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19440" windowHeight="9525"/>
  </bookViews>
  <sheets>
    <sheet name="1 rok" sheetId="3" r:id="rId1"/>
    <sheet name="2 rok" sheetId="4" r:id="rId2"/>
    <sheet name="podsumowanie" sheetId="2" r:id="rId3"/>
  </sheets>
  <definedNames>
    <definedName name="_xlnm.Print_Area" localSheetId="0">'1 rok'!$A$6:$AO$71</definedName>
    <definedName name="_xlnm.Print_Area" localSheetId="1">'2 rok'!$A$6:$AO$91</definedName>
  </definedNames>
  <calcPr calcId="145621"/>
</workbook>
</file>

<file path=xl/calcChain.xml><?xml version="1.0" encoding="utf-8"?>
<calcChain xmlns="http://schemas.openxmlformats.org/spreadsheetml/2006/main">
  <c r="AK73" i="4" l="1"/>
  <c r="AM73" i="4" s="1"/>
  <c r="AJ73" i="4"/>
  <c r="S52" i="3"/>
  <c r="U52" i="3" s="1"/>
  <c r="R52" i="3"/>
  <c r="S72" i="4"/>
  <c r="AN72" i="4" s="1"/>
  <c r="R72" i="4"/>
  <c r="AM72" i="4"/>
  <c r="AK72" i="4"/>
  <c r="AJ72" i="4"/>
  <c r="AK66" i="4"/>
  <c r="AM66" i="4" s="1"/>
  <c r="AJ66" i="4"/>
  <c r="AK63" i="4"/>
  <c r="AM63" i="4" s="1"/>
  <c r="AJ63" i="4"/>
  <c r="AK62" i="4"/>
  <c r="AJ62" i="4"/>
  <c r="AK65" i="4"/>
  <c r="AJ65" i="4"/>
  <c r="AK53" i="4"/>
  <c r="AM53" i="4" s="1"/>
  <c r="AJ53" i="4"/>
  <c r="S41" i="4"/>
  <c r="AN41" i="4" s="1"/>
  <c r="R41" i="4"/>
  <c r="S70" i="4"/>
  <c r="U70" i="4" s="1"/>
  <c r="R70" i="4"/>
  <c r="AK45" i="4"/>
  <c r="AM45" i="4" s="1"/>
  <c r="AJ45" i="4"/>
  <c r="AK46" i="4"/>
  <c r="AM46" i="4" s="1"/>
  <c r="AJ46" i="4"/>
  <c r="S49" i="4"/>
  <c r="U49" i="4" s="1"/>
  <c r="R49" i="4"/>
  <c r="S47" i="3"/>
  <c r="U47" i="3" s="1"/>
  <c r="R47" i="3"/>
  <c r="S42" i="4"/>
  <c r="U42" i="4" s="1"/>
  <c r="R42" i="4"/>
  <c r="AK39" i="4"/>
  <c r="AM39" i="4" s="1"/>
  <c r="AJ39" i="4"/>
  <c r="AK46" i="3"/>
  <c r="AM46" i="3" s="1"/>
  <c r="AJ46" i="3"/>
  <c r="S46" i="3"/>
  <c r="U46" i="3" s="1"/>
  <c r="R46" i="3"/>
  <c r="AK64" i="4"/>
  <c r="AM64" i="4" s="1"/>
  <c r="AJ64" i="4"/>
  <c r="S64" i="4"/>
  <c r="U64" i="4" s="1"/>
  <c r="R64" i="4"/>
  <c r="S35" i="4"/>
  <c r="U35" i="4" s="1"/>
  <c r="R35" i="4"/>
  <c r="U41" i="4" l="1"/>
  <c r="AO41" i="4" s="1"/>
  <c r="U72" i="4"/>
  <c r="AO72" i="4" s="1"/>
  <c r="AO64" i="4"/>
  <c r="AK71" i="4"/>
  <c r="AM71" i="4" s="1"/>
  <c r="AO71" i="4" s="1"/>
  <c r="AJ71" i="4"/>
  <c r="AK59" i="4"/>
  <c r="AN59" i="4" s="1"/>
  <c r="AJ59" i="4"/>
  <c r="AK40" i="4"/>
  <c r="AM40" i="4" s="1"/>
  <c r="AJ40" i="4"/>
  <c r="S40" i="4"/>
  <c r="AN40" i="4" s="1"/>
  <c r="R40" i="4"/>
  <c r="AO46" i="3"/>
  <c r="S53" i="3"/>
  <c r="R53" i="3"/>
  <c r="AN71" i="4" l="1"/>
  <c r="U40" i="4"/>
  <c r="AO40" i="4" s="1"/>
  <c r="AM59" i="4"/>
  <c r="AO59" i="4" s="1"/>
  <c r="AN46" i="3"/>
  <c r="R32" i="4"/>
  <c r="AK48" i="4"/>
  <c r="AM48" i="4" s="1"/>
  <c r="AJ48" i="4"/>
  <c r="S48" i="4"/>
  <c r="U48" i="4" s="1"/>
  <c r="R48" i="4"/>
  <c r="F76" i="4"/>
  <c r="AO48" i="4" l="1"/>
  <c r="AN48" i="4"/>
  <c r="AO70" i="4"/>
  <c r="AN70" i="4"/>
  <c r="AK75" i="4"/>
  <c r="AJ75" i="4"/>
  <c r="S75" i="4"/>
  <c r="U75" i="4" s="1"/>
  <c r="R75" i="4"/>
  <c r="S74" i="4"/>
  <c r="R74" i="4"/>
  <c r="AN75" i="4" l="1"/>
  <c r="AO75" i="4"/>
  <c r="S78" i="4"/>
  <c r="R78" i="4"/>
  <c r="D76" i="4"/>
  <c r="AL80" i="4"/>
  <c r="AI80" i="4"/>
  <c r="AH80" i="4"/>
  <c r="AG80" i="4"/>
  <c r="AF80" i="4"/>
  <c r="AE80" i="4"/>
  <c r="AD80" i="4"/>
  <c r="AC80" i="4"/>
  <c r="AB80" i="4"/>
  <c r="AA80" i="4"/>
  <c r="Z80" i="4"/>
  <c r="Y80" i="4"/>
  <c r="X80" i="4"/>
  <c r="W80" i="4"/>
  <c r="V80" i="4"/>
  <c r="T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AK79" i="4"/>
  <c r="AM79" i="4" s="1"/>
  <c r="AJ79" i="4"/>
  <c r="S79" i="4"/>
  <c r="U79" i="4" s="1"/>
  <c r="R79" i="4"/>
  <c r="AK78" i="4"/>
  <c r="AJ78" i="4"/>
  <c r="AK52" i="4"/>
  <c r="AM52" i="4" s="1"/>
  <c r="AK54" i="4"/>
  <c r="AM54" i="4" s="1"/>
  <c r="AK55" i="4"/>
  <c r="AM55" i="4" s="1"/>
  <c r="AK56" i="4"/>
  <c r="D57" i="4"/>
  <c r="S43" i="4"/>
  <c r="U43" i="4" s="1"/>
  <c r="S44" i="4"/>
  <c r="U44" i="4" s="1"/>
  <c r="S47" i="4"/>
  <c r="U47" i="4" s="1"/>
  <c r="S50" i="4"/>
  <c r="U50" i="4" s="1"/>
  <c r="S51" i="4"/>
  <c r="U51" i="4" s="1"/>
  <c r="S52" i="4"/>
  <c r="U52" i="4" s="1"/>
  <c r="S54" i="4"/>
  <c r="U54" i="4" s="1"/>
  <c r="S55" i="4"/>
  <c r="R43" i="4"/>
  <c r="R44" i="4"/>
  <c r="R47" i="4"/>
  <c r="R50" i="4"/>
  <c r="R51" i="4"/>
  <c r="R52" i="4"/>
  <c r="R54" i="4"/>
  <c r="R55" i="4"/>
  <c r="R56" i="4"/>
  <c r="AK51" i="4"/>
  <c r="AM51" i="4" s="1"/>
  <c r="AJ51" i="4"/>
  <c r="AK50" i="4"/>
  <c r="AM50" i="4" s="1"/>
  <c r="AJ50" i="4"/>
  <c r="AK47" i="4"/>
  <c r="AM47" i="4" s="1"/>
  <c r="AJ47" i="4"/>
  <c r="W37" i="4"/>
  <c r="F28" i="4"/>
  <c r="D37" i="4"/>
  <c r="AK33" i="4"/>
  <c r="AM33" i="4" s="1"/>
  <c r="AJ33" i="4"/>
  <c r="S33" i="4"/>
  <c r="U33" i="4" s="1"/>
  <c r="R33" i="4"/>
  <c r="AK32" i="4"/>
  <c r="AM32" i="4" s="1"/>
  <c r="AJ32" i="4"/>
  <c r="S32" i="4"/>
  <c r="U32" i="4" s="1"/>
  <c r="AK31" i="4"/>
  <c r="AM31" i="4" s="1"/>
  <c r="AJ31" i="4"/>
  <c r="S31" i="4"/>
  <c r="U31" i="4" s="1"/>
  <c r="R31" i="4"/>
  <c r="AK36" i="4"/>
  <c r="AM36" i="4" s="1"/>
  <c r="AJ36" i="4"/>
  <c r="S36" i="4"/>
  <c r="U36" i="4" s="1"/>
  <c r="R36" i="4"/>
  <c r="AK34" i="4"/>
  <c r="AM34" i="4" s="1"/>
  <c r="AJ34" i="4"/>
  <c r="S34" i="4"/>
  <c r="U34" i="4" s="1"/>
  <c r="R34" i="4"/>
  <c r="J28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D22" i="4"/>
  <c r="AK20" i="4"/>
  <c r="AM20" i="4" s="1"/>
  <c r="AJ20" i="4"/>
  <c r="S20" i="4"/>
  <c r="R20" i="4"/>
  <c r="AK19" i="4"/>
  <c r="AM19" i="4" s="1"/>
  <c r="AJ19" i="4"/>
  <c r="S19" i="4"/>
  <c r="R19" i="4"/>
  <c r="V60" i="3"/>
  <c r="D56" i="3"/>
  <c r="E50" i="3"/>
  <c r="D50" i="3"/>
  <c r="AK41" i="3"/>
  <c r="AM41" i="3" s="1"/>
  <c r="AJ41" i="3"/>
  <c r="S41" i="3"/>
  <c r="U41" i="3" s="1"/>
  <c r="R41" i="3"/>
  <c r="AK40" i="3"/>
  <c r="AM40" i="3" s="1"/>
  <c r="AJ40" i="3"/>
  <c r="S40" i="3"/>
  <c r="U40" i="3" s="1"/>
  <c r="R40" i="3"/>
  <c r="V37" i="3"/>
  <c r="D31" i="3"/>
  <c r="AK26" i="3"/>
  <c r="AM26" i="3" s="1"/>
  <c r="AJ26" i="3"/>
  <c r="S26" i="3"/>
  <c r="U26" i="3" s="1"/>
  <c r="R26" i="3"/>
  <c r="AK25" i="3"/>
  <c r="AM25" i="3" s="1"/>
  <c r="AJ25" i="3"/>
  <c r="S25" i="3"/>
  <c r="R25" i="3"/>
  <c r="AK24" i="3"/>
  <c r="AM24" i="3" s="1"/>
  <c r="AJ24" i="3"/>
  <c r="S24" i="3"/>
  <c r="U24" i="3" s="1"/>
  <c r="R24" i="3"/>
  <c r="AK23" i="3"/>
  <c r="AM23" i="3" s="1"/>
  <c r="AJ23" i="3"/>
  <c r="S23" i="3"/>
  <c r="U23" i="3" s="1"/>
  <c r="AO23" i="3" s="1"/>
  <c r="R23" i="3"/>
  <c r="AK22" i="3"/>
  <c r="AM22" i="3" s="1"/>
  <c r="AJ22" i="3"/>
  <c r="S22" i="3"/>
  <c r="U22" i="3" s="1"/>
  <c r="R22" i="3"/>
  <c r="AK28" i="3"/>
  <c r="AM28" i="3" s="1"/>
  <c r="AJ28" i="3"/>
  <c r="S28" i="3"/>
  <c r="U28" i="3" s="1"/>
  <c r="R28" i="3"/>
  <c r="AK27" i="3"/>
  <c r="AM27" i="3" s="1"/>
  <c r="AJ27" i="3"/>
  <c r="S27" i="3"/>
  <c r="R27" i="3"/>
  <c r="AK29" i="3"/>
  <c r="AM29" i="3" s="1"/>
  <c r="AJ29" i="3"/>
  <c r="S29" i="3"/>
  <c r="U29" i="3" s="1"/>
  <c r="R29" i="3"/>
  <c r="AM78" i="4"/>
  <c r="AN40" i="3" l="1"/>
  <c r="AO40" i="3"/>
  <c r="AO28" i="3"/>
  <c r="AO29" i="3"/>
  <c r="AN29" i="3"/>
  <c r="AO22" i="3"/>
  <c r="AN78" i="4"/>
  <c r="AN23" i="3"/>
  <c r="AO24" i="3"/>
  <c r="AO26" i="3"/>
  <c r="AN22" i="3"/>
  <c r="AO25" i="3"/>
  <c r="AN24" i="3"/>
  <c r="AO41" i="3"/>
  <c r="AO27" i="3"/>
  <c r="AO32" i="4"/>
  <c r="AN41" i="3"/>
  <c r="AN28" i="3"/>
  <c r="AN27" i="3"/>
  <c r="AN26" i="3"/>
  <c r="AN25" i="3"/>
  <c r="AN49" i="4"/>
  <c r="AO49" i="4"/>
  <c r="AO36" i="4"/>
  <c r="AK80" i="4"/>
  <c r="AJ80" i="4"/>
  <c r="AM80" i="4"/>
  <c r="AO79" i="4"/>
  <c r="AO47" i="4"/>
  <c r="S80" i="4"/>
  <c r="AN19" i="4"/>
  <c r="AN20" i="4"/>
  <c r="AN32" i="4"/>
  <c r="U78" i="4"/>
  <c r="U80" i="4" s="1"/>
  <c r="U20" i="4"/>
  <c r="AO20" i="4" s="1"/>
  <c r="AN36" i="4"/>
  <c r="AN47" i="4"/>
  <c r="AN35" i="4"/>
  <c r="AO33" i="4"/>
  <c r="AO50" i="4"/>
  <c r="AO35" i="4"/>
  <c r="AO34" i="4"/>
  <c r="AN34" i="4"/>
  <c r="AO65" i="4"/>
  <c r="AN79" i="4"/>
  <c r="AN65" i="4"/>
  <c r="AN63" i="4"/>
  <c r="R80" i="4"/>
  <c r="AN50" i="4"/>
  <c r="AO51" i="4"/>
  <c r="AO63" i="4"/>
  <c r="AN51" i="4"/>
  <c r="AN33" i="4"/>
  <c r="AO19" i="4"/>
  <c r="D28" i="4"/>
  <c r="D82" i="4" s="1"/>
  <c r="AJ54" i="4"/>
  <c r="AN80" i="4" l="1"/>
  <c r="D81" i="4"/>
  <c r="AO78" i="4"/>
  <c r="AO80" i="4" s="1"/>
  <c r="AN74" i="4"/>
  <c r="AO74" i="4"/>
  <c r="AN54" i="4"/>
  <c r="AO54" i="4"/>
  <c r="AI76" i="4"/>
  <c r="AH76" i="4"/>
  <c r="AG76" i="4"/>
  <c r="AF76" i="4"/>
  <c r="AE76" i="4"/>
  <c r="AD76" i="4"/>
  <c r="AC76" i="4"/>
  <c r="AB76" i="4"/>
  <c r="AA76" i="4"/>
  <c r="Z76" i="4"/>
  <c r="Y76" i="4"/>
  <c r="X76" i="4"/>
  <c r="W76" i="4"/>
  <c r="V76" i="4"/>
  <c r="Q76" i="4"/>
  <c r="P76" i="4"/>
  <c r="O76" i="4"/>
  <c r="N76" i="4"/>
  <c r="M76" i="4"/>
  <c r="L76" i="4"/>
  <c r="K76" i="4"/>
  <c r="J76" i="4"/>
  <c r="I76" i="4"/>
  <c r="H76" i="4"/>
  <c r="G76" i="4"/>
  <c r="E76" i="4"/>
  <c r="AK61" i="4"/>
  <c r="AM61" i="4" s="1"/>
  <c r="AJ61" i="4"/>
  <c r="S61" i="4"/>
  <c r="U61" i="4" s="1"/>
  <c r="R61" i="4"/>
  <c r="AK60" i="4"/>
  <c r="AM60" i="4" s="1"/>
  <c r="AJ60" i="4"/>
  <c r="S60" i="4"/>
  <c r="U60" i="4" s="1"/>
  <c r="R60" i="4"/>
  <c r="AI57" i="4"/>
  <c r="AH57" i="4"/>
  <c r="AG57" i="4"/>
  <c r="AF57" i="4"/>
  <c r="AE57" i="4"/>
  <c r="AD57" i="4"/>
  <c r="AC57" i="4"/>
  <c r="AB57" i="4"/>
  <c r="AA57" i="4"/>
  <c r="Z57" i="4"/>
  <c r="Y57" i="4"/>
  <c r="X57" i="4"/>
  <c r="W57" i="4"/>
  <c r="V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AJ56" i="4"/>
  <c r="S56" i="4"/>
  <c r="U56" i="4" s="1"/>
  <c r="AJ55" i="4"/>
  <c r="AJ52" i="4"/>
  <c r="AK44" i="4"/>
  <c r="AM44" i="4" s="1"/>
  <c r="AJ44" i="4"/>
  <c r="AK43" i="4"/>
  <c r="AM43" i="4" s="1"/>
  <c r="AJ43" i="4"/>
  <c r="AI37" i="4"/>
  <c r="AH37" i="4"/>
  <c r="AG37" i="4"/>
  <c r="AF37" i="4"/>
  <c r="AE37" i="4"/>
  <c r="AD37" i="4"/>
  <c r="AC37" i="4"/>
  <c r="AB37" i="4"/>
  <c r="AA37" i="4"/>
  <c r="Z37" i="4"/>
  <c r="Y37" i="4"/>
  <c r="X37" i="4"/>
  <c r="V37" i="4"/>
  <c r="T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AK30" i="4"/>
  <c r="AJ30" i="4"/>
  <c r="S30" i="4"/>
  <c r="R30" i="4"/>
  <c r="AI28" i="4"/>
  <c r="AH28" i="4"/>
  <c r="AG28" i="4"/>
  <c r="AF28" i="4"/>
  <c r="AE28" i="4"/>
  <c r="AD28" i="4"/>
  <c r="AC28" i="4"/>
  <c r="AB28" i="4"/>
  <c r="AA28" i="4"/>
  <c r="Z28" i="4"/>
  <c r="Y28" i="4"/>
  <c r="X28" i="4"/>
  <c r="W28" i="4"/>
  <c r="V28" i="4"/>
  <c r="Q28" i="4"/>
  <c r="P28" i="4"/>
  <c r="O28" i="4"/>
  <c r="N28" i="4"/>
  <c r="M28" i="4"/>
  <c r="L28" i="4"/>
  <c r="K28" i="4"/>
  <c r="I28" i="4"/>
  <c r="H28" i="4"/>
  <c r="G28" i="4"/>
  <c r="E28" i="4"/>
  <c r="AK27" i="4"/>
  <c r="AM27" i="4" s="1"/>
  <c r="AJ27" i="4"/>
  <c r="S27" i="4"/>
  <c r="R27" i="4"/>
  <c r="AK26" i="4"/>
  <c r="AM26" i="4" s="1"/>
  <c r="AJ26" i="4"/>
  <c r="S26" i="4"/>
  <c r="R26" i="4"/>
  <c r="AK25" i="4"/>
  <c r="AJ25" i="4"/>
  <c r="S25" i="4"/>
  <c r="U25" i="4" s="1"/>
  <c r="R25" i="4"/>
  <c r="AK24" i="4"/>
  <c r="AJ24" i="4"/>
  <c r="S24" i="4"/>
  <c r="U24" i="4" s="1"/>
  <c r="R24" i="4"/>
  <c r="AK21" i="4"/>
  <c r="AK22" i="4" s="1"/>
  <c r="AJ21" i="4"/>
  <c r="AJ22" i="4" s="1"/>
  <c r="S21" i="4"/>
  <c r="S22" i="4" s="1"/>
  <c r="R21" i="4"/>
  <c r="R22" i="4" s="1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T60" i="3"/>
  <c r="W60" i="3"/>
  <c r="X60" i="3"/>
  <c r="Y60" i="3"/>
  <c r="Z60" i="3"/>
  <c r="AA60" i="3"/>
  <c r="AB60" i="3"/>
  <c r="AC60" i="3"/>
  <c r="AD60" i="3"/>
  <c r="AE60" i="3"/>
  <c r="AF60" i="3"/>
  <c r="AG60" i="3"/>
  <c r="AH60" i="3"/>
  <c r="AI60" i="3"/>
  <c r="AL60" i="3"/>
  <c r="D60" i="3"/>
  <c r="AL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AK58" i="3"/>
  <c r="AJ58" i="3"/>
  <c r="S58" i="3"/>
  <c r="R58" i="3"/>
  <c r="AK59" i="3"/>
  <c r="AM59" i="3" s="1"/>
  <c r="AJ59" i="3"/>
  <c r="S59" i="3"/>
  <c r="R59" i="3"/>
  <c r="AK55" i="3"/>
  <c r="AM55" i="3" s="1"/>
  <c r="AJ55" i="3"/>
  <c r="S55" i="3"/>
  <c r="R55" i="3"/>
  <c r="F50" i="3"/>
  <c r="G50" i="3"/>
  <c r="H50" i="3"/>
  <c r="I50" i="3"/>
  <c r="J50" i="3"/>
  <c r="K50" i="3"/>
  <c r="L50" i="3"/>
  <c r="M50" i="3"/>
  <c r="N50" i="3"/>
  <c r="O50" i="3"/>
  <c r="P50" i="3"/>
  <c r="Q50" i="3"/>
  <c r="V50" i="3"/>
  <c r="W50" i="3"/>
  <c r="X50" i="3"/>
  <c r="Y50" i="3"/>
  <c r="Z50" i="3"/>
  <c r="AA50" i="3"/>
  <c r="AB50" i="3"/>
  <c r="AC50" i="3"/>
  <c r="AD50" i="3"/>
  <c r="AE50" i="3"/>
  <c r="AF50" i="3"/>
  <c r="AG50" i="3"/>
  <c r="AH50" i="3"/>
  <c r="AI50" i="3"/>
  <c r="AK48" i="3"/>
  <c r="AJ48" i="3"/>
  <c r="S48" i="3"/>
  <c r="R48" i="3"/>
  <c r="AK47" i="3"/>
  <c r="AM47" i="3" s="1"/>
  <c r="AJ47" i="3"/>
  <c r="AK49" i="3"/>
  <c r="AM49" i="3" s="1"/>
  <c r="AJ49" i="3"/>
  <c r="S49" i="3"/>
  <c r="R49" i="3"/>
  <c r="AK54" i="3"/>
  <c r="AJ54" i="3"/>
  <c r="S54" i="3"/>
  <c r="U54" i="3" s="1"/>
  <c r="R54" i="3"/>
  <c r="V44" i="3"/>
  <c r="W44" i="3"/>
  <c r="X44" i="3"/>
  <c r="Y44" i="3"/>
  <c r="Z44" i="3"/>
  <c r="AA44" i="3"/>
  <c r="AB44" i="3"/>
  <c r="AC44" i="3"/>
  <c r="AD44" i="3"/>
  <c r="AE44" i="3"/>
  <c r="AF44" i="3"/>
  <c r="AG44" i="3"/>
  <c r="AH44" i="3"/>
  <c r="AI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T44" i="3"/>
  <c r="D44" i="3"/>
  <c r="AK33" i="3"/>
  <c r="AM33" i="3" s="1"/>
  <c r="AK34" i="3"/>
  <c r="AK35" i="3"/>
  <c r="AM35" i="3" s="1"/>
  <c r="AK36" i="3"/>
  <c r="AJ33" i="3"/>
  <c r="AJ34" i="3"/>
  <c r="AJ35" i="3"/>
  <c r="AJ36" i="3"/>
  <c r="S36" i="3"/>
  <c r="U36" i="3" s="1"/>
  <c r="S34" i="3"/>
  <c r="S35" i="3"/>
  <c r="D37" i="3"/>
  <c r="AK43" i="3"/>
  <c r="AM43" i="3" s="1"/>
  <c r="AJ43" i="3"/>
  <c r="S43" i="3"/>
  <c r="R43" i="3"/>
  <c r="AK42" i="3"/>
  <c r="AM42" i="3" s="1"/>
  <c r="AJ42" i="3"/>
  <c r="S42" i="3"/>
  <c r="R42" i="3"/>
  <c r="AK39" i="3"/>
  <c r="AJ39" i="3"/>
  <c r="S39" i="3"/>
  <c r="R39" i="3"/>
  <c r="AI37" i="3"/>
  <c r="AH37" i="3"/>
  <c r="AG37" i="3"/>
  <c r="AF37" i="3"/>
  <c r="AE37" i="3"/>
  <c r="AD37" i="3"/>
  <c r="AC37" i="3"/>
  <c r="AB37" i="3"/>
  <c r="AA37" i="3"/>
  <c r="Z37" i="3"/>
  <c r="Y37" i="3"/>
  <c r="X37" i="3"/>
  <c r="W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R36" i="3"/>
  <c r="R35" i="3"/>
  <c r="R34" i="3"/>
  <c r="S33" i="3"/>
  <c r="R33" i="3"/>
  <c r="AI31" i="3"/>
  <c r="AH31" i="3"/>
  <c r="AG31" i="3"/>
  <c r="AF31" i="3"/>
  <c r="AE31" i="3"/>
  <c r="AD31" i="3"/>
  <c r="AC31" i="3"/>
  <c r="AB31" i="3"/>
  <c r="AA31" i="3"/>
  <c r="Z31" i="3"/>
  <c r="Y31" i="3"/>
  <c r="X31" i="3"/>
  <c r="W31" i="3"/>
  <c r="V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AK30" i="3"/>
  <c r="AM30" i="3" s="1"/>
  <c r="AJ30" i="3"/>
  <c r="S30" i="3"/>
  <c r="U30" i="3" s="1"/>
  <c r="R30" i="3"/>
  <c r="AK21" i="3"/>
  <c r="AM21" i="3" s="1"/>
  <c r="AJ21" i="3"/>
  <c r="S21" i="3"/>
  <c r="U21" i="3" s="1"/>
  <c r="R21" i="3"/>
  <c r="AK20" i="3"/>
  <c r="AM20" i="3" s="1"/>
  <c r="AJ20" i="3"/>
  <c r="S20" i="3"/>
  <c r="R20" i="3"/>
  <c r="AK19" i="3"/>
  <c r="AM19" i="3" s="1"/>
  <c r="AO19" i="3" s="1"/>
  <c r="AJ19" i="3"/>
  <c r="S19" i="3"/>
  <c r="R19" i="3"/>
  <c r="U30" i="4" l="1"/>
  <c r="U37" i="4" s="1"/>
  <c r="AN31" i="4"/>
  <c r="J81" i="4"/>
  <c r="AG61" i="3"/>
  <c r="D62" i="3"/>
  <c r="D61" i="3"/>
  <c r="E81" i="4"/>
  <c r="N81" i="4"/>
  <c r="AH81" i="4"/>
  <c r="I81" i="4"/>
  <c r="O81" i="4"/>
  <c r="AA81" i="4"/>
  <c r="G82" i="4"/>
  <c r="K82" i="4"/>
  <c r="AI82" i="4"/>
  <c r="K81" i="4"/>
  <c r="W82" i="4"/>
  <c r="W81" i="4"/>
  <c r="AE81" i="4"/>
  <c r="AE82" i="4"/>
  <c r="L82" i="4"/>
  <c r="G81" i="4"/>
  <c r="L81" i="4"/>
  <c r="AB81" i="4"/>
  <c r="AB82" i="4"/>
  <c r="AF81" i="4"/>
  <c r="AF82" i="4"/>
  <c r="AG81" i="4"/>
  <c r="H81" i="4"/>
  <c r="M81" i="4"/>
  <c r="Y81" i="4"/>
  <c r="Y82" i="4"/>
  <c r="AC81" i="4"/>
  <c r="AC82" i="4"/>
  <c r="J82" i="4"/>
  <c r="N82" i="4"/>
  <c r="AH82" i="4"/>
  <c r="Z81" i="4"/>
  <c r="Z82" i="4"/>
  <c r="AD82" i="4"/>
  <c r="AD81" i="4"/>
  <c r="AI81" i="4"/>
  <c r="O82" i="4"/>
  <c r="AA82" i="4"/>
  <c r="H82" i="4"/>
  <c r="P82" i="4"/>
  <c r="P81" i="4"/>
  <c r="Q81" i="4"/>
  <c r="E82" i="4"/>
  <c r="I82" i="4"/>
  <c r="M82" i="4"/>
  <c r="Q82" i="4"/>
  <c r="AG82" i="4"/>
  <c r="F81" i="4"/>
  <c r="F82" i="4"/>
  <c r="V82" i="4"/>
  <c r="AU20" i="4" s="1"/>
  <c r="V81" i="4"/>
  <c r="AU18" i="4" s="1"/>
  <c r="X82" i="4"/>
  <c r="X81" i="4"/>
  <c r="AO45" i="4"/>
  <c r="Z61" i="3"/>
  <c r="K61" i="3"/>
  <c r="AA61" i="3"/>
  <c r="AC62" i="3"/>
  <c r="U31" i="3"/>
  <c r="AD62" i="3"/>
  <c r="AE62" i="3"/>
  <c r="V61" i="3"/>
  <c r="R60" i="3"/>
  <c r="W61" i="3"/>
  <c r="L61" i="3"/>
  <c r="AF61" i="3"/>
  <c r="S60" i="3"/>
  <c r="G62" i="3"/>
  <c r="H62" i="3"/>
  <c r="P62" i="3"/>
  <c r="O62" i="3"/>
  <c r="I61" i="3"/>
  <c r="AJ60" i="3"/>
  <c r="J61" i="3"/>
  <c r="Y61" i="3"/>
  <c r="AB61" i="3"/>
  <c r="M62" i="3"/>
  <c r="N62" i="3"/>
  <c r="H61" i="3"/>
  <c r="AH61" i="3"/>
  <c r="F62" i="3"/>
  <c r="AB62" i="3"/>
  <c r="L62" i="3"/>
  <c r="AD61" i="3"/>
  <c r="P61" i="3"/>
  <c r="F61" i="3"/>
  <c r="AA62" i="3"/>
  <c r="K62" i="3"/>
  <c r="AC61" i="3"/>
  <c r="O61" i="3"/>
  <c r="G61" i="3"/>
  <c r="X61" i="3"/>
  <c r="E61" i="3"/>
  <c r="Z62" i="3"/>
  <c r="J62" i="3"/>
  <c r="N61" i="3"/>
  <c r="AE61" i="3"/>
  <c r="AG62" i="3"/>
  <c r="Y62" i="3"/>
  <c r="I62" i="3"/>
  <c r="M61" i="3"/>
  <c r="V62" i="3"/>
  <c r="AF62" i="3"/>
  <c r="W62" i="3"/>
  <c r="AI61" i="3"/>
  <c r="E62" i="3"/>
  <c r="X62" i="3"/>
  <c r="AN46" i="4"/>
  <c r="AN42" i="4"/>
  <c r="AO60" i="4"/>
  <c r="AO62" i="4"/>
  <c r="AO73" i="4"/>
  <c r="AN26" i="4"/>
  <c r="AN27" i="4"/>
  <c r="R28" i="4"/>
  <c r="AJ28" i="4"/>
  <c r="U26" i="4"/>
  <c r="AO26" i="4" s="1"/>
  <c r="AN56" i="4"/>
  <c r="AJ37" i="4"/>
  <c r="AN39" i="4"/>
  <c r="AN30" i="4"/>
  <c r="AJ57" i="4"/>
  <c r="AN43" i="4"/>
  <c r="AN52" i="4"/>
  <c r="AN21" i="4"/>
  <c r="AN22" i="4" s="1"/>
  <c r="AU25" i="4" s="1"/>
  <c r="AN25" i="4"/>
  <c r="AK28" i="4"/>
  <c r="AN45" i="4"/>
  <c r="AN44" i="4"/>
  <c r="AN55" i="4"/>
  <c r="AK57" i="4"/>
  <c r="AN53" i="4"/>
  <c r="AO61" i="4"/>
  <c r="R57" i="4"/>
  <c r="S57" i="4"/>
  <c r="R37" i="4"/>
  <c r="S37" i="4"/>
  <c r="S28" i="4"/>
  <c r="AN24" i="4"/>
  <c r="U22" i="4"/>
  <c r="AO25" i="4"/>
  <c r="AO42" i="4"/>
  <c r="AO43" i="4"/>
  <c r="AO44" i="4"/>
  <c r="AO46" i="4"/>
  <c r="AO52" i="4"/>
  <c r="AO53" i="4"/>
  <c r="AO55" i="4"/>
  <c r="AO56" i="4"/>
  <c r="AN37" i="4" l="1"/>
  <c r="BA18" i="4"/>
  <c r="BF18" i="4"/>
  <c r="BB18" i="3"/>
  <c r="BF18" i="3"/>
  <c r="AY18" i="3"/>
  <c r="AX18" i="3"/>
  <c r="AM57" i="4"/>
  <c r="BE18" i="4"/>
  <c r="AV18" i="4"/>
  <c r="BF20" i="4"/>
  <c r="BD20" i="4"/>
  <c r="BG18" i="4"/>
  <c r="AY18" i="4"/>
  <c r="AZ18" i="4"/>
  <c r="BH20" i="4"/>
  <c r="BG20" i="4"/>
  <c r="AX20" i="4"/>
  <c r="BE20" i="4"/>
  <c r="BD18" i="4"/>
  <c r="AX18" i="4"/>
  <c r="AZ20" i="4"/>
  <c r="BH18" i="4"/>
  <c r="AW18" i="4"/>
  <c r="BC20" i="4"/>
  <c r="BA20" i="4"/>
  <c r="BB18" i="4"/>
  <c r="AV20" i="4"/>
  <c r="AY20" i="4"/>
  <c r="BC18" i="4"/>
  <c r="BB20" i="4"/>
  <c r="AO66" i="4"/>
  <c r="AW20" i="4"/>
  <c r="S81" i="4"/>
  <c r="R81" i="4"/>
  <c r="AJ81" i="4"/>
  <c r="AN66" i="4"/>
  <c r="AM24" i="4"/>
  <c r="AM28" i="4" s="1"/>
  <c r="AK37" i="4"/>
  <c r="AN60" i="4"/>
  <c r="AN61" i="4"/>
  <c r="AN62" i="4"/>
  <c r="AN73" i="4"/>
  <c r="AN64" i="4"/>
  <c r="AM21" i="4"/>
  <c r="AM22" i="4" s="1"/>
  <c r="AM30" i="4"/>
  <c r="AO31" i="4" s="1"/>
  <c r="Q61" i="3"/>
  <c r="U58" i="3"/>
  <c r="Q62" i="3"/>
  <c r="AN58" i="3"/>
  <c r="AH62" i="3"/>
  <c r="AI62" i="3"/>
  <c r="AK60" i="3"/>
  <c r="R56" i="3"/>
  <c r="S56" i="3"/>
  <c r="AJ56" i="3"/>
  <c r="AM56" i="3"/>
  <c r="AK56" i="3"/>
  <c r="AN59" i="3"/>
  <c r="AM58" i="3"/>
  <c r="U59" i="3"/>
  <c r="AO59" i="3" s="1"/>
  <c r="AJ50" i="3"/>
  <c r="AN55" i="3"/>
  <c r="R50" i="3"/>
  <c r="AM50" i="3"/>
  <c r="U55" i="3"/>
  <c r="AO55" i="3" s="1"/>
  <c r="AN48" i="3"/>
  <c r="AK50" i="3"/>
  <c r="AN47" i="3"/>
  <c r="S50" i="3"/>
  <c r="AO49" i="3"/>
  <c r="AN49" i="3"/>
  <c r="AO47" i="3"/>
  <c r="U48" i="3"/>
  <c r="AO48" i="3" s="1"/>
  <c r="AN52" i="3"/>
  <c r="AO52" i="3"/>
  <c r="AN34" i="3"/>
  <c r="AN53" i="3"/>
  <c r="R44" i="3"/>
  <c r="AO53" i="3"/>
  <c r="AN54" i="3"/>
  <c r="AN43" i="3"/>
  <c r="AK44" i="3"/>
  <c r="AN36" i="3"/>
  <c r="AJ44" i="3"/>
  <c r="AO54" i="3"/>
  <c r="S44" i="3"/>
  <c r="AM36" i="3"/>
  <c r="AO36" i="3" s="1"/>
  <c r="AN42" i="3"/>
  <c r="AO21" i="3"/>
  <c r="AN20" i="3"/>
  <c r="AK31" i="3"/>
  <c r="AN30" i="3"/>
  <c r="AO30" i="3"/>
  <c r="AN33" i="3"/>
  <c r="R37" i="3"/>
  <c r="AJ37" i="3"/>
  <c r="AN35" i="3"/>
  <c r="AM39" i="3"/>
  <c r="U35" i="3"/>
  <c r="AO35" i="3" s="1"/>
  <c r="U34" i="3"/>
  <c r="AO34" i="3" s="1"/>
  <c r="S37" i="3"/>
  <c r="AJ31" i="3"/>
  <c r="AN19" i="3"/>
  <c r="S31" i="3"/>
  <c r="R31" i="3"/>
  <c r="AM31" i="3"/>
  <c r="AO20" i="3"/>
  <c r="AN21" i="3"/>
  <c r="AO33" i="3"/>
  <c r="U39" i="3"/>
  <c r="U42" i="3"/>
  <c r="AO42" i="3" s="1"/>
  <c r="U43" i="3"/>
  <c r="AO43" i="3" s="1"/>
  <c r="AK37" i="3"/>
  <c r="AN39" i="3"/>
  <c r="O4" i="2" l="1"/>
  <c r="G4" i="2"/>
  <c r="BI18" i="4"/>
  <c r="AK81" i="4"/>
  <c r="BJ18" i="4" s="1"/>
  <c r="BD19" i="4" s="1"/>
  <c r="S67" i="4"/>
  <c r="R67" i="4"/>
  <c r="AK67" i="4"/>
  <c r="AJ67" i="4"/>
  <c r="AY20" i="3"/>
  <c r="BC18" i="3"/>
  <c r="AZ18" i="3"/>
  <c r="AV18" i="3"/>
  <c r="E4" i="2" s="1"/>
  <c r="BB20" i="3"/>
  <c r="BE20" i="3"/>
  <c r="BG20" i="3"/>
  <c r="P6" i="2" s="1"/>
  <c r="AX20" i="3"/>
  <c r="G6" i="2" s="1"/>
  <c r="BF20" i="3"/>
  <c r="O6" i="2" s="1"/>
  <c r="BC20" i="3"/>
  <c r="AU18" i="3"/>
  <c r="D4" i="2" s="1"/>
  <c r="BD20" i="3"/>
  <c r="M6" i="2" s="1"/>
  <c r="BA18" i="3"/>
  <c r="J4" i="2" s="1"/>
  <c r="BE18" i="3"/>
  <c r="BA20" i="3"/>
  <c r="J6" i="2" s="1"/>
  <c r="AV20" i="3"/>
  <c r="E6" i="2" s="1"/>
  <c r="BH20" i="3"/>
  <c r="Q6" i="2" s="1"/>
  <c r="AW20" i="3"/>
  <c r="F6" i="2" s="1"/>
  <c r="AW18" i="3"/>
  <c r="F4" i="2" s="1"/>
  <c r="BG18" i="3"/>
  <c r="P4" i="2" s="1"/>
  <c r="BH18" i="3"/>
  <c r="Q4" i="2" s="1"/>
  <c r="AU20" i="3"/>
  <c r="D6" i="2" s="1"/>
  <c r="BD18" i="3"/>
  <c r="M4" i="2" s="1"/>
  <c r="AZ20" i="3"/>
  <c r="AJ68" i="4"/>
  <c r="R68" i="4"/>
  <c r="AJ69" i="4"/>
  <c r="AN57" i="4"/>
  <c r="U28" i="4"/>
  <c r="AN28" i="4"/>
  <c r="R69" i="4"/>
  <c r="AO27" i="4"/>
  <c r="S69" i="4"/>
  <c r="AK68" i="4"/>
  <c r="AK69" i="4"/>
  <c r="AO24" i="4"/>
  <c r="U57" i="4"/>
  <c r="AO39" i="4"/>
  <c r="AO57" i="4" s="1"/>
  <c r="AM37" i="4"/>
  <c r="AM81" i="4" s="1"/>
  <c r="AO30" i="4"/>
  <c r="AO37" i="4" s="1"/>
  <c r="AV27" i="4" s="1"/>
  <c r="AO21" i="4"/>
  <c r="AO22" i="4" s="1"/>
  <c r="AV25" i="4" s="1"/>
  <c r="AN60" i="3"/>
  <c r="AJ62" i="3"/>
  <c r="AJ61" i="3"/>
  <c r="AK62" i="3"/>
  <c r="AK61" i="3"/>
  <c r="S62" i="3"/>
  <c r="S61" i="3"/>
  <c r="R62" i="3"/>
  <c r="R61" i="3"/>
  <c r="U60" i="3"/>
  <c r="AO58" i="3"/>
  <c r="AO60" i="3" s="1"/>
  <c r="AM60" i="3"/>
  <c r="AO56" i="3"/>
  <c r="U56" i="3"/>
  <c r="AN56" i="3"/>
  <c r="AN50" i="3"/>
  <c r="AO50" i="3"/>
  <c r="U50" i="3"/>
  <c r="AN44" i="3"/>
  <c r="AU27" i="3" s="1"/>
  <c r="AN37" i="3"/>
  <c r="AU26" i="3" s="1"/>
  <c r="AM44" i="3"/>
  <c r="U44" i="3"/>
  <c r="AM37" i="3"/>
  <c r="U37" i="3"/>
  <c r="AO37" i="3"/>
  <c r="AV26" i="3" s="1"/>
  <c r="AN31" i="3"/>
  <c r="AU25" i="3" s="1"/>
  <c r="AO31" i="3"/>
  <c r="AV25" i="3" s="1"/>
  <c r="AO39" i="3"/>
  <c r="E11" i="2" l="1"/>
  <c r="AV34" i="4"/>
  <c r="AV28" i="4"/>
  <c r="AV35" i="3"/>
  <c r="AV29" i="3"/>
  <c r="AV34" i="3"/>
  <c r="AV28" i="3"/>
  <c r="U81" i="4"/>
  <c r="BL18" i="4" s="1"/>
  <c r="D11" i="2"/>
  <c r="AU35" i="3"/>
  <c r="AU29" i="3"/>
  <c r="AU34" i="3"/>
  <c r="AU28" i="3"/>
  <c r="AN61" i="3"/>
  <c r="AM67" i="4"/>
  <c r="AK76" i="4"/>
  <c r="AK82" i="4" s="1"/>
  <c r="AJ76" i="4"/>
  <c r="AJ82" i="4" s="1"/>
  <c r="R76" i="4"/>
  <c r="R82" i="4" s="1"/>
  <c r="U67" i="4"/>
  <c r="AU28" i="4"/>
  <c r="AU34" i="4"/>
  <c r="BC19" i="4"/>
  <c r="AY19" i="4"/>
  <c r="BA19" i="4"/>
  <c r="AV19" i="4"/>
  <c r="BF19" i="4"/>
  <c r="BJ19" i="4"/>
  <c r="BI19" i="4"/>
  <c r="AX19" i="4"/>
  <c r="AZ19" i="4"/>
  <c r="AU19" i="4"/>
  <c r="BE19" i="4"/>
  <c r="BH19" i="4"/>
  <c r="AW19" i="4"/>
  <c r="BB19" i="4"/>
  <c r="BG19" i="4"/>
  <c r="AU27" i="4"/>
  <c r="D13" i="2" s="1"/>
  <c r="AU26" i="4"/>
  <c r="D12" i="2" s="1"/>
  <c r="AN81" i="4"/>
  <c r="AN67" i="4"/>
  <c r="S68" i="4"/>
  <c r="U68" i="4" s="1"/>
  <c r="AO28" i="4"/>
  <c r="BJ18" i="3"/>
  <c r="BC19" i="3" s="1"/>
  <c r="BJ20" i="3"/>
  <c r="AU21" i="3" s="1"/>
  <c r="BI18" i="3"/>
  <c r="R4" i="2" s="1"/>
  <c r="Y5" i="2" s="1"/>
  <c r="BI20" i="3"/>
  <c r="U69" i="4" s="1"/>
  <c r="AN69" i="4"/>
  <c r="AM62" i="3"/>
  <c r="AM61" i="3"/>
  <c r="AN62" i="3"/>
  <c r="U62" i="3"/>
  <c r="U61" i="3"/>
  <c r="AO44" i="3"/>
  <c r="AV27" i="3" s="1"/>
  <c r="E13" i="2" s="1"/>
  <c r="U76" i="4" l="1"/>
  <c r="U82" i="4" s="1"/>
  <c r="E14" i="2"/>
  <c r="E20" i="2"/>
  <c r="AO61" i="3"/>
  <c r="BL18" i="3" s="1"/>
  <c r="U4" i="2" s="1"/>
  <c r="AO81" i="4"/>
  <c r="AV26" i="4"/>
  <c r="E12" i="2" s="1"/>
  <c r="D20" i="2"/>
  <c r="D14" i="2"/>
  <c r="D16" i="2" s="1"/>
  <c r="S4" i="2"/>
  <c r="AU31" i="3"/>
  <c r="AU30" i="3"/>
  <c r="BI20" i="4"/>
  <c r="R6" i="2" s="1"/>
  <c r="S76" i="4"/>
  <c r="S82" i="4" s="1"/>
  <c r="BJ20" i="4" s="1"/>
  <c r="AW21" i="4" s="1"/>
  <c r="AN68" i="4"/>
  <c r="AM68" i="4" s="1"/>
  <c r="AM69" i="4" s="1"/>
  <c r="AO69" i="4" s="1"/>
  <c r="AO67" i="4"/>
  <c r="AU30" i="4"/>
  <c r="Y6" i="2"/>
  <c r="AA6" i="2" s="1"/>
  <c r="Y4" i="2"/>
  <c r="AA4" i="2" s="1"/>
  <c r="X4" i="2"/>
  <c r="Z4" i="2" s="1"/>
  <c r="AV30" i="3"/>
  <c r="BF19" i="3"/>
  <c r="BB19" i="3"/>
  <c r="BE19" i="3"/>
  <c r="BD19" i="3"/>
  <c r="BH19" i="3"/>
  <c r="BJ19" i="3"/>
  <c r="AW19" i="3"/>
  <c r="BG19" i="3"/>
  <c r="AY19" i="3"/>
  <c r="AU19" i="3"/>
  <c r="BA19" i="3"/>
  <c r="AX19" i="3"/>
  <c r="AV19" i="3"/>
  <c r="AZ19" i="3"/>
  <c r="X6" i="2"/>
  <c r="Z6" i="2" s="1"/>
  <c r="BI21" i="3"/>
  <c r="X5" i="2"/>
  <c r="BI19" i="3"/>
  <c r="BJ21" i="3"/>
  <c r="BG21" i="3"/>
  <c r="AX21" i="3"/>
  <c r="AW21" i="3"/>
  <c r="BH21" i="3"/>
  <c r="BB21" i="3"/>
  <c r="AY21" i="3"/>
  <c r="BA21" i="3"/>
  <c r="BF21" i="3"/>
  <c r="BC21" i="3"/>
  <c r="AV21" i="3"/>
  <c r="BD21" i="3"/>
  <c r="BE21" i="3"/>
  <c r="AZ21" i="3"/>
  <c r="AO62" i="3"/>
  <c r="BL20" i="3" s="1"/>
  <c r="F20" i="2" l="1"/>
  <c r="F5" i="2"/>
  <c r="G5" i="2"/>
  <c r="Z5" i="2"/>
  <c r="AA5" i="2"/>
  <c r="BJ21" i="4"/>
  <c r="S6" i="2"/>
  <c r="BH21" i="4"/>
  <c r="AV21" i="4"/>
  <c r="BA21" i="4"/>
  <c r="AX21" i="4"/>
  <c r="AY21" i="4"/>
  <c r="AO68" i="4"/>
  <c r="AO76" i="4" s="1"/>
  <c r="AM76" i="4"/>
  <c r="AM82" i="4" s="1"/>
  <c r="BL20" i="4" s="1"/>
  <c r="U6" i="2" s="1"/>
  <c r="BD21" i="4"/>
  <c r="AZ21" i="4"/>
  <c r="BE21" i="4"/>
  <c r="AU21" i="4"/>
  <c r="AN76" i="4"/>
  <c r="F11" i="2"/>
  <c r="BF21" i="4"/>
  <c r="BG21" i="4"/>
  <c r="BC21" i="4"/>
  <c r="BB21" i="4"/>
  <c r="BI21" i="4"/>
  <c r="F12" i="2"/>
  <c r="AV30" i="4"/>
  <c r="AV31" i="3"/>
  <c r="O5" i="2"/>
  <c r="J5" i="2"/>
  <c r="M5" i="2"/>
  <c r="D5" i="2"/>
  <c r="S5" i="2"/>
  <c r="P5" i="2"/>
  <c r="E5" i="2"/>
  <c r="Q5" i="2"/>
  <c r="R5" i="2"/>
  <c r="F13" i="2"/>
  <c r="E16" i="2"/>
  <c r="F14" i="2"/>
  <c r="X7" i="2"/>
  <c r="Y7" i="2"/>
  <c r="AO82" i="4" l="1"/>
  <c r="AV29" i="4"/>
  <c r="E15" i="2" s="1"/>
  <c r="D7" i="2"/>
  <c r="G7" i="2"/>
  <c r="M7" i="2"/>
  <c r="P7" i="2"/>
  <c r="R7" i="2"/>
  <c r="Q7" i="2"/>
  <c r="E7" i="2"/>
  <c r="J7" i="2"/>
  <c r="O7" i="2"/>
  <c r="F7" i="2"/>
  <c r="S7" i="2"/>
  <c r="AV35" i="4"/>
  <c r="E21" i="2" s="1"/>
  <c r="F21" i="2" s="1"/>
  <c r="AA7" i="2"/>
  <c r="Z7" i="2"/>
  <c r="AN82" i="4"/>
  <c r="AU35" i="4"/>
  <c r="D21" i="2" s="1"/>
  <c r="AU29" i="4"/>
  <c r="F16" i="2"/>
  <c r="D15" i="2" l="1"/>
  <c r="AV31" i="4"/>
  <c r="AU31" i="4"/>
  <c r="D17" i="2" l="1"/>
  <c r="G15" i="2" l="1"/>
  <c r="G11" i="2"/>
  <c r="G12" i="2"/>
  <c r="G13" i="2"/>
  <c r="E17" i="2"/>
  <c r="G17" i="2" l="1"/>
</calcChain>
</file>

<file path=xl/sharedStrings.xml><?xml version="1.0" encoding="utf-8"?>
<sst xmlns="http://schemas.openxmlformats.org/spreadsheetml/2006/main" count="537" uniqueCount="156">
  <si>
    <t>samokształcenie</t>
  </si>
  <si>
    <t>forma zakończenia semestru</t>
  </si>
  <si>
    <t>punkty ECTS</t>
  </si>
  <si>
    <t>………………………………………………</t>
  </si>
  <si>
    <t>Sporządził</t>
  </si>
  <si>
    <t>data i podpis Dziekana Wydziału</t>
  </si>
  <si>
    <t>Przedmiot</t>
  </si>
  <si>
    <t>Uzgodniono z Samorządem</t>
  </si>
  <si>
    <t>ogólna liczba godzin dydaktycznych</t>
  </si>
  <si>
    <t>SUMA GODZIN DYDAKTYCZNYCH</t>
  </si>
  <si>
    <t>SUMA PUNKTÓW ECTS</t>
  </si>
  <si>
    <t>wykład (WY)</t>
  </si>
  <si>
    <t>seminarium (SE)</t>
  </si>
  <si>
    <t>ćwiczenia audytoryjne CA)</t>
  </si>
  <si>
    <t>ćwiczenia kierunkowe - niekliniczne (CN)</t>
  </si>
  <si>
    <t>ćwiczenia w warunkach symulowanych (CS)</t>
  </si>
  <si>
    <t>ćwiczenia laboratoryjne (CL)</t>
  </si>
  <si>
    <t>ćwiczenia kliniczne (CK)</t>
  </si>
  <si>
    <t>zajęcia praktyczne przy pacjencie (PP)</t>
  </si>
  <si>
    <t>ćwiczenia specjalistyczne - magisterskie (CM)</t>
  </si>
  <si>
    <t>lektoraty (LE)</t>
  </si>
  <si>
    <t>zajęcia fakultatywne (ZF)</t>
  </si>
  <si>
    <t>praktyka zawodowa (PZ)</t>
  </si>
  <si>
    <t>liczba godzin z nauczycielem</t>
  </si>
  <si>
    <t>zajęcia wychowania fizycznego-obowiązkowe (WF)</t>
  </si>
  <si>
    <r>
      <t xml:space="preserve">Kierunek </t>
    </r>
    <r>
      <rPr>
        <b/>
        <sz val="11"/>
        <rFont val="Arial"/>
        <family val="2"/>
        <charset val="238"/>
      </rPr>
      <t>Fizjoterapia</t>
    </r>
  </si>
  <si>
    <r>
      <t xml:space="preserve">Wydział </t>
    </r>
    <r>
      <rPr>
        <b/>
        <sz val="11"/>
        <rFont val="Arial"/>
        <family val="2"/>
        <charset val="238"/>
      </rPr>
      <t>Nauk o Zdrowiu</t>
    </r>
  </si>
  <si>
    <r>
      <t xml:space="preserve">Rok studiów </t>
    </r>
    <r>
      <rPr>
        <b/>
        <sz val="11"/>
        <rFont val="Arial"/>
        <family val="2"/>
        <charset val="238"/>
      </rPr>
      <t>1</t>
    </r>
  </si>
  <si>
    <r>
      <t xml:space="preserve">Forma studiów </t>
    </r>
    <r>
      <rPr>
        <b/>
        <sz val="11"/>
        <rFont val="Arial"/>
        <family val="2"/>
        <charset val="238"/>
      </rPr>
      <t>stacjonarna</t>
    </r>
  </si>
  <si>
    <t>semestr zimowy - I</t>
  </si>
  <si>
    <t>semestr letni - II</t>
  </si>
  <si>
    <t>Moduł przedmiotów podstawowych</t>
  </si>
  <si>
    <t>Lp.</t>
  </si>
  <si>
    <t>zal / oc</t>
  </si>
  <si>
    <t>E</t>
  </si>
  <si>
    <t>Moduł przedmiotów kierunkowych</t>
  </si>
  <si>
    <t>Moduł przedmiotów uzupełniających</t>
  </si>
  <si>
    <t>Suma</t>
  </si>
  <si>
    <t>Język obcy 1</t>
  </si>
  <si>
    <t>Język obcy 2</t>
  </si>
  <si>
    <t>Praktyka zawodowa 1</t>
  </si>
  <si>
    <t>zal</t>
  </si>
  <si>
    <t>2E</t>
  </si>
  <si>
    <t>1E</t>
  </si>
  <si>
    <t>3E</t>
  </si>
  <si>
    <r>
      <t xml:space="preserve">Rok studiów </t>
    </r>
    <r>
      <rPr>
        <b/>
        <sz val="11"/>
        <rFont val="Arial"/>
        <family val="2"/>
        <charset val="238"/>
      </rPr>
      <t>2</t>
    </r>
  </si>
  <si>
    <t>semestr zimowy - III</t>
  </si>
  <si>
    <t>semestr letni - IV</t>
  </si>
  <si>
    <t>Praktyka zawodowa 2</t>
  </si>
  <si>
    <t>Moduł ograniczonego wyboru A</t>
  </si>
  <si>
    <t>Moduł ograniczonego wyboru B</t>
  </si>
  <si>
    <t>Język migowy 1</t>
  </si>
  <si>
    <t>Anatomia palpacyjna</t>
  </si>
  <si>
    <t>Moduł wolnego wyboru</t>
  </si>
  <si>
    <t>Przedmiot wolnego wyboru 1</t>
  </si>
  <si>
    <t>Przedmiot wolnego wyboru 2</t>
  </si>
  <si>
    <t>RAZEM (moduł A)</t>
  </si>
  <si>
    <t>RAZEM (moduł B)</t>
  </si>
  <si>
    <t>Przedmiot wolnego wyboru 3</t>
  </si>
  <si>
    <t>Przedmiot wolnego wyboru 4</t>
  </si>
  <si>
    <t>Język migowy 2</t>
  </si>
  <si>
    <t>5E</t>
  </si>
  <si>
    <t>ECTS</t>
  </si>
  <si>
    <t>ZAJĘCIA ZORGANIZOWANE</t>
  </si>
  <si>
    <t>godz.</t>
  </si>
  <si>
    <t>Grupa treści podstawowych</t>
  </si>
  <si>
    <t>Grupa treści kierunkowych</t>
  </si>
  <si>
    <t>Grupa treści uzupełniających</t>
  </si>
  <si>
    <t>Grupa treści do wyboru - moduł A</t>
  </si>
  <si>
    <t>Grupa treści do wyboru - moduł B</t>
  </si>
  <si>
    <t>moduł A - ilość</t>
  </si>
  <si>
    <t>moduł A - %</t>
  </si>
  <si>
    <t>moduł B - ilość</t>
  </si>
  <si>
    <t>moduł B - %</t>
  </si>
  <si>
    <t>moduł B</t>
  </si>
  <si>
    <t>moduł A</t>
  </si>
  <si>
    <t>PRZEDMIOTY DO WYBORU</t>
  </si>
  <si>
    <t>Forma zajęć</t>
  </si>
  <si>
    <r>
      <t xml:space="preserve">% ECTS
</t>
    </r>
    <r>
      <rPr>
        <sz val="8"/>
        <color indexed="8"/>
        <rFont val="Calibri"/>
        <family val="2"/>
        <charset val="238"/>
      </rPr>
      <t>(moduł A)</t>
    </r>
  </si>
  <si>
    <r>
      <t xml:space="preserve">% ECTS
</t>
    </r>
    <r>
      <rPr>
        <sz val="8"/>
        <color indexed="8"/>
        <rFont val="Calibri"/>
        <family val="2"/>
        <charset val="238"/>
      </rPr>
      <t>(moduł B)</t>
    </r>
  </si>
  <si>
    <t>-</t>
  </si>
  <si>
    <t>% ECTS</t>
  </si>
  <si>
    <r>
      <t xml:space="preserve">Studia </t>
    </r>
    <r>
      <rPr>
        <b/>
        <sz val="11"/>
        <rFont val="Arial"/>
        <family val="2"/>
        <charset val="238"/>
      </rPr>
      <t>II stopnia</t>
    </r>
  </si>
  <si>
    <t>Podstawy genetyki</t>
  </si>
  <si>
    <t>Farmakologia w fizjoterapii</t>
  </si>
  <si>
    <t>Metodologia badań</t>
  </si>
  <si>
    <t>Historia rehabilitacji</t>
  </si>
  <si>
    <t>Filozofia</t>
  </si>
  <si>
    <t>Bioetyka</t>
  </si>
  <si>
    <t>Psychologia kliniczna i psychoterapia</t>
  </si>
  <si>
    <t>Pedagogika specjalna</t>
  </si>
  <si>
    <t>Socjologia niepełnosprawności i rehabilitacji</t>
  </si>
  <si>
    <t>Dydaktyka fizjoterapii</t>
  </si>
  <si>
    <t>Demografia i epidemiologia</t>
  </si>
  <si>
    <t>Zdrowie publiczne</t>
  </si>
  <si>
    <t>Metody specjalne fizjoterapii 1</t>
  </si>
  <si>
    <t>Metody specjalne fizjoterapii 2</t>
  </si>
  <si>
    <t>Diagnostyka funkcjonalna i programowanie rehabilitacji 1</t>
  </si>
  <si>
    <t>Diagnostyka funkcjonalna i programowanie rehabilitacji 2</t>
  </si>
  <si>
    <t>Seminarium magisterskie 1</t>
  </si>
  <si>
    <t>Seminarium magisterskie 2</t>
  </si>
  <si>
    <t>Kompendium z fizjoterapii klinicznej w schorzeniach narządu ruchu</t>
  </si>
  <si>
    <t>Odnowa biologiczna</t>
  </si>
  <si>
    <t>Dietetyka</t>
  </si>
  <si>
    <t>Analiza i interpretacja literatury naukowej</t>
  </si>
  <si>
    <t>Komunikacja interpersonalna</t>
  </si>
  <si>
    <t>Problematyka chorób rzadkich - wybrane zagadnienia</t>
  </si>
  <si>
    <t>Metody fizykalne w chorobach narządu ruchu</t>
  </si>
  <si>
    <t>Statystyka w medycynie</t>
  </si>
  <si>
    <t>Ubezpieczenia społeczne</t>
  </si>
  <si>
    <t>Prawo</t>
  </si>
  <si>
    <t>Ekonomia i systemy ochrony zdrowia</t>
  </si>
  <si>
    <t xml:space="preserve">Zarządzanie i marketing </t>
  </si>
  <si>
    <t>Protetyka i ortotyka</t>
  </si>
  <si>
    <t>Aktywność ruchowa adaptacyjna</t>
  </si>
  <si>
    <t>Sport osób niepełnosprawnych</t>
  </si>
  <si>
    <t>Diagnostykia obrazowa w chorobach narządu ruchu i chorobach wewnętrznych</t>
  </si>
  <si>
    <t>Chirurgia ogólna i naczyniowa</t>
  </si>
  <si>
    <t>Anatomia rentgenowska</t>
  </si>
  <si>
    <t>Seminarium magisterskie 3</t>
  </si>
  <si>
    <t>Seminarium magisterskie 4</t>
  </si>
  <si>
    <t xml:space="preserve">Ergonomia fizjoterapii </t>
  </si>
  <si>
    <t>Podstawy neurologopedii</t>
  </si>
  <si>
    <t>Podstawy diagnostyki laboratoryjnej</t>
  </si>
  <si>
    <t>Traumatologia sportowa</t>
  </si>
  <si>
    <t>Fizjoterapia w ortopedii dziecięcej</t>
  </si>
  <si>
    <t>Fizjoterapia w dermatologii i kosmetologii</t>
  </si>
  <si>
    <t>Fizjoterapia w urologii</t>
  </si>
  <si>
    <t>Fizjoterapia w chorobach naczyniowych</t>
  </si>
  <si>
    <t>Fitness 1</t>
  </si>
  <si>
    <t>Fitness 2</t>
  </si>
  <si>
    <t>Terapia zajęciowa w wybranych jednostkach chorobowych</t>
  </si>
  <si>
    <t>Ekotoksykologia i diagnostyka środowiskowa</t>
  </si>
  <si>
    <t>Zarządzanie zasobami ludzkimi i jakością</t>
  </si>
  <si>
    <t>Tensegracja i integracja strukturalna</t>
  </si>
  <si>
    <t>teoretyczna (godz.)</t>
  </si>
  <si>
    <t>praktyczna (godz.)</t>
  </si>
  <si>
    <t>teoretyczna (ECTS)</t>
  </si>
  <si>
    <t>praktyczna (ECTS)</t>
  </si>
  <si>
    <t>Zespół Programowy na kierunku Fizjoterapia</t>
  </si>
  <si>
    <t>Medycyna fizykalna i balneoklimatologia</t>
  </si>
  <si>
    <t>PLAN STUDIÓW na rok akademicki 2017/2018 uchwalony przez Radę Wydziału w dniu …………………..</t>
  </si>
  <si>
    <t>4E</t>
  </si>
  <si>
    <t>9E</t>
  </si>
  <si>
    <t>Praktyka zawodowa 3</t>
  </si>
  <si>
    <t>Podstawy osteopatii</t>
  </si>
  <si>
    <t>Kompleksowa terapia przeciwobrzękowa</t>
  </si>
  <si>
    <t>6E</t>
  </si>
  <si>
    <t>podstawowy</t>
  </si>
  <si>
    <t>Rodzaj zajęć</t>
  </si>
  <si>
    <t>kierunkowy</t>
  </si>
  <si>
    <t>e-learning (EL)</t>
  </si>
  <si>
    <t>Wydział Nauk o Zdrowiu
Kierunek Fizjoterapia
studia stacjonarne
II stopnia
cykl kształcenia 2017-2019
rok II</t>
  </si>
  <si>
    <t>PLAN STUDIÓW na rok akademicki 2018/2019 uchwalony przez Radę Wydziału w dniu …………………..</t>
  </si>
  <si>
    <t>Wydział Nauk o Zdrowiu
Kierunek Fizjoterapia
studia stacjonarne
II stopnia
cykl kształcenia 2017-2019</t>
  </si>
  <si>
    <t>Wydział Nauk o Zdrowiu
Kierunek Fizjoterapia
studia stacjonarne
II stopnia
cykl kształcenia 2017-2019
rok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</si>
</sst>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26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8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2"/>
      <color indexed="8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8"/>
      <color indexed="8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10"/>
      <color rgb="FF00B0F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9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textRotation="90"/>
    </xf>
    <xf numFmtId="0" fontId="2" fillId="0" borderId="25" xfId="0" applyFont="1" applyBorder="1" applyAlignment="1">
      <alignment horizontal="center" textRotation="90"/>
    </xf>
    <xf numFmtId="0" fontId="2" fillId="0" borderId="26" xfId="0" applyFont="1" applyBorder="1" applyAlignment="1">
      <alignment horizontal="center" textRotation="90"/>
    </xf>
    <xf numFmtId="0" fontId="0" fillId="0" borderId="26" xfId="0" applyBorder="1" applyAlignment="1">
      <alignment horizontal="center" textRotation="90"/>
    </xf>
    <xf numFmtId="0" fontId="0" fillId="0" borderId="24" xfId="0" applyBorder="1" applyAlignment="1">
      <alignment horizontal="center" textRotation="90"/>
    </xf>
    <xf numFmtId="0" fontId="0" fillId="0" borderId="25" xfId="0" applyBorder="1" applyAlignment="1">
      <alignment horizontal="center" textRotation="90"/>
    </xf>
    <xf numFmtId="1" fontId="2" fillId="0" borderId="6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164" fontId="2" fillId="0" borderId="22" xfId="0" applyNumberFormat="1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64" fontId="2" fillId="0" borderId="30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right" vertical="center"/>
    </xf>
    <xf numFmtId="0" fontId="13" fillId="0" borderId="1" xfId="0" applyFont="1" applyBorder="1" applyAlignment="1">
      <alignment horizontal="left" vertical="center"/>
    </xf>
    <xf numFmtId="0" fontId="19" fillId="4" borderId="1" xfId="0" applyFont="1" applyFill="1" applyBorder="1" applyAlignment="1">
      <alignment horizontal="center" vertical="center"/>
    </xf>
    <xf numFmtId="0" fontId="21" fillId="3" borderId="9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1" fontId="15" fillId="0" borderId="22" xfId="0" applyNumberFormat="1" applyFont="1" applyBorder="1" applyAlignment="1">
      <alignment horizontal="center" vertical="center"/>
    </xf>
    <xf numFmtId="1" fontId="15" fillId="0" borderId="31" xfId="0" applyNumberFormat="1" applyFont="1" applyBorder="1" applyAlignment="1">
      <alignment horizontal="center" vertical="center"/>
    </xf>
    <xf numFmtId="164" fontId="15" fillId="0" borderId="30" xfId="0" applyNumberFormat="1" applyFont="1" applyBorder="1" applyAlignment="1">
      <alignment horizontal="center" vertical="center"/>
    </xf>
    <xf numFmtId="1" fontId="15" fillId="0" borderId="30" xfId="0" applyNumberFormat="1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6" fillId="2" borderId="36" xfId="0" applyFont="1" applyFill="1" applyBorder="1" applyAlignment="1">
      <alignment horizontal="center" textRotation="90"/>
    </xf>
    <xf numFmtId="0" fontId="16" fillId="2" borderId="37" xfId="0" applyFont="1" applyFill="1" applyBorder="1" applyAlignment="1">
      <alignment horizontal="center" textRotation="90"/>
    </xf>
    <xf numFmtId="0" fontId="16" fillId="2" borderId="38" xfId="0" applyFont="1" applyFill="1" applyBorder="1" applyAlignment="1">
      <alignment horizontal="center" textRotation="90"/>
    </xf>
    <xf numFmtId="0" fontId="14" fillId="0" borderId="4" xfId="0" applyFont="1" applyBorder="1" applyAlignment="1">
      <alignment horizontal="left" vertical="top" wrapText="1"/>
    </xf>
    <xf numFmtId="1" fontId="15" fillId="0" borderId="39" xfId="0" applyNumberFormat="1" applyFont="1" applyBorder="1" applyAlignment="1">
      <alignment horizontal="center" vertical="center"/>
    </xf>
    <xf numFmtId="164" fontId="15" fillId="0" borderId="40" xfId="0" applyNumberFormat="1" applyFont="1" applyBorder="1" applyAlignment="1">
      <alignment horizontal="center" vertical="center"/>
    </xf>
    <xf numFmtId="0" fontId="16" fillId="2" borderId="41" xfId="0" applyFont="1" applyFill="1" applyBorder="1" applyAlignment="1">
      <alignment horizontal="left" vertical="center"/>
    </xf>
    <xf numFmtId="0" fontId="16" fillId="2" borderId="42" xfId="0" applyFont="1" applyFill="1" applyBorder="1" applyAlignment="1">
      <alignment horizontal="left" vertical="center"/>
    </xf>
    <xf numFmtId="1" fontId="15" fillId="0" borderId="40" xfId="0" applyNumberFormat="1" applyFont="1" applyBorder="1" applyAlignment="1">
      <alignment horizontal="center" vertical="center"/>
    </xf>
    <xf numFmtId="1" fontId="15" fillId="0" borderId="18" xfId="0" applyNumberFormat="1" applyFont="1" applyBorder="1" applyAlignment="1">
      <alignment horizontal="center" vertical="center"/>
    </xf>
    <xf numFmtId="1" fontId="15" fillId="0" borderId="43" xfId="0" applyNumberFormat="1" applyFont="1" applyBorder="1" applyAlignment="1">
      <alignment horizontal="center" vertical="center"/>
    </xf>
    <xf numFmtId="164" fontId="15" fillId="0" borderId="21" xfId="0" applyNumberFormat="1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3" fillId="0" borderId="45" xfId="0" applyNumberFormat="1" applyFont="1" applyBorder="1" applyAlignment="1">
      <alignment horizontal="center" vertical="center"/>
    </xf>
    <xf numFmtId="1" fontId="2" fillId="0" borderId="30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1" fontId="2" fillId="0" borderId="39" xfId="0" applyNumberFormat="1" applyFont="1" applyBorder="1" applyAlignment="1">
      <alignment horizontal="center" vertical="center"/>
    </xf>
    <xf numFmtId="1" fontId="2" fillId="0" borderId="21" xfId="0" applyNumberFormat="1" applyFont="1" applyBorder="1" applyAlignment="1">
      <alignment horizontal="center" vertical="center"/>
    </xf>
    <xf numFmtId="1" fontId="2" fillId="0" borderId="40" xfId="0" applyNumberFormat="1" applyFont="1" applyBorder="1" applyAlignment="1">
      <alignment horizontal="center" vertical="center"/>
    </xf>
    <xf numFmtId="0" fontId="16" fillId="2" borderId="46" xfId="0" applyFont="1" applyFill="1" applyBorder="1" applyAlignment="1">
      <alignment horizontal="left" vertical="center"/>
    </xf>
    <xf numFmtId="0" fontId="16" fillId="2" borderId="47" xfId="0" applyFont="1" applyFill="1" applyBorder="1" applyAlignment="1">
      <alignment horizontal="left" vertical="center"/>
    </xf>
    <xf numFmtId="0" fontId="16" fillId="2" borderId="13" xfId="0" applyFont="1" applyFill="1" applyBorder="1" applyAlignment="1">
      <alignment horizontal="center" textRotation="90"/>
    </xf>
    <xf numFmtId="0" fontId="16" fillId="2" borderId="48" xfId="0" applyFont="1" applyFill="1" applyBorder="1" applyAlignment="1">
      <alignment horizontal="center" textRotation="90"/>
    </xf>
    <xf numFmtId="0" fontId="16" fillId="2" borderId="14" xfId="0" applyFont="1" applyFill="1" applyBorder="1" applyAlignment="1">
      <alignment horizontal="center" textRotation="90"/>
    </xf>
    <xf numFmtId="164" fontId="15" fillId="0" borderId="32" xfId="0" applyNumberFormat="1" applyFont="1" applyBorder="1" applyAlignment="1">
      <alignment horizontal="center" vertical="center"/>
    </xf>
    <xf numFmtId="164" fontId="15" fillId="0" borderId="33" xfId="0" applyNumberFormat="1" applyFont="1" applyBorder="1" applyAlignment="1">
      <alignment horizontal="center" vertical="center"/>
    </xf>
    <xf numFmtId="1" fontId="15" fillId="0" borderId="33" xfId="0" applyNumberFormat="1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1" fontId="19" fillId="0" borderId="2" xfId="1" applyNumberFormat="1" applyFont="1" applyBorder="1" applyAlignment="1">
      <alignment horizontal="center" vertical="center"/>
    </xf>
    <xf numFmtId="1" fontId="19" fillId="0" borderId="8" xfId="1" applyNumberFormat="1" applyFont="1" applyBorder="1" applyAlignment="1">
      <alignment horizontal="center" vertical="center"/>
    </xf>
    <xf numFmtId="165" fontId="19" fillId="0" borderId="2" xfId="1" applyNumberFormat="1" applyFont="1" applyBorder="1" applyAlignment="1">
      <alignment horizontal="center" vertical="center"/>
    </xf>
    <xf numFmtId="165" fontId="19" fillId="0" borderId="8" xfId="1" applyNumberFormat="1" applyFont="1" applyBorder="1" applyAlignment="1">
      <alignment horizontal="center" vertical="center"/>
    </xf>
    <xf numFmtId="165" fontId="19" fillId="0" borderId="21" xfId="1" applyNumberFormat="1" applyFont="1" applyBorder="1" applyAlignment="1">
      <alignment horizontal="center" vertical="center"/>
    </xf>
    <xf numFmtId="165" fontId="19" fillId="0" borderId="35" xfId="1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19" fillId="0" borderId="10" xfId="1" applyNumberFormat="1" applyFont="1" applyBorder="1" applyAlignment="1">
      <alignment horizontal="center" vertical="center"/>
    </xf>
    <xf numFmtId="1" fontId="19" fillId="0" borderId="7" xfId="1" applyNumberFormat="1" applyFon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0" fontId="23" fillId="2" borderId="36" xfId="0" applyFont="1" applyFill="1" applyBorder="1" applyAlignment="1">
      <alignment horizontal="center" vertical="center" textRotation="90"/>
    </xf>
    <xf numFmtId="0" fontId="23" fillId="2" borderId="38" xfId="0" applyFont="1" applyFill="1" applyBorder="1" applyAlignment="1">
      <alignment horizontal="center" vertical="center" textRotation="90"/>
    </xf>
    <xf numFmtId="1" fontId="3" fillId="0" borderId="7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24" xfId="0" applyFont="1" applyBorder="1" applyAlignment="1">
      <alignment horizontal="center" textRotation="90"/>
    </xf>
    <xf numFmtId="0" fontId="8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1" fontId="2" fillId="0" borderId="2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2" fillId="0" borderId="8" xfId="0" applyNumberFormat="1" applyFont="1" applyFill="1" applyBorder="1" applyAlignment="1">
      <alignment horizontal="center" vertical="center"/>
    </xf>
    <xf numFmtId="1" fontId="9" fillId="0" borderId="22" xfId="0" applyNumberFormat="1" applyFont="1" applyBorder="1" applyAlignment="1">
      <alignment horizontal="center" vertical="center"/>
    </xf>
    <xf numFmtId="1" fontId="2" fillId="0" borderId="31" xfId="0" applyNumberFormat="1" applyFont="1" applyBorder="1" applyAlignment="1">
      <alignment horizontal="center" vertical="center"/>
    </xf>
    <xf numFmtId="1" fontId="9" fillId="0" borderId="30" xfId="0" applyNumberFormat="1" applyFont="1" applyBorder="1" applyAlignment="1">
      <alignment horizontal="center" vertical="center"/>
    </xf>
    <xf numFmtId="1" fontId="2" fillId="0" borderId="35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25" fillId="0" borderId="0" xfId="0" applyFont="1"/>
    <xf numFmtId="0" fontId="4" fillId="0" borderId="0" xfId="0" applyFont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31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 wrapText="1"/>
    </xf>
    <xf numFmtId="1" fontId="2" fillId="0" borderId="21" xfId="0" applyNumberFormat="1" applyFont="1" applyFill="1" applyBorder="1" applyAlignment="1">
      <alignment horizontal="center" vertical="center"/>
    </xf>
    <xf numFmtId="1" fontId="2" fillId="0" borderId="40" xfId="0" applyNumberFormat="1" applyFont="1" applyFill="1" applyBorder="1" applyAlignment="1">
      <alignment horizontal="center" vertical="center"/>
    </xf>
    <xf numFmtId="1" fontId="2" fillId="0" borderId="30" xfId="0" applyNumberFormat="1" applyFont="1" applyFill="1" applyBorder="1" applyAlignment="1">
      <alignment horizontal="center" vertical="center"/>
    </xf>
    <xf numFmtId="1" fontId="9" fillId="0" borderId="30" xfId="0" applyNumberFormat="1" applyFont="1" applyFill="1" applyBorder="1" applyAlignment="1">
      <alignment horizontal="center" vertical="center"/>
    </xf>
    <xf numFmtId="1" fontId="2" fillId="0" borderId="35" xfId="0" applyNumberFormat="1" applyFont="1" applyFill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35" xfId="0" applyNumberFormat="1" applyFont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horizontal="center" vertical="center"/>
    </xf>
    <xf numFmtId="164" fontId="2" fillId="0" borderId="35" xfId="0" applyNumberFormat="1" applyFont="1" applyFill="1" applyBorder="1" applyAlignment="1">
      <alignment horizontal="center" vertical="center"/>
    </xf>
    <xf numFmtId="0" fontId="8" fillId="0" borderId="22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49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43" xfId="0" applyFont="1" applyBorder="1" applyAlignment="1">
      <alignment horizontal="left" vertical="center" wrapText="1"/>
    </xf>
    <xf numFmtId="0" fontId="8" fillId="0" borderId="50" xfId="0" applyFont="1" applyBorder="1" applyAlignment="1">
      <alignment horizontal="left" vertical="center" wrapText="1"/>
    </xf>
    <xf numFmtId="0" fontId="8" fillId="0" borderId="51" xfId="0" applyFont="1" applyBorder="1" applyAlignment="1">
      <alignment horizontal="left" vertical="center" wrapText="1"/>
    </xf>
    <xf numFmtId="0" fontId="8" fillId="0" borderId="50" xfId="0" applyFont="1" applyFill="1" applyBorder="1" applyAlignment="1">
      <alignment horizontal="left" vertical="center" wrapText="1"/>
    </xf>
    <xf numFmtId="0" fontId="8" fillId="0" borderId="5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30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center" textRotation="90"/>
    </xf>
    <xf numFmtId="0" fontId="0" fillId="0" borderId="0" xfId="0" applyAlignment="1">
      <alignment horizontal="center" vertical="center"/>
    </xf>
    <xf numFmtId="0" fontId="24" fillId="0" borderId="15" xfId="0" applyFont="1" applyBorder="1" applyAlignment="1">
      <alignment horizontal="right" vertical="center"/>
    </xf>
    <xf numFmtId="0" fontId="24" fillId="0" borderId="29" xfId="0" applyFont="1" applyBorder="1" applyAlignment="1">
      <alignment horizontal="right" vertical="center"/>
    </xf>
    <xf numFmtId="0" fontId="24" fillId="0" borderId="16" xfId="0" applyFont="1" applyBorder="1" applyAlignment="1">
      <alignment horizontal="right" vertical="center"/>
    </xf>
    <xf numFmtId="164" fontId="6" fillId="0" borderId="15" xfId="0" applyNumberFormat="1" applyFont="1" applyBorder="1" applyAlignment="1">
      <alignment horizontal="center" vertical="center"/>
    </xf>
    <xf numFmtId="164" fontId="6" fillId="0" borderId="29" xfId="0" applyNumberFormat="1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textRotation="90"/>
    </xf>
    <xf numFmtId="0" fontId="3" fillId="0" borderId="27" xfId="0" applyFont="1" applyBorder="1" applyAlignment="1">
      <alignment horizontal="center" textRotation="90"/>
    </xf>
    <xf numFmtId="0" fontId="3" fillId="0" borderId="12" xfId="0" applyFont="1" applyBorder="1" applyAlignment="1">
      <alignment horizontal="center" textRotation="90"/>
    </xf>
    <xf numFmtId="0" fontId="3" fillId="0" borderId="28" xfId="0" applyFont="1" applyBorder="1" applyAlignment="1">
      <alignment horizontal="center" textRotation="90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5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10" fillId="0" borderId="15" xfId="0" applyFont="1" applyBorder="1" applyAlignment="1">
      <alignment horizontal="right" vertical="center"/>
    </xf>
    <xf numFmtId="0" fontId="10" fillId="0" borderId="29" xfId="0" applyFont="1" applyBorder="1" applyAlignment="1">
      <alignment horizontal="right" vertical="center"/>
    </xf>
    <xf numFmtId="0" fontId="10" fillId="0" borderId="16" xfId="0" applyFont="1" applyBorder="1" applyAlignment="1">
      <alignment horizontal="right" vertical="center"/>
    </xf>
    <xf numFmtId="0" fontId="2" fillId="0" borderId="23" xfId="0" applyFont="1" applyBorder="1" applyAlignment="1">
      <alignment horizontal="center" vertical="center"/>
    </xf>
    <xf numFmtId="164" fontId="6" fillId="0" borderId="44" xfId="0" applyNumberFormat="1" applyFont="1" applyBorder="1" applyAlignment="1">
      <alignment horizontal="center" vertical="center"/>
    </xf>
    <xf numFmtId="0" fontId="14" fillId="4" borderId="15" xfId="0" applyFont="1" applyFill="1" applyBorder="1" applyAlignment="1">
      <alignment horizontal="center"/>
    </xf>
    <xf numFmtId="0" fontId="14" fillId="4" borderId="29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/>
    </xf>
  </cellXfs>
  <cellStyles count="2">
    <cellStyle name="Normalny" xfId="0" builtinId="0"/>
    <cellStyle name="Procentowy" xfId="1" builtinId="5"/>
  </cellStyles>
  <dxfs count="8">
    <dxf>
      <font>
        <b/>
        <i val="0"/>
        <color rgb="FFFF0000"/>
      </font>
    </dxf>
    <dxf>
      <font>
        <color rgb="FF00B050"/>
      </font>
    </dxf>
    <dxf>
      <font>
        <b/>
        <i val="0"/>
        <color rgb="FFFF0000"/>
      </font>
    </dxf>
    <dxf>
      <font>
        <color rgb="FF00B050"/>
      </font>
    </dxf>
    <dxf>
      <font>
        <b/>
        <i val="0"/>
        <color rgb="FFFF0000"/>
      </font>
    </dxf>
    <dxf>
      <font>
        <color rgb="FF00B050"/>
      </font>
    </dxf>
    <dxf>
      <font>
        <b/>
        <i val="0"/>
        <color rgb="FFFF0000"/>
      </font>
    </dxf>
    <dxf>
      <font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49785</xdr:colOff>
      <xdr:row>5</xdr:row>
      <xdr:rowOff>177612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765" y="0"/>
          <a:ext cx="3680491" cy="962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49785</xdr:colOff>
      <xdr:row>5</xdr:row>
      <xdr:rowOff>177612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5765" y="0"/>
          <a:ext cx="3680491" cy="962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BL71"/>
  <sheetViews>
    <sheetView showZeros="0" tabSelected="1" zoomScale="85" zoomScaleNormal="85" zoomScaleSheetLayoutView="100" workbookViewId="0">
      <selection activeCell="AT18" sqref="AT18"/>
    </sheetView>
  </sheetViews>
  <sheetFormatPr defaultRowHeight="12.75" x14ac:dyDescent="0.2"/>
  <cols>
    <col min="1" max="1" width="4.28515625" customWidth="1"/>
    <col min="2" max="2" width="11.7109375" customWidth="1"/>
    <col min="3" max="3" width="54.42578125" customWidth="1"/>
    <col min="4" max="19" width="4.85546875" customWidth="1"/>
    <col min="20" max="20" width="6.140625" bestFit="1" customWidth="1"/>
    <col min="21" max="37" width="4.85546875" customWidth="1"/>
    <col min="38" max="38" width="6.140625" bestFit="1" customWidth="1"/>
    <col min="39" max="39" width="4.85546875" customWidth="1"/>
    <col min="40" max="41" width="5.7109375" customWidth="1"/>
    <col min="46" max="46" width="32.140625" bestFit="1" customWidth="1"/>
    <col min="47" max="47" width="6.42578125" bestFit="1" customWidth="1"/>
    <col min="48" max="48" width="5.7109375" bestFit="1" customWidth="1"/>
    <col min="49" max="49" width="5.28515625" bestFit="1" customWidth="1"/>
    <col min="50" max="52" width="4.5703125" bestFit="1" customWidth="1"/>
    <col min="53" max="53" width="5.28515625" bestFit="1" customWidth="1"/>
    <col min="54" max="58" width="4.5703125" bestFit="1" customWidth="1"/>
    <col min="59" max="60" width="5.28515625" bestFit="1" customWidth="1"/>
    <col min="61" max="62" width="5.85546875" bestFit="1" customWidth="1"/>
    <col min="63" max="64" width="4.5703125" bestFit="1" customWidth="1"/>
  </cols>
  <sheetData>
    <row r="6" spans="1:41" s="2" customFormat="1" ht="20.100000000000001" customHeight="1" x14ac:dyDescent="0.2">
      <c r="A6" s="170" t="s">
        <v>141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</row>
    <row r="7" spans="1:41" s="2" customFormat="1" ht="20.100000000000001" customHeight="1" x14ac:dyDescent="0.2">
      <c r="A7" s="4"/>
      <c r="B7" s="13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</row>
    <row r="9" spans="1:41" s="3" customFormat="1" ht="15" customHeight="1" x14ac:dyDescent="0.25">
      <c r="A9" s="3" t="s">
        <v>26</v>
      </c>
    </row>
    <row r="10" spans="1:41" s="3" customFormat="1" ht="15" customHeight="1" x14ac:dyDescent="0.25">
      <c r="A10" s="3" t="s">
        <v>25</v>
      </c>
    </row>
    <row r="11" spans="1:41" s="3" customFormat="1" ht="15" customHeight="1" x14ac:dyDescent="0.25">
      <c r="A11" s="3" t="s">
        <v>27</v>
      </c>
    </row>
    <row r="12" spans="1:41" s="3" customFormat="1" ht="15" customHeight="1" x14ac:dyDescent="0.25">
      <c r="A12" s="3" t="s">
        <v>28</v>
      </c>
    </row>
    <row r="13" spans="1:41" ht="15" customHeight="1" x14ac:dyDescent="0.25">
      <c r="A13" s="3" t="s">
        <v>82</v>
      </c>
    </row>
    <row r="15" spans="1:41" ht="13.5" thickBot="1" x14ac:dyDescent="0.25"/>
    <row r="16" spans="1:41" ht="17.25" customHeight="1" thickBot="1" x14ac:dyDescent="0.25">
      <c r="A16" s="171" t="s">
        <v>32</v>
      </c>
      <c r="B16" s="182" t="s">
        <v>149</v>
      </c>
      <c r="C16" s="173" t="s">
        <v>6</v>
      </c>
      <c r="D16" s="175" t="s">
        <v>29</v>
      </c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7"/>
      <c r="V16" s="175" t="s">
        <v>30</v>
      </c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  <c r="AH16" s="176"/>
      <c r="AI16" s="176"/>
      <c r="AJ16" s="176"/>
      <c r="AK16" s="176"/>
      <c r="AL16" s="176"/>
      <c r="AM16" s="177"/>
      <c r="AN16" s="178" t="s">
        <v>9</v>
      </c>
      <c r="AO16" s="180" t="s">
        <v>10</v>
      </c>
    </row>
    <row r="17" spans="1:64" ht="243" customHeight="1" thickBot="1" x14ac:dyDescent="0.25">
      <c r="A17" s="172"/>
      <c r="B17" s="183"/>
      <c r="C17" s="174"/>
      <c r="D17" s="7" t="s">
        <v>11</v>
      </c>
      <c r="E17" s="8" t="s">
        <v>12</v>
      </c>
      <c r="F17" s="9" t="s">
        <v>13</v>
      </c>
      <c r="G17" s="9" t="s">
        <v>14</v>
      </c>
      <c r="H17" s="9" t="s">
        <v>15</v>
      </c>
      <c r="I17" s="9" t="s">
        <v>16</v>
      </c>
      <c r="J17" s="9" t="s">
        <v>17</v>
      </c>
      <c r="K17" s="9" t="s">
        <v>18</v>
      </c>
      <c r="L17" s="9" t="s">
        <v>19</v>
      </c>
      <c r="M17" s="9" t="s">
        <v>20</v>
      </c>
      <c r="N17" s="162" t="s">
        <v>151</v>
      </c>
      <c r="O17" s="9" t="s">
        <v>24</v>
      </c>
      <c r="P17" s="9" t="s">
        <v>22</v>
      </c>
      <c r="Q17" s="10" t="s">
        <v>0</v>
      </c>
      <c r="R17" s="9" t="s">
        <v>23</v>
      </c>
      <c r="S17" s="10" t="s">
        <v>8</v>
      </c>
      <c r="T17" s="10" t="s">
        <v>1</v>
      </c>
      <c r="U17" s="11" t="s">
        <v>2</v>
      </c>
      <c r="V17" s="12" t="s">
        <v>11</v>
      </c>
      <c r="W17" s="12" t="s">
        <v>12</v>
      </c>
      <c r="X17" s="12" t="s">
        <v>13</v>
      </c>
      <c r="Y17" s="12" t="s">
        <v>14</v>
      </c>
      <c r="Z17" s="12" t="s">
        <v>15</v>
      </c>
      <c r="AA17" s="12" t="s">
        <v>16</v>
      </c>
      <c r="AB17" s="12" t="s">
        <v>17</v>
      </c>
      <c r="AC17" s="12" t="s">
        <v>18</v>
      </c>
      <c r="AD17" s="10" t="s">
        <v>19</v>
      </c>
      <c r="AE17" s="10" t="s">
        <v>20</v>
      </c>
      <c r="AF17" s="162" t="s">
        <v>151</v>
      </c>
      <c r="AG17" s="10" t="s">
        <v>24</v>
      </c>
      <c r="AH17" s="10" t="s">
        <v>22</v>
      </c>
      <c r="AI17" s="10" t="s">
        <v>0</v>
      </c>
      <c r="AJ17" s="10" t="s">
        <v>23</v>
      </c>
      <c r="AK17" s="10" t="s">
        <v>8</v>
      </c>
      <c r="AL17" s="10" t="s">
        <v>1</v>
      </c>
      <c r="AM17" s="11" t="s">
        <v>2</v>
      </c>
      <c r="AN17" s="179"/>
      <c r="AO17" s="181"/>
      <c r="AT17" s="52" t="s">
        <v>155</v>
      </c>
      <c r="AU17" s="49" t="s">
        <v>11</v>
      </c>
      <c r="AV17" s="50" t="s">
        <v>12</v>
      </c>
      <c r="AW17" s="50" t="s">
        <v>13</v>
      </c>
      <c r="AX17" s="50" t="s">
        <v>14</v>
      </c>
      <c r="AY17" s="50" t="s">
        <v>15</v>
      </c>
      <c r="AZ17" s="50" t="s">
        <v>16</v>
      </c>
      <c r="BA17" s="50" t="s">
        <v>17</v>
      </c>
      <c r="BB17" s="50" t="s">
        <v>18</v>
      </c>
      <c r="BC17" s="50" t="s">
        <v>19</v>
      </c>
      <c r="BD17" s="50" t="s">
        <v>20</v>
      </c>
      <c r="BE17" s="50" t="s">
        <v>21</v>
      </c>
      <c r="BF17" s="50" t="s">
        <v>24</v>
      </c>
      <c r="BG17" s="50" t="s">
        <v>22</v>
      </c>
      <c r="BH17" s="50" t="s">
        <v>0</v>
      </c>
      <c r="BI17" s="50" t="s">
        <v>23</v>
      </c>
      <c r="BJ17" s="50" t="s">
        <v>8</v>
      </c>
      <c r="BK17" s="50" t="s">
        <v>1</v>
      </c>
      <c r="BL17" s="51" t="s">
        <v>2</v>
      </c>
    </row>
    <row r="18" spans="1:64" ht="15" customHeight="1" thickBot="1" x14ac:dyDescent="0.25">
      <c r="A18" s="167" t="s">
        <v>31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9"/>
      <c r="AT18" s="55" t="s">
        <v>70</v>
      </c>
      <c r="AU18" s="53">
        <f>D61+V61</f>
        <v>275</v>
      </c>
      <c r="AV18" s="42">
        <f t="shared" ref="AV18:BJ18" si="0">E61+W61</f>
        <v>40</v>
      </c>
      <c r="AW18" s="42">
        <f t="shared" si="0"/>
        <v>195</v>
      </c>
      <c r="AX18" s="42">
        <f t="shared" si="0"/>
        <v>160</v>
      </c>
      <c r="AY18" s="42">
        <f t="shared" si="0"/>
        <v>0</v>
      </c>
      <c r="AZ18" s="42">
        <f t="shared" si="0"/>
        <v>0</v>
      </c>
      <c r="BA18" s="42">
        <f t="shared" si="0"/>
        <v>60</v>
      </c>
      <c r="BB18" s="42">
        <f t="shared" si="0"/>
        <v>0</v>
      </c>
      <c r="BC18" s="42">
        <f t="shared" si="0"/>
        <v>0</v>
      </c>
      <c r="BD18" s="42">
        <f t="shared" si="0"/>
        <v>30</v>
      </c>
      <c r="BE18" s="42">
        <f t="shared" si="0"/>
        <v>0</v>
      </c>
      <c r="BF18" s="42">
        <f t="shared" si="0"/>
        <v>0</v>
      </c>
      <c r="BG18" s="42">
        <f t="shared" si="0"/>
        <v>360</v>
      </c>
      <c r="BH18" s="42">
        <f t="shared" si="0"/>
        <v>500</v>
      </c>
      <c r="BI18" s="42">
        <f t="shared" si="0"/>
        <v>1120</v>
      </c>
      <c r="BJ18" s="42">
        <f t="shared" si="0"/>
        <v>1620</v>
      </c>
      <c r="BK18" s="42" t="s">
        <v>142</v>
      </c>
      <c r="BL18" s="43">
        <f>AO61</f>
        <v>61</v>
      </c>
    </row>
    <row r="19" spans="1:64" ht="15" customHeight="1" thickBot="1" x14ac:dyDescent="0.25">
      <c r="A19" s="106">
        <v>1</v>
      </c>
      <c r="B19" s="150" t="s">
        <v>148</v>
      </c>
      <c r="C19" s="20" t="s">
        <v>83</v>
      </c>
      <c r="D19" s="107">
        <v>30</v>
      </c>
      <c r="E19" s="67"/>
      <c r="F19" s="67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67">
        <v>5</v>
      </c>
      <c r="R19" s="13">
        <f t="shared" ref="R19:R30" si="1">SUM(D19:P19)</f>
        <v>30</v>
      </c>
      <c r="S19" s="13">
        <f t="shared" ref="S19:S30" si="2">SUM(D19:Q19)</f>
        <v>35</v>
      </c>
      <c r="T19" s="108" t="s">
        <v>33</v>
      </c>
      <c r="U19" s="129">
        <v>1.5</v>
      </c>
      <c r="V19" s="107"/>
      <c r="W19" s="16"/>
      <c r="X19" s="111"/>
      <c r="Y19" s="16"/>
      <c r="Z19" s="16"/>
      <c r="AA19" s="16"/>
      <c r="AB19" s="16"/>
      <c r="AC19" s="16"/>
      <c r="AD19" s="15"/>
      <c r="AE19" s="15"/>
      <c r="AF19" s="15"/>
      <c r="AG19" s="15"/>
      <c r="AH19" s="15"/>
      <c r="AI19" s="111"/>
      <c r="AJ19" s="13">
        <f t="shared" ref="AJ19:AJ30" si="3">SUM(V19:AH19)</f>
        <v>0</v>
      </c>
      <c r="AK19" s="13">
        <f t="shared" ref="AK19:AK30" si="4">SUM(V19:AI19)</f>
        <v>0</v>
      </c>
      <c r="AL19" s="112"/>
      <c r="AM19" s="115">
        <f t="shared" ref="AM19:AM30" si="5">TRUNC(AK19/25)</f>
        <v>0</v>
      </c>
      <c r="AN19" s="14">
        <f>S19+AK19</f>
        <v>35</v>
      </c>
      <c r="AO19" s="144">
        <f t="shared" ref="AO19:AO30" si="6">U19+AM19</f>
        <v>1.5</v>
      </c>
      <c r="AT19" s="56" t="s">
        <v>71</v>
      </c>
      <c r="AU19" s="54">
        <f>(AU18/$BJ18)*100</f>
        <v>16.97530864197531</v>
      </c>
      <c r="AV19" s="44">
        <f t="shared" ref="AV19:BJ19" si="7">(AV18/$BJ18)*100</f>
        <v>2.4691358024691357</v>
      </c>
      <c r="AW19" s="44">
        <f t="shared" si="7"/>
        <v>12.037037037037036</v>
      </c>
      <c r="AX19" s="44">
        <f t="shared" si="7"/>
        <v>9.8765432098765427</v>
      </c>
      <c r="AY19" s="44">
        <f t="shared" si="7"/>
        <v>0</v>
      </c>
      <c r="AZ19" s="44">
        <f t="shared" si="7"/>
        <v>0</v>
      </c>
      <c r="BA19" s="44">
        <f t="shared" si="7"/>
        <v>3.7037037037037033</v>
      </c>
      <c r="BB19" s="44">
        <f t="shared" si="7"/>
        <v>0</v>
      </c>
      <c r="BC19" s="44">
        <f t="shared" si="7"/>
        <v>0</v>
      </c>
      <c r="BD19" s="44">
        <f t="shared" si="7"/>
        <v>1.8518518518518516</v>
      </c>
      <c r="BE19" s="44">
        <f t="shared" si="7"/>
        <v>0</v>
      </c>
      <c r="BF19" s="44">
        <f t="shared" si="7"/>
        <v>0</v>
      </c>
      <c r="BG19" s="44">
        <f t="shared" si="7"/>
        <v>22.222222222222221</v>
      </c>
      <c r="BH19" s="44">
        <f t="shared" si="7"/>
        <v>30.864197530864196</v>
      </c>
      <c r="BI19" s="44">
        <f t="shared" si="7"/>
        <v>69.135802469135797</v>
      </c>
      <c r="BJ19" s="45">
        <f t="shared" si="7"/>
        <v>100</v>
      </c>
      <c r="BK19" s="46"/>
      <c r="BL19" s="47"/>
    </row>
    <row r="20" spans="1:64" ht="15" customHeight="1" x14ac:dyDescent="0.2">
      <c r="A20" s="23">
        <v>2</v>
      </c>
      <c r="B20" s="151" t="s">
        <v>148</v>
      </c>
      <c r="C20" s="20" t="s">
        <v>84</v>
      </c>
      <c r="D20" s="114">
        <v>30</v>
      </c>
      <c r="E20" s="68"/>
      <c r="F20" s="68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68">
        <v>5</v>
      </c>
      <c r="R20" s="6">
        <f t="shared" si="1"/>
        <v>30</v>
      </c>
      <c r="S20" s="6">
        <f t="shared" si="2"/>
        <v>35</v>
      </c>
      <c r="T20" s="69" t="s">
        <v>33</v>
      </c>
      <c r="U20" s="129">
        <v>1.5</v>
      </c>
      <c r="V20" s="114"/>
      <c r="W20" s="18"/>
      <c r="X20" s="68"/>
      <c r="Y20" s="18"/>
      <c r="Z20" s="18"/>
      <c r="AA20" s="18"/>
      <c r="AB20" s="18"/>
      <c r="AC20" s="18"/>
      <c r="AD20" s="17"/>
      <c r="AE20" s="17"/>
      <c r="AF20" s="17"/>
      <c r="AG20" s="17"/>
      <c r="AH20" s="17"/>
      <c r="AI20" s="68"/>
      <c r="AJ20" s="6">
        <f t="shared" si="3"/>
        <v>0</v>
      </c>
      <c r="AK20" s="6">
        <f t="shared" si="4"/>
        <v>0</v>
      </c>
      <c r="AL20" s="69"/>
      <c r="AM20" s="115">
        <f t="shared" si="5"/>
        <v>0</v>
      </c>
      <c r="AN20" s="14">
        <f t="shared" ref="AN20:AN30" si="8">S20+AK20</f>
        <v>35</v>
      </c>
      <c r="AO20" s="144">
        <f t="shared" si="6"/>
        <v>1.5</v>
      </c>
      <c r="AT20" s="55" t="s">
        <v>72</v>
      </c>
      <c r="AU20" s="53">
        <f>D62+V62</f>
        <v>295</v>
      </c>
      <c r="AV20" s="42">
        <f t="shared" ref="AV20:BJ20" si="9">E62+W62</f>
        <v>50</v>
      </c>
      <c r="AW20" s="42">
        <f t="shared" si="9"/>
        <v>160</v>
      </c>
      <c r="AX20" s="42">
        <f t="shared" si="9"/>
        <v>160</v>
      </c>
      <c r="AY20" s="42">
        <f t="shared" si="9"/>
        <v>0</v>
      </c>
      <c r="AZ20" s="42">
        <f t="shared" si="9"/>
        <v>0</v>
      </c>
      <c r="BA20" s="42">
        <f t="shared" si="9"/>
        <v>60</v>
      </c>
      <c r="BB20" s="42">
        <f t="shared" si="9"/>
        <v>0</v>
      </c>
      <c r="BC20" s="42">
        <f t="shared" si="9"/>
        <v>0</v>
      </c>
      <c r="BD20" s="42">
        <f t="shared" si="9"/>
        <v>30</v>
      </c>
      <c r="BE20" s="42">
        <f t="shared" si="9"/>
        <v>0</v>
      </c>
      <c r="BF20" s="42">
        <f t="shared" si="9"/>
        <v>0</v>
      </c>
      <c r="BG20" s="42">
        <f t="shared" si="9"/>
        <v>360</v>
      </c>
      <c r="BH20" s="42">
        <f t="shared" si="9"/>
        <v>505</v>
      </c>
      <c r="BI20" s="42">
        <f t="shared" si="9"/>
        <v>1115</v>
      </c>
      <c r="BJ20" s="42">
        <f t="shared" si="9"/>
        <v>1620</v>
      </c>
      <c r="BK20" s="48" t="s">
        <v>44</v>
      </c>
      <c r="BL20" s="43">
        <f>AO62</f>
        <v>61</v>
      </c>
    </row>
    <row r="21" spans="1:64" ht="15" customHeight="1" thickBot="1" x14ac:dyDescent="0.25">
      <c r="A21" s="23">
        <v>3</v>
      </c>
      <c r="B21" s="153" t="s">
        <v>148</v>
      </c>
      <c r="C21" s="21" t="s">
        <v>85</v>
      </c>
      <c r="D21" s="114">
        <v>15</v>
      </c>
      <c r="E21" s="68"/>
      <c r="F21" s="68">
        <v>30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68">
        <v>5</v>
      </c>
      <c r="R21" s="6">
        <f t="shared" si="1"/>
        <v>45</v>
      </c>
      <c r="S21" s="6">
        <f t="shared" si="2"/>
        <v>50</v>
      </c>
      <c r="T21" s="69" t="s">
        <v>33</v>
      </c>
      <c r="U21" s="129">
        <f t="shared" ref="U21:U30" si="10">TRUNC(S21/25)</f>
        <v>2</v>
      </c>
      <c r="V21" s="114"/>
      <c r="W21" s="18"/>
      <c r="X21" s="68"/>
      <c r="Y21" s="18"/>
      <c r="Z21" s="18"/>
      <c r="AA21" s="18"/>
      <c r="AB21" s="18"/>
      <c r="AC21" s="18"/>
      <c r="AD21" s="17"/>
      <c r="AE21" s="17"/>
      <c r="AF21" s="17"/>
      <c r="AG21" s="17"/>
      <c r="AH21" s="17"/>
      <c r="AI21" s="68"/>
      <c r="AJ21" s="6">
        <f t="shared" si="3"/>
        <v>0</v>
      </c>
      <c r="AK21" s="6">
        <f t="shared" si="4"/>
        <v>0</v>
      </c>
      <c r="AL21" s="69"/>
      <c r="AM21" s="115">
        <f t="shared" si="5"/>
        <v>0</v>
      </c>
      <c r="AN21" s="14">
        <f t="shared" si="8"/>
        <v>50</v>
      </c>
      <c r="AO21" s="14">
        <f t="shared" si="6"/>
        <v>2</v>
      </c>
      <c r="AT21" s="56" t="s">
        <v>73</v>
      </c>
      <c r="AU21" s="54">
        <f>(AU20/$BJ20)*100</f>
        <v>18.209876543209877</v>
      </c>
      <c r="AV21" s="44">
        <f t="shared" ref="AV21" si="11">(AV20/$BJ20)*100</f>
        <v>3.0864197530864197</v>
      </c>
      <c r="AW21" s="44">
        <f t="shared" ref="AW21" si="12">(AW20/$BJ20)*100</f>
        <v>9.8765432098765427</v>
      </c>
      <c r="AX21" s="44">
        <f t="shared" ref="AX21" si="13">(AX20/$BJ20)*100</f>
        <v>9.8765432098765427</v>
      </c>
      <c r="AY21" s="44">
        <f t="shared" ref="AY21" si="14">(AY20/$BJ20)*100</f>
        <v>0</v>
      </c>
      <c r="AZ21" s="44">
        <f t="shared" ref="AZ21" si="15">(AZ20/$BJ20)*100</f>
        <v>0</v>
      </c>
      <c r="BA21" s="44">
        <f t="shared" ref="BA21" si="16">(BA20/$BJ20)*100</f>
        <v>3.7037037037037033</v>
      </c>
      <c r="BB21" s="44">
        <f t="shared" ref="BB21" si="17">(BB20/$BJ20)*100</f>
        <v>0</v>
      </c>
      <c r="BC21" s="44">
        <f t="shared" ref="BC21" si="18">(BC20/$BJ20)*100</f>
        <v>0</v>
      </c>
      <c r="BD21" s="44">
        <f t="shared" ref="BD21" si="19">(BD20/$BJ20)*100</f>
        <v>1.8518518518518516</v>
      </c>
      <c r="BE21" s="44">
        <f t="shared" ref="BE21" si="20">(BE20/$BJ20)*100</f>
        <v>0</v>
      </c>
      <c r="BF21" s="44">
        <f t="shared" ref="BF21" si="21">(BF20/$BJ20)*100</f>
        <v>0</v>
      </c>
      <c r="BG21" s="44">
        <f t="shared" ref="BG21" si="22">(BG20/$BJ20)*100</f>
        <v>22.222222222222221</v>
      </c>
      <c r="BH21" s="44">
        <f t="shared" ref="BH21" si="23">(BH20/$BJ20)*100</f>
        <v>31.172839506172838</v>
      </c>
      <c r="BI21" s="44">
        <f t="shared" ref="BI21" si="24">(BI20/$BJ20)*100</f>
        <v>68.827160493827151</v>
      </c>
      <c r="BJ21" s="45">
        <f t="shared" ref="BJ21" si="25">(BJ20/$BJ20)*100</f>
        <v>100</v>
      </c>
      <c r="BK21" s="46"/>
      <c r="BL21" s="47"/>
    </row>
    <row r="22" spans="1:64" ht="15" customHeight="1" x14ac:dyDescent="0.2">
      <c r="A22" s="106">
        <v>4</v>
      </c>
      <c r="B22" s="153" t="s">
        <v>148</v>
      </c>
      <c r="C22" s="21" t="s">
        <v>86</v>
      </c>
      <c r="D22" s="114">
        <v>15</v>
      </c>
      <c r="E22" s="68"/>
      <c r="F22" s="68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68">
        <v>10</v>
      </c>
      <c r="R22" s="6">
        <f t="shared" ref="R22:R26" si="26">SUM(D22:P22)</f>
        <v>15</v>
      </c>
      <c r="S22" s="6">
        <f t="shared" ref="S22:S26" si="27">SUM(D22:Q22)</f>
        <v>25</v>
      </c>
      <c r="T22" s="69" t="s">
        <v>33</v>
      </c>
      <c r="U22" s="129">
        <f t="shared" si="10"/>
        <v>1</v>
      </c>
      <c r="V22" s="114"/>
      <c r="W22" s="18"/>
      <c r="X22" s="68"/>
      <c r="Y22" s="18"/>
      <c r="Z22" s="18"/>
      <c r="AA22" s="18"/>
      <c r="AB22" s="18"/>
      <c r="AC22" s="18"/>
      <c r="AD22" s="17"/>
      <c r="AE22" s="17"/>
      <c r="AF22" s="17"/>
      <c r="AG22" s="17"/>
      <c r="AH22" s="17"/>
      <c r="AI22" s="68"/>
      <c r="AJ22" s="6">
        <f t="shared" ref="AJ22:AJ26" si="28">SUM(V22:AH22)</f>
        <v>0</v>
      </c>
      <c r="AK22" s="6">
        <f t="shared" ref="AK22:AK26" si="29">SUM(V22:AI22)</f>
        <v>0</v>
      </c>
      <c r="AL22" s="69"/>
      <c r="AM22" s="115">
        <f t="shared" si="5"/>
        <v>0</v>
      </c>
      <c r="AN22" s="14">
        <f t="shared" ref="AN22:AN26" si="30">S22+AK22</f>
        <v>25</v>
      </c>
      <c r="AO22" s="14">
        <f t="shared" ref="AO22:AO26" si="31">U22+AM22</f>
        <v>1</v>
      </c>
      <c r="AT22" s="37"/>
      <c r="AU22" s="39"/>
      <c r="AV22" s="39"/>
    </row>
    <row r="23" spans="1:64" ht="15" customHeight="1" x14ac:dyDescent="0.2">
      <c r="A23" s="23">
        <v>5</v>
      </c>
      <c r="B23" s="153" t="s">
        <v>148</v>
      </c>
      <c r="C23" s="21" t="s">
        <v>87</v>
      </c>
      <c r="D23" s="114">
        <v>15</v>
      </c>
      <c r="E23" s="68"/>
      <c r="F23" s="68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68">
        <v>10</v>
      </c>
      <c r="R23" s="6">
        <f t="shared" si="26"/>
        <v>15</v>
      </c>
      <c r="S23" s="6">
        <f t="shared" si="27"/>
        <v>25</v>
      </c>
      <c r="T23" s="69" t="s">
        <v>33</v>
      </c>
      <c r="U23" s="129">
        <f t="shared" si="10"/>
        <v>1</v>
      </c>
      <c r="V23" s="114"/>
      <c r="W23" s="18"/>
      <c r="X23" s="68"/>
      <c r="Y23" s="18"/>
      <c r="Z23" s="18"/>
      <c r="AA23" s="18"/>
      <c r="AB23" s="18"/>
      <c r="AC23" s="18"/>
      <c r="AD23" s="17"/>
      <c r="AE23" s="17"/>
      <c r="AF23" s="17"/>
      <c r="AG23" s="17"/>
      <c r="AH23" s="17"/>
      <c r="AI23" s="68"/>
      <c r="AJ23" s="6">
        <f t="shared" si="28"/>
        <v>0</v>
      </c>
      <c r="AK23" s="6">
        <f t="shared" si="29"/>
        <v>0</v>
      </c>
      <c r="AL23" s="69"/>
      <c r="AM23" s="115">
        <f t="shared" si="5"/>
        <v>0</v>
      </c>
      <c r="AN23" s="14">
        <f t="shared" si="30"/>
        <v>25</v>
      </c>
      <c r="AO23" s="14">
        <f t="shared" si="31"/>
        <v>1</v>
      </c>
      <c r="AT23" s="37"/>
      <c r="AU23" s="39"/>
      <c r="AV23" s="39"/>
    </row>
    <row r="24" spans="1:64" ht="15" customHeight="1" x14ac:dyDescent="0.2">
      <c r="A24" s="23">
        <v>6</v>
      </c>
      <c r="B24" s="153" t="s">
        <v>148</v>
      </c>
      <c r="C24" s="21" t="s">
        <v>88</v>
      </c>
      <c r="D24" s="114">
        <v>15</v>
      </c>
      <c r="E24" s="68"/>
      <c r="F24" s="68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68">
        <v>10</v>
      </c>
      <c r="R24" s="6">
        <f t="shared" si="26"/>
        <v>15</v>
      </c>
      <c r="S24" s="6">
        <f t="shared" si="27"/>
        <v>25</v>
      </c>
      <c r="T24" s="69" t="s">
        <v>33</v>
      </c>
      <c r="U24" s="129">
        <f t="shared" si="10"/>
        <v>1</v>
      </c>
      <c r="V24" s="114"/>
      <c r="W24" s="18"/>
      <c r="X24" s="68"/>
      <c r="Y24" s="18"/>
      <c r="Z24" s="18"/>
      <c r="AA24" s="18"/>
      <c r="AB24" s="18"/>
      <c r="AC24" s="18"/>
      <c r="AD24" s="17"/>
      <c r="AE24" s="17"/>
      <c r="AF24" s="17"/>
      <c r="AG24" s="17"/>
      <c r="AH24" s="17"/>
      <c r="AI24" s="68"/>
      <c r="AJ24" s="6">
        <f t="shared" si="28"/>
        <v>0</v>
      </c>
      <c r="AK24" s="6">
        <f t="shared" si="29"/>
        <v>0</v>
      </c>
      <c r="AL24" s="69"/>
      <c r="AM24" s="115">
        <f t="shared" si="5"/>
        <v>0</v>
      </c>
      <c r="AN24" s="14">
        <f t="shared" si="30"/>
        <v>25</v>
      </c>
      <c r="AO24" s="14">
        <f t="shared" si="31"/>
        <v>1</v>
      </c>
      <c r="AT24" s="36" t="s">
        <v>63</v>
      </c>
      <c r="AU24" s="35" t="s">
        <v>64</v>
      </c>
      <c r="AV24" s="35" t="s">
        <v>62</v>
      </c>
    </row>
    <row r="25" spans="1:64" ht="15" customHeight="1" x14ac:dyDescent="0.2">
      <c r="A25" s="106">
        <v>7</v>
      </c>
      <c r="B25" s="153" t="s">
        <v>148</v>
      </c>
      <c r="C25" s="21" t="s">
        <v>89</v>
      </c>
      <c r="D25" s="114">
        <v>10</v>
      </c>
      <c r="E25" s="68"/>
      <c r="F25" s="68">
        <v>20</v>
      </c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68">
        <v>10</v>
      </c>
      <c r="R25" s="6">
        <f t="shared" si="26"/>
        <v>30</v>
      </c>
      <c r="S25" s="6">
        <f t="shared" si="27"/>
        <v>40</v>
      </c>
      <c r="T25" s="69" t="s">
        <v>34</v>
      </c>
      <c r="U25" s="129">
        <v>1.5</v>
      </c>
      <c r="V25" s="114"/>
      <c r="W25" s="18"/>
      <c r="X25" s="68"/>
      <c r="Y25" s="18"/>
      <c r="Z25" s="18"/>
      <c r="AA25" s="18"/>
      <c r="AB25" s="18"/>
      <c r="AC25" s="18"/>
      <c r="AD25" s="17"/>
      <c r="AE25" s="17"/>
      <c r="AF25" s="17"/>
      <c r="AG25" s="17"/>
      <c r="AH25" s="17"/>
      <c r="AI25" s="68"/>
      <c r="AJ25" s="6">
        <f t="shared" si="28"/>
        <v>0</v>
      </c>
      <c r="AK25" s="6">
        <f t="shared" si="29"/>
        <v>0</v>
      </c>
      <c r="AL25" s="69"/>
      <c r="AM25" s="115">
        <f t="shared" si="5"/>
        <v>0</v>
      </c>
      <c r="AN25" s="14">
        <f t="shared" si="30"/>
        <v>40</v>
      </c>
      <c r="AO25" s="144">
        <f t="shared" si="31"/>
        <v>1.5</v>
      </c>
      <c r="AT25" s="34" t="s">
        <v>65</v>
      </c>
      <c r="AU25" s="31">
        <f>AN31-Q31-AI31</f>
        <v>330</v>
      </c>
      <c r="AV25" s="31">
        <f>AO31</f>
        <v>16</v>
      </c>
    </row>
    <row r="26" spans="1:64" ht="15" customHeight="1" x14ac:dyDescent="0.2">
      <c r="A26" s="23">
        <v>8</v>
      </c>
      <c r="B26" s="153" t="s">
        <v>148</v>
      </c>
      <c r="C26" s="21" t="s">
        <v>90</v>
      </c>
      <c r="D26" s="114"/>
      <c r="E26" s="68"/>
      <c r="F26" s="68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68"/>
      <c r="R26" s="6">
        <f t="shared" si="26"/>
        <v>0</v>
      </c>
      <c r="S26" s="6">
        <f t="shared" si="27"/>
        <v>0</v>
      </c>
      <c r="T26" s="69"/>
      <c r="U26" s="129">
        <f t="shared" si="10"/>
        <v>0</v>
      </c>
      <c r="V26" s="114">
        <v>30</v>
      </c>
      <c r="W26" s="18"/>
      <c r="X26" s="68"/>
      <c r="Y26" s="18"/>
      <c r="Z26" s="18"/>
      <c r="AA26" s="18"/>
      <c r="AB26" s="18"/>
      <c r="AC26" s="18"/>
      <c r="AD26" s="17"/>
      <c r="AE26" s="17"/>
      <c r="AF26" s="17"/>
      <c r="AG26" s="17"/>
      <c r="AH26" s="17"/>
      <c r="AI26" s="68">
        <v>5</v>
      </c>
      <c r="AJ26" s="6">
        <f t="shared" si="28"/>
        <v>30</v>
      </c>
      <c r="AK26" s="6">
        <f t="shared" si="29"/>
        <v>35</v>
      </c>
      <c r="AL26" s="69" t="s">
        <v>33</v>
      </c>
      <c r="AM26" s="115">
        <f t="shared" si="5"/>
        <v>1</v>
      </c>
      <c r="AN26" s="14">
        <f t="shared" si="30"/>
        <v>35</v>
      </c>
      <c r="AO26" s="14">
        <f t="shared" si="31"/>
        <v>1</v>
      </c>
      <c r="AT26" s="34" t="s">
        <v>66</v>
      </c>
      <c r="AU26" s="31">
        <f>AN37-Q37-AI37</f>
        <v>260</v>
      </c>
      <c r="AV26" s="31">
        <f>AO37</f>
        <v>12</v>
      </c>
    </row>
    <row r="27" spans="1:64" ht="15" customHeight="1" x14ac:dyDescent="0.2">
      <c r="A27" s="23">
        <v>9</v>
      </c>
      <c r="B27" s="153" t="s">
        <v>148</v>
      </c>
      <c r="C27" s="21" t="s">
        <v>91</v>
      </c>
      <c r="D27" s="114">
        <v>20</v>
      </c>
      <c r="E27" s="68"/>
      <c r="F27" s="68">
        <v>10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68">
        <v>5</v>
      </c>
      <c r="R27" s="6">
        <f t="shared" si="1"/>
        <v>30</v>
      </c>
      <c r="S27" s="6">
        <f t="shared" si="2"/>
        <v>35</v>
      </c>
      <c r="T27" s="69" t="s">
        <v>33</v>
      </c>
      <c r="U27" s="129">
        <v>1.5</v>
      </c>
      <c r="V27" s="114"/>
      <c r="W27" s="18"/>
      <c r="X27" s="68"/>
      <c r="Y27" s="18"/>
      <c r="Z27" s="18"/>
      <c r="AA27" s="18"/>
      <c r="AB27" s="18"/>
      <c r="AC27" s="18"/>
      <c r="AD27" s="17"/>
      <c r="AE27" s="17"/>
      <c r="AF27" s="17"/>
      <c r="AG27" s="17"/>
      <c r="AH27" s="17"/>
      <c r="AI27" s="68"/>
      <c r="AJ27" s="6">
        <f t="shared" si="3"/>
        <v>0</v>
      </c>
      <c r="AK27" s="6">
        <f t="shared" si="4"/>
        <v>0</v>
      </c>
      <c r="AL27" s="69"/>
      <c r="AM27" s="115">
        <f t="shared" si="5"/>
        <v>0</v>
      </c>
      <c r="AN27" s="14">
        <f t="shared" si="8"/>
        <v>35</v>
      </c>
      <c r="AO27" s="144">
        <f t="shared" si="6"/>
        <v>1.5</v>
      </c>
      <c r="AT27" s="34" t="s">
        <v>67</v>
      </c>
      <c r="AU27" s="31">
        <f>AN44-Q44-AI44</f>
        <v>430</v>
      </c>
      <c r="AV27" s="31">
        <f>AO44</f>
        <v>24</v>
      </c>
    </row>
    <row r="28" spans="1:64" ht="15" customHeight="1" x14ac:dyDescent="0.2">
      <c r="A28" s="106">
        <v>10</v>
      </c>
      <c r="B28" s="153" t="s">
        <v>148</v>
      </c>
      <c r="C28" s="21" t="s">
        <v>92</v>
      </c>
      <c r="D28" s="114">
        <v>15</v>
      </c>
      <c r="E28" s="68"/>
      <c r="F28" s="68">
        <v>30</v>
      </c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68">
        <v>15</v>
      </c>
      <c r="R28" s="6">
        <f t="shared" ref="R28" si="32">SUM(D28:P28)</f>
        <v>45</v>
      </c>
      <c r="S28" s="6">
        <f t="shared" ref="S28" si="33">SUM(D28:Q28)</f>
        <v>60</v>
      </c>
      <c r="T28" s="69" t="s">
        <v>34</v>
      </c>
      <c r="U28" s="129">
        <f t="shared" si="10"/>
        <v>2</v>
      </c>
      <c r="V28" s="114"/>
      <c r="W28" s="18"/>
      <c r="X28" s="68"/>
      <c r="Y28" s="18"/>
      <c r="Z28" s="18"/>
      <c r="AA28" s="18"/>
      <c r="AB28" s="18"/>
      <c r="AC28" s="18"/>
      <c r="AD28" s="17"/>
      <c r="AE28" s="17"/>
      <c r="AF28" s="17"/>
      <c r="AG28" s="17"/>
      <c r="AH28" s="17"/>
      <c r="AI28" s="68"/>
      <c r="AJ28" s="6">
        <f t="shared" ref="AJ28" si="34">SUM(V28:AH28)</f>
        <v>0</v>
      </c>
      <c r="AK28" s="6">
        <f t="shared" ref="AK28" si="35">SUM(V28:AI28)</f>
        <v>0</v>
      </c>
      <c r="AL28" s="69"/>
      <c r="AM28" s="115">
        <f t="shared" si="5"/>
        <v>0</v>
      </c>
      <c r="AN28" s="14">
        <f t="shared" ref="AN28" si="36">S28+AK28</f>
        <v>60</v>
      </c>
      <c r="AO28" s="14">
        <f t="shared" ref="AO28" si="37">U28+AM28</f>
        <v>2</v>
      </c>
      <c r="AT28" s="40" t="s">
        <v>68</v>
      </c>
      <c r="AU28" s="31">
        <f>AN50+AN60-Q50-AI50-Q60-AI60</f>
        <v>100</v>
      </c>
      <c r="AV28" s="31">
        <f>AO50</f>
        <v>7</v>
      </c>
    </row>
    <row r="29" spans="1:64" ht="15" customHeight="1" x14ac:dyDescent="0.2">
      <c r="A29" s="23">
        <v>11</v>
      </c>
      <c r="B29" s="153" t="s">
        <v>148</v>
      </c>
      <c r="C29" s="21" t="s">
        <v>93</v>
      </c>
      <c r="D29" s="114">
        <v>15</v>
      </c>
      <c r="E29" s="68"/>
      <c r="F29" s="68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68">
        <v>10</v>
      </c>
      <c r="R29" s="6">
        <f t="shared" ref="R29" si="38">SUM(D29:P29)</f>
        <v>15</v>
      </c>
      <c r="S29" s="6">
        <f t="shared" ref="S29" si="39">SUM(D29:Q29)</f>
        <v>25</v>
      </c>
      <c r="T29" s="69" t="s">
        <v>33</v>
      </c>
      <c r="U29" s="129">
        <f t="shared" si="10"/>
        <v>1</v>
      </c>
      <c r="V29" s="114"/>
      <c r="W29" s="18"/>
      <c r="X29" s="68"/>
      <c r="Y29" s="18"/>
      <c r="Z29" s="18"/>
      <c r="AA29" s="18"/>
      <c r="AB29" s="18"/>
      <c r="AC29" s="18"/>
      <c r="AD29" s="17"/>
      <c r="AE29" s="17"/>
      <c r="AF29" s="17"/>
      <c r="AG29" s="17"/>
      <c r="AH29" s="17"/>
      <c r="AI29" s="68"/>
      <c r="AJ29" s="6">
        <f t="shared" ref="AJ29" si="40">SUM(V29:AH29)</f>
        <v>0</v>
      </c>
      <c r="AK29" s="6">
        <f t="shared" ref="AK29" si="41">SUM(V29:AI29)</f>
        <v>0</v>
      </c>
      <c r="AL29" s="69"/>
      <c r="AM29" s="115">
        <f t="shared" si="5"/>
        <v>0</v>
      </c>
      <c r="AN29" s="14">
        <f t="shared" ref="AN29" si="42">S29+AK29</f>
        <v>25</v>
      </c>
      <c r="AO29" s="14">
        <f t="shared" ref="AO29" si="43">U29+AM29</f>
        <v>1</v>
      </c>
      <c r="AT29" s="40" t="s">
        <v>69</v>
      </c>
      <c r="AU29" s="31">
        <f>AN56+AN60-Q60-AI60-Q56-AI56</f>
        <v>95</v>
      </c>
      <c r="AV29" s="31">
        <f>AO56</f>
        <v>7</v>
      </c>
    </row>
    <row r="30" spans="1:64" ht="15" customHeight="1" thickBot="1" x14ac:dyDescent="0.25">
      <c r="A30" s="23">
        <v>12</v>
      </c>
      <c r="B30" s="154" t="s">
        <v>148</v>
      </c>
      <c r="C30" s="21" t="s">
        <v>94</v>
      </c>
      <c r="D30" s="114"/>
      <c r="E30" s="68"/>
      <c r="F30" s="68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68"/>
      <c r="R30" s="6">
        <f t="shared" si="1"/>
        <v>0</v>
      </c>
      <c r="S30" s="6">
        <f t="shared" si="2"/>
        <v>0</v>
      </c>
      <c r="T30" s="69"/>
      <c r="U30" s="129">
        <f t="shared" si="10"/>
        <v>0</v>
      </c>
      <c r="V30" s="114">
        <v>15</v>
      </c>
      <c r="W30" s="28"/>
      <c r="X30" s="68">
        <v>15</v>
      </c>
      <c r="Y30" s="18"/>
      <c r="Z30" s="18"/>
      <c r="AA30" s="18"/>
      <c r="AB30" s="18"/>
      <c r="AC30" s="18"/>
      <c r="AD30" s="17"/>
      <c r="AE30" s="17"/>
      <c r="AF30" s="17"/>
      <c r="AG30" s="17"/>
      <c r="AH30" s="17"/>
      <c r="AI30" s="68">
        <v>5</v>
      </c>
      <c r="AJ30" s="6">
        <f t="shared" si="3"/>
        <v>30</v>
      </c>
      <c r="AK30" s="6">
        <f t="shared" si="4"/>
        <v>35</v>
      </c>
      <c r="AL30" s="69" t="s">
        <v>33</v>
      </c>
      <c r="AM30" s="115">
        <f t="shared" si="5"/>
        <v>1</v>
      </c>
      <c r="AN30" s="14">
        <f t="shared" si="8"/>
        <v>35</v>
      </c>
      <c r="AO30" s="14">
        <f t="shared" si="6"/>
        <v>1</v>
      </c>
      <c r="AT30" s="33" t="s">
        <v>56</v>
      </c>
      <c r="AU30" s="31">
        <f>SUM(AU25:AU28)</f>
        <v>1120</v>
      </c>
      <c r="AV30" s="31">
        <f>SUM(AV25:AV28)</f>
        <v>59</v>
      </c>
    </row>
    <row r="31" spans="1:64" ht="15" customHeight="1" thickBot="1" x14ac:dyDescent="0.25">
      <c r="A31" s="164" t="s">
        <v>37</v>
      </c>
      <c r="B31" s="165"/>
      <c r="C31" s="166"/>
      <c r="D31" s="19">
        <f>SUM(D19:D30)</f>
        <v>180</v>
      </c>
      <c r="E31" s="19">
        <f t="shared" ref="E31:S31" si="44">SUM(E19:E30)</f>
        <v>0</v>
      </c>
      <c r="F31" s="19">
        <f t="shared" si="44"/>
        <v>90</v>
      </c>
      <c r="G31" s="19">
        <f t="shared" si="44"/>
        <v>0</v>
      </c>
      <c r="H31" s="19">
        <f t="shared" si="44"/>
        <v>0</v>
      </c>
      <c r="I31" s="19">
        <f t="shared" si="44"/>
        <v>0</v>
      </c>
      <c r="J31" s="19">
        <f t="shared" si="44"/>
        <v>0</v>
      </c>
      <c r="K31" s="19">
        <f t="shared" si="44"/>
        <v>0</v>
      </c>
      <c r="L31" s="19">
        <f t="shared" si="44"/>
        <v>0</v>
      </c>
      <c r="M31" s="19">
        <f t="shared" si="44"/>
        <v>0</v>
      </c>
      <c r="N31" s="19">
        <f t="shared" si="44"/>
        <v>0</v>
      </c>
      <c r="O31" s="19">
        <f t="shared" si="44"/>
        <v>0</v>
      </c>
      <c r="P31" s="19">
        <f t="shared" si="44"/>
        <v>0</v>
      </c>
      <c r="Q31" s="19">
        <f t="shared" si="44"/>
        <v>85</v>
      </c>
      <c r="R31" s="19">
        <f t="shared" si="44"/>
        <v>270</v>
      </c>
      <c r="S31" s="19">
        <f t="shared" si="44"/>
        <v>355</v>
      </c>
      <c r="T31" s="19" t="s">
        <v>42</v>
      </c>
      <c r="U31" s="130">
        <f>SUM(U19:U30)</f>
        <v>14</v>
      </c>
      <c r="V31" s="19">
        <f t="shared" ref="V31:AK31" si="45">SUM(V19:V30)</f>
        <v>45</v>
      </c>
      <c r="W31" s="19">
        <f t="shared" si="45"/>
        <v>0</v>
      </c>
      <c r="X31" s="19">
        <f t="shared" si="45"/>
        <v>15</v>
      </c>
      <c r="Y31" s="19">
        <f t="shared" si="45"/>
        <v>0</v>
      </c>
      <c r="Z31" s="19">
        <f t="shared" si="45"/>
        <v>0</v>
      </c>
      <c r="AA31" s="19">
        <f t="shared" si="45"/>
        <v>0</v>
      </c>
      <c r="AB31" s="19">
        <f t="shared" si="45"/>
        <v>0</v>
      </c>
      <c r="AC31" s="19">
        <f t="shared" si="45"/>
        <v>0</v>
      </c>
      <c r="AD31" s="19">
        <f t="shared" si="45"/>
        <v>0</v>
      </c>
      <c r="AE31" s="19">
        <f t="shared" si="45"/>
        <v>0</v>
      </c>
      <c r="AF31" s="19">
        <f t="shared" si="45"/>
        <v>0</v>
      </c>
      <c r="AG31" s="19">
        <f t="shared" si="45"/>
        <v>0</v>
      </c>
      <c r="AH31" s="19">
        <f t="shared" si="45"/>
        <v>0</v>
      </c>
      <c r="AI31" s="19">
        <f t="shared" si="45"/>
        <v>10</v>
      </c>
      <c r="AJ31" s="19">
        <f t="shared" si="45"/>
        <v>60</v>
      </c>
      <c r="AK31" s="19">
        <f t="shared" si="45"/>
        <v>70</v>
      </c>
      <c r="AL31" s="19"/>
      <c r="AM31" s="130">
        <f>SUM(AM19:AM30)</f>
        <v>2</v>
      </c>
      <c r="AN31" s="19">
        <f>SUM(AN19:AN30)</f>
        <v>425</v>
      </c>
      <c r="AO31" s="130">
        <f>SUM(AO19:AO30)</f>
        <v>16</v>
      </c>
      <c r="AT31" s="33" t="s">
        <v>57</v>
      </c>
      <c r="AU31" s="31">
        <f>SUM(AU25:AU29)-AU28</f>
        <v>1115</v>
      </c>
      <c r="AV31" s="31">
        <f>SUM(AV25:AV29)-AV28</f>
        <v>59</v>
      </c>
    </row>
    <row r="32" spans="1:64" ht="15" customHeight="1" thickBot="1" x14ac:dyDescent="0.25">
      <c r="A32" s="167" t="s">
        <v>35</v>
      </c>
      <c r="B32" s="168"/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9"/>
    </row>
    <row r="33" spans="1:48" ht="15" customHeight="1" x14ac:dyDescent="0.2">
      <c r="A33" s="106">
        <v>13</v>
      </c>
      <c r="B33" s="150" t="s">
        <v>150</v>
      </c>
      <c r="C33" s="20" t="s">
        <v>95</v>
      </c>
      <c r="D33" s="110">
        <v>10</v>
      </c>
      <c r="E33" s="111"/>
      <c r="F33" s="111"/>
      <c r="G33" s="111">
        <v>80</v>
      </c>
      <c r="H33" s="24"/>
      <c r="I33" s="24"/>
      <c r="J33" s="24"/>
      <c r="K33" s="24"/>
      <c r="L33" s="24"/>
      <c r="M33" s="24"/>
      <c r="N33" s="24"/>
      <c r="O33" s="111"/>
      <c r="P33" s="24"/>
      <c r="Q33" s="111">
        <v>5</v>
      </c>
      <c r="R33" s="25">
        <f t="shared" ref="R33:R36" si="46">SUM(D33:P33)</f>
        <v>90</v>
      </c>
      <c r="S33" s="25">
        <f t="shared" ref="S33:S36" si="47">SUM(D33:Q33)</f>
        <v>95</v>
      </c>
      <c r="T33" s="112" t="s">
        <v>33</v>
      </c>
      <c r="U33" s="115">
        <v>3.5</v>
      </c>
      <c r="V33" s="110"/>
      <c r="W33" s="111"/>
      <c r="X33" s="111"/>
      <c r="Y33" s="16"/>
      <c r="Z33" s="16"/>
      <c r="AA33" s="16"/>
      <c r="AB33" s="16"/>
      <c r="AC33" s="16"/>
      <c r="AD33" s="15"/>
      <c r="AE33" s="15"/>
      <c r="AF33" s="15"/>
      <c r="AG33" s="111"/>
      <c r="AH33" s="15"/>
      <c r="AI33" s="111"/>
      <c r="AJ33" s="6">
        <f t="shared" ref="AJ33:AJ36" si="48">SUM(V33:AH33)</f>
        <v>0</v>
      </c>
      <c r="AK33" s="6">
        <f t="shared" ref="AK33:AK36" si="49">SUM(V33:AI33)</f>
        <v>0</v>
      </c>
      <c r="AL33" s="112"/>
      <c r="AM33" s="115">
        <f>TRUNC(AK33/25)</f>
        <v>0</v>
      </c>
      <c r="AN33" s="14">
        <f>S33+AK33</f>
        <v>95</v>
      </c>
      <c r="AO33" s="14">
        <f>U33+AM33</f>
        <v>3.5</v>
      </c>
      <c r="AT33" s="36" t="s">
        <v>76</v>
      </c>
      <c r="AU33" s="35" t="s">
        <v>64</v>
      </c>
      <c r="AV33" s="35" t="s">
        <v>62</v>
      </c>
    </row>
    <row r="34" spans="1:48" ht="15" customHeight="1" x14ac:dyDescent="0.2">
      <c r="A34" s="23">
        <v>14</v>
      </c>
      <c r="B34" s="151" t="s">
        <v>150</v>
      </c>
      <c r="C34" s="20" t="s">
        <v>96</v>
      </c>
      <c r="D34" s="26"/>
      <c r="E34" s="68"/>
      <c r="F34" s="68"/>
      <c r="G34" s="6"/>
      <c r="H34" s="6"/>
      <c r="I34" s="6"/>
      <c r="J34" s="6"/>
      <c r="K34" s="6"/>
      <c r="L34" s="6"/>
      <c r="M34" s="6"/>
      <c r="N34" s="6"/>
      <c r="O34" s="68"/>
      <c r="P34" s="6"/>
      <c r="Q34" s="68"/>
      <c r="R34" s="6">
        <f t="shared" si="46"/>
        <v>0</v>
      </c>
      <c r="S34" s="6">
        <f t="shared" si="47"/>
        <v>0</v>
      </c>
      <c r="T34" s="69"/>
      <c r="U34" s="115">
        <f t="shared" ref="U34:U36" si="50">TRUNC(S34/25)</f>
        <v>0</v>
      </c>
      <c r="V34" s="114">
        <v>10</v>
      </c>
      <c r="W34" s="68"/>
      <c r="X34" s="68"/>
      <c r="Y34" s="68">
        <v>80</v>
      </c>
      <c r="Z34" s="18"/>
      <c r="AA34" s="18"/>
      <c r="AB34" s="28"/>
      <c r="AC34" s="18"/>
      <c r="AD34" s="17"/>
      <c r="AE34" s="17"/>
      <c r="AF34" s="17"/>
      <c r="AG34" s="68"/>
      <c r="AH34" s="17"/>
      <c r="AI34" s="68">
        <v>20</v>
      </c>
      <c r="AJ34" s="6">
        <f t="shared" si="48"/>
        <v>90</v>
      </c>
      <c r="AK34" s="6">
        <f t="shared" si="49"/>
        <v>110</v>
      </c>
      <c r="AL34" s="69" t="s">
        <v>34</v>
      </c>
      <c r="AM34" s="115">
        <v>4.5</v>
      </c>
      <c r="AN34" s="14">
        <f t="shared" ref="AN34:AN36" si="51">S34+AK34</f>
        <v>110</v>
      </c>
      <c r="AO34" s="144">
        <f t="shared" ref="AO34:AO36" si="52">U34+AM34</f>
        <v>4.5</v>
      </c>
      <c r="AT34" s="41" t="s">
        <v>75</v>
      </c>
      <c r="AU34" s="31">
        <f>AN50+AN60</f>
        <v>230</v>
      </c>
      <c r="AV34" s="31">
        <f>AO50+AO60</f>
        <v>9</v>
      </c>
    </row>
    <row r="35" spans="1:48" ht="15" customHeight="1" x14ac:dyDescent="0.2">
      <c r="A35" s="23">
        <v>15</v>
      </c>
      <c r="B35" s="153" t="s">
        <v>150</v>
      </c>
      <c r="C35" s="21" t="s">
        <v>97</v>
      </c>
      <c r="D35" s="26"/>
      <c r="E35" s="68"/>
      <c r="F35" s="68">
        <v>10</v>
      </c>
      <c r="G35" s="6"/>
      <c r="H35" s="6"/>
      <c r="I35" s="6"/>
      <c r="J35" s="6">
        <v>30</v>
      </c>
      <c r="K35" s="6"/>
      <c r="L35" s="6"/>
      <c r="M35" s="6"/>
      <c r="N35" s="6"/>
      <c r="O35" s="68"/>
      <c r="P35" s="6"/>
      <c r="Q35" s="68">
        <v>10</v>
      </c>
      <c r="R35" s="6">
        <f t="shared" si="46"/>
        <v>40</v>
      </c>
      <c r="S35" s="6">
        <f t="shared" si="47"/>
        <v>50</v>
      </c>
      <c r="T35" s="69" t="s">
        <v>33</v>
      </c>
      <c r="U35" s="115">
        <f t="shared" si="50"/>
        <v>2</v>
      </c>
      <c r="V35" s="114"/>
      <c r="W35" s="68"/>
      <c r="X35" s="68"/>
      <c r="Y35" s="18"/>
      <c r="Z35" s="18"/>
      <c r="AA35" s="18"/>
      <c r="AB35" s="18"/>
      <c r="AC35" s="18"/>
      <c r="AD35" s="17"/>
      <c r="AE35" s="17"/>
      <c r="AF35" s="17"/>
      <c r="AG35" s="68"/>
      <c r="AH35" s="17"/>
      <c r="AI35" s="68"/>
      <c r="AJ35" s="6">
        <f t="shared" si="48"/>
        <v>0</v>
      </c>
      <c r="AK35" s="6">
        <f t="shared" si="49"/>
        <v>0</v>
      </c>
      <c r="AL35" s="69"/>
      <c r="AM35" s="115">
        <f t="shared" ref="AM35:AM36" si="53">TRUNC(AK35/25)</f>
        <v>0</v>
      </c>
      <c r="AN35" s="14">
        <f t="shared" si="51"/>
        <v>50</v>
      </c>
      <c r="AO35" s="14">
        <f t="shared" si="52"/>
        <v>2</v>
      </c>
      <c r="AT35" s="41" t="s">
        <v>74</v>
      </c>
      <c r="AU35" s="31">
        <f>AN56+AN60</f>
        <v>230</v>
      </c>
      <c r="AV35" s="31">
        <f>AO56+AO60</f>
        <v>9</v>
      </c>
    </row>
    <row r="36" spans="1:48" ht="15" customHeight="1" thickBot="1" x14ac:dyDescent="0.25">
      <c r="A36" s="106">
        <v>16</v>
      </c>
      <c r="B36" s="154" t="s">
        <v>150</v>
      </c>
      <c r="C36" s="21" t="s">
        <v>98</v>
      </c>
      <c r="D36" s="26"/>
      <c r="E36" s="68"/>
      <c r="F36" s="68"/>
      <c r="G36" s="6"/>
      <c r="H36" s="6"/>
      <c r="I36" s="6"/>
      <c r="J36" s="6"/>
      <c r="K36" s="6"/>
      <c r="L36" s="6"/>
      <c r="M36" s="6"/>
      <c r="N36" s="6"/>
      <c r="O36" s="68"/>
      <c r="P36" s="6"/>
      <c r="Q36" s="68"/>
      <c r="R36" s="6">
        <f t="shared" si="46"/>
        <v>0</v>
      </c>
      <c r="S36" s="6">
        <f t="shared" si="47"/>
        <v>0</v>
      </c>
      <c r="T36" s="69"/>
      <c r="U36" s="115">
        <f t="shared" si="50"/>
        <v>0</v>
      </c>
      <c r="V36" s="114"/>
      <c r="W36" s="68"/>
      <c r="X36" s="68">
        <v>10</v>
      </c>
      <c r="Y36" s="18"/>
      <c r="Z36" s="18"/>
      <c r="AA36" s="18"/>
      <c r="AB36" s="68">
        <v>30</v>
      </c>
      <c r="AC36" s="18"/>
      <c r="AD36" s="17"/>
      <c r="AE36" s="17"/>
      <c r="AF36" s="17"/>
      <c r="AG36" s="68"/>
      <c r="AH36" s="17"/>
      <c r="AI36" s="68">
        <v>10</v>
      </c>
      <c r="AJ36" s="6">
        <f t="shared" si="48"/>
        <v>40</v>
      </c>
      <c r="AK36" s="6">
        <f t="shared" si="49"/>
        <v>50</v>
      </c>
      <c r="AL36" s="69" t="s">
        <v>33</v>
      </c>
      <c r="AM36" s="115">
        <f t="shared" si="53"/>
        <v>2</v>
      </c>
      <c r="AN36" s="14">
        <f t="shared" si="51"/>
        <v>50</v>
      </c>
      <c r="AO36" s="14">
        <f t="shared" si="52"/>
        <v>2</v>
      </c>
    </row>
    <row r="37" spans="1:48" ht="15" customHeight="1" thickBot="1" x14ac:dyDescent="0.25">
      <c r="A37" s="164" t="s">
        <v>37</v>
      </c>
      <c r="B37" s="165"/>
      <c r="C37" s="166"/>
      <c r="D37" s="19">
        <f t="shared" ref="D37:S37" si="54">SUM(D33:D36)</f>
        <v>10</v>
      </c>
      <c r="E37" s="19">
        <f t="shared" si="54"/>
        <v>0</v>
      </c>
      <c r="F37" s="19">
        <f t="shared" si="54"/>
        <v>10</v>
      </c>
      <c r="G37" s="19">
        <f t="shared" si="54"/>
        <v>80</v>
      </c>
      <c r="H37" s="19">
        <f t="shared" si="54"/>
        <v>0</v>
      </c>
      <c r="I37" s="19">
        <f t="shared" si="54"/>
        <v>0</v>
      </c>
      <c r="J37" s="19">
        <f t="shared" si="54"/>
        <v>30</v>
      </c>
      <c r="K37" s="19">
        <f t="shared" si="54"/>
        <v>0</v>
      </c>
      <c r="L37" s="19">
        <f t="shared" si="54"/>
        <v>0</v>
      </c>
      <c r="M37" s="19">
        <f t="shared" si="54"/>
        <v>0</v>
      </c>
      <c r="N37" s="19">
        <f t="shared" si="54"/>
        <v>0</v>
      </c>
      <c r="O37" s="19">
        <f t="shared" si="54"/>
        <v>0</v>
      </c>
      <c r="P37" s="19">
        <f t="shared" si="54"/>
        <v>0</v>
      </c>
      <c r="Q37" s="19">
        <f t="shared" si="54"/>
        <v>15</v>
      </c>
      <c r="R37" s="19">
        <f t="shared" si="54"/>
        <v>130</v>
      </c>
      <c r="S37" s="19">
        <f t="shared" si="54"/>
        <v>145</v>
      </c>
      <c r="T37" s="19"/>
      <c r="U37" s="130">
        <f t="shared" ref="U37:AK37" si="55">SUM(U33:U36)</f>
        <v>5.5</v>
      </c>
      <c r="V37" s="19">
        <f t="shared" si="55"/>
        <v>10</v>
      </c>
      <c r="W37" s="19">
        <f t="shared" si="55"/>
        <v>0</v>
      </c>
      <c r="X37" s="19">
        <f t="shared" si="55"/>
        <v>10</v>
      </c>
      <c r="Y37" s="19">
        <f t="shared" si="55"/>
        <v>80</v>
      </c>
      <c r="Z37" s="19">
        <f t="shared" si="55"/>
        <v>0</v>
      </c>
      <c r="AA37" s="19">
        <f t="shared" si="55"/>
        <v>0</v>
      </c>
      <c r="AB37" s="19">
        <f t="shared" si="55"/>
        <v>30</v>
      </c>
      <c r="AC37" s="19">
        <f t="shared" si="55"/>
        <v>0</v>
      </c>
      <c r="AD37" s="19">
        <f t="shared" si="55"/>
        <v>0</v>
      </c>
      <c r="AE37" s="19">
        <f t="shared" si="55"/>
        <v>0</v>
      </c>
      <c r="AF37" s="19">
        <f t="shared" si="55"/>
        <v>0</v>
      </c>
      <c r="AG37" s="19">
        <f t="shared" si="55"/>
        <v>0</v>
      </c>
      <c r="AH37" s="19">
        <f t="shared" si="55"/>
        <v>0</v>
      </c>
      <c r="AI37" s="19">
        <f t="shared" si="55"/>
        <v>30</v>
      </c>
      <c r="AJ37" s="19">
        <f t="shared" si="55"/>
        <v>130</v>
      </c>
      <c r="AK37" s="19">
        <f t="shared" si="55"/>
        <v>160</v>
      </c>
      <c r="AL37" s="19" t="s">
        <v>43</v>
      </c>
      <c r="AM37" s="130">
        <f>SUM(AM33:AM36)</f>
        <v>6.5</v>
      </c>
      <c r="AN37" s="19">
        <f>SUM(AN33:AN36)</f>
        <v>305</v>
      </c>
      <c r="AO37" s="130">
        <f>SUM(AO33:AO36)</f>
        <v>12</v>
      </c>
    </row>
    <row r="38" spans="1:48" ht="15" customHeight="1" thickBot="1" x14ac:dyDescent="0.25">
      <c r="A38" s="167" t="s">
        <v>36</v>
      </c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8"/>
      <c r="AO38" s="169"/>
    </row>
    <row r="39" spans="1:48" ht="15" customHeight="1" x14ac:dyDescent="0.2">
      <c r="A39" s="23">
        <v>17</v>
      </c>
      <c r="B39" s="22" t="s">
        <v>150</v>
      </c>
      <c r="C39" s="22" t="s">
        <v>99</v>
      </c>
      <c r="D39" s="26"/>
      <c r="E39" s="28">
        <v>20</v>
      </c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>
        <v>105</v>
      </c>
      <c r="R39" s="6">
        <f t="shared" ref="R39:R59" si="56">SUM(D39:P39)</f>
        <v>20</v>
      </c>
      <c r="S39" s="6">
        <f t="shared" ref="S39:S59" si="57">SUM(D39:Q39)</f>
        <v>125</v>
      </c>
      <c r="T39" s="112" t="s">
        <v>33</v>
      </c>
      <c r="U39" s="70">
        <f>TRUNC(S39/25)</f>
        <v>5</v>
      </c>
      <c r="V39" s="28"/>
      <c r="W39" s="28"/>
      <c r="X39" s="28"/>
      <c r="Y39" s="28"/>
      <c r="Z39" s="28"/>
      <c r="AA39" s="28"/>
      <c r="AB39" s="28"/>
      <c r="AC39" s="28"/>
      <c r="AD39" s="6"/>
      <c r="AE39" s="6"/>
      <c r="AF39" s="6"/>
      <c r="AG39" s="6"/>
      <c r="AH39" s="6"/>
      <c r="AI39" s="6"/>
      <c r="AJ39" s="6">
        <f t="shared" ref="AJ39:AJ59" si="58">SUM(V39:AH39)</f>
        <v>0</v>
      </c>
      <c r="AK39" s="6">
        <f t="shared" ref="AK39:AK59" si="59">SUM(V39:AI39)</f>
        <v>0</v>
      </c>
      <c r="AL39" s="71"/>
      <c r="AM39" s="70">
        <f t="shared" ref="AM39:AM59" si="60">TRUNC(AK39/25)</f>
        <v>0</v>
      </c>
      <c r="AN39" s="14">
        <f t="shared" ref="AN39:AN59" si="61">S39+AK39</f>
        <v>125</v>
      </c>
      <c r="AO39" s="14">
        <f t="shared" ref="AO39:AO59" si="62">U39+AM39</f>
        <v>5</v>
      </c>
    </row>
    <row r="40" spans="1:48" ht="15" customHeight="1" x14ac:dyDescent="0.2">
      <c r="A40" s="23">
        <v>18</v>
      </c>
      <c r="B40" s="22" t="s">
        <v>150</v>
      </c>
      <c r="C40" s="22" t="s">
        <v>100</v>
      </c>
      <c r="D40" s="26"/>
      <c r="E40" s="28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>
        <f t="shared" ref="R40:R41" si="63">SUM(D40:P40)</f>
        <v>0</v>
      </c>
      <c r="S40" s="6">
        <f t="shared" ref="S40:S41" si="64">SUM(D40:Q40)</f>
        <v>0</v>
      </c>
      <c r="T40" s="69"/>
      <c r="U40" s="70">
        <f t="shared" ref="U40:U41" si="65">TRUNC(S40/25)</f>
        <v>0</v>
      </c>
      <c r="V40" s="28"/>
      <c r="W40" s="28">
        <v>20</v>
      </c>
      <c r="X40" s="28"/>
      <c r="Y40" s="28"/>
      <c r="Z40" s="28"/>
      <c r="AA40" s="28"/>
      <c r="AB40" s="28"/>
      <c r="AC40" s="28"/>
      <c r="AD40" s="6"/>
      <c r="AE40" s="6"/>
      <c r="AF40" s="6"/>
      <c r="AG40" s="6"/>
      <c r="AH40" s="6"/>
      <c r="AI40" s="6">
        <v>105</v>
      </c>
      <c r="AJ40" s="6">
        <f t="shared" ref="AJ40:AJ41" si="66">SUM(V40:AH40)</f>
        <v>20</v>
      </c>
      <c r="AK40" s="6">
        <f t="shared" ref="AK40:AK41" si="67">SUM(V40:AI40)</f>
        <v>125</v>
      </c>
      <c r="AL40" s="71" t="s">
        <v>33</v>
      </c>
      <c r="AM40" s="70">
        <f t="shared" ref="AM40:AM41" si="68">TRUNC(AK40/25)</f>
        <v>5</v>
      </c>
      <c r="AN40" s="14">
        <f t="shared" ref="AN40:AN41" si="69">S40+AK40</f>
        <v>125</v>
      </c>
      <c r="AO40" s="14">
        <f t="shared" ref="AO40:AO41" si="70">U40+AM40</f>
        <v>5</v>
      </c>
    </row>
    <row r="41" spans="1:48" ht="15" customHeight="1" x14ac:dyDescent="0.2">
      <c r="A41" s="23">
        <v>19</v>
      </c>
      <c r="B41" s="22" t="s">
        <v>150</v>
      </c>
      <c r="C41" s="22" t="s">
        <v>38</v>
      </c>
      <c r="D41" s="26"/>
      <c r="E41" s="28"/>
      <c r="F41" s="6"/>
      <c r="G41" s="6"/>
      <c r="H41" s="6"/>
      <c r="I41" s="6"/>
      <c r="J41" s="6"/>
      <c r="K41" s="6"/>
      <c r="L41" s="6"/>
      <c r="M41" s="6">
        <v>15</v>
      </c>
      <c r="N41" s="6"/>
      <c r="O41" s="6"/>
      <c r="P41" s="6"/>
      <c r="Q41" s="6">
        <v>10</v>
      </c>
      <c r="R41" s="6">
        <f t="shared" si="63"/>
        <v>15</v>
      </c>
      <c r="S41" s="6">
        <f t="shared" si="64"/>
        <v>25</v>
      </c>
      <c r="T41" s="69" t="s">
        <v>33</v>
      </c>
      <c r="U41" s="70">
        <f t="shared" si="65"/>
        <v>1</v>
      </c>
      <c r="V41" s="28"/>
      <c r="W41" s="28"/>
      <c r="X41" s="28"/>
      <c r="Y41" s="28"/>
      <c r="Z41" s="28"/>
      <c r="AA41" s="28"/>
      <c r="AB41" s="28"/>
      <c r="AC41" s="28"/>
      <c r="AD41" s="6"/>
      <c r="AE41" s="6"/>
      <c r="AF41" s="6"/>
      <c r="AG41" s="6"/>
      <c r="AH41" s="6"/>
      <c r="AI41" s="6"/>
      <c r="AJ41" s="6">
        <f t="shared" si="66"/>
        <v>0</v>
      </c>
      <c r="AK41" s="6">
        <f t="shared" si="67"/>
        <v>0</v>
      </c>
      <c r="AL41" s="71"/>
      <c r="AM41" s="70">
        <f t="shared" si="68"/>
        <v>0</v>
      </c>
      <c r="AN41" s="14">
        <f t="shared" si="69"/>
        <v>25</v>
      </c>
      <c r="AO41" s="14">
        <f t="shared" si="70"/>
        <v>1</v>
      </c>
    </row>
    <row r="42" spans="1:48" ht="15" customHeight="1" x14ac:dyDescent="0.2">
      <c r="A42" s="23">
        <v>20</v>
      </c>
      <c r="B42" s="22" t="s">
        <v>150</v>
      </c>
      <c r="C42" s="22" t="s">
        <v>39</v>
      </c>
      <c r="D42" s="26"/>
      <c r="E42" s="28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>
        <f t="shared" si="56"/>
        <v>0</v>
      </c>
      <c r="S42" s="6">
        <f t="shared" si="57"/>
        <v>0</v>
      </c>
      <c r="T42" s="69"/>
      <c r="U42" s="70">
        <f t="shared" ref="U42:U59" si="71">TRUNC(S42/25)</f>
        <v>0</v>
      </c>
      <c r="V42" s="28"/>
      <c r="W42" s="28"/>
      <c r="X42" s="28"/>
      <c r="Y42" s="28"/>
      <c r="Z42" s="28"/>
      <c r="AA42" s="28"/>
      <c r="AB42" s="28"/>
      <c r="AC42" s="28"/>
      <c r="AD42" s="6"/>
      <c r="AE42" s="6">
        <v>15</v>
      </c>
      <c r="AF42" s="6"/>
      <c r="AG42" s="6"/>
      <c r="AH42" s="6"/>
      <c r="AI42" s="6">
        <v>10</v>
      </c>
      <c r="AJ42" s="6">
        <f t="shared" si="58"/>
        <v>15</v>
      </c>
      <c r="AK42" s="6">
        <f t="shared" si="59"/>
        <v>25</v>
      </c>
      <c r="AL42" s="71" t="s">
        <v>33</v>
      </c>
      <c r="AM42" s="70">
        <f t="shared" si="60"/>
        <v>1</v>
      </c>
      <c r="AN42" s="14">
        <f t="shared" si="61"/>
        <v>25</v>
      </c>
      <c r="AO42" s="14">
        <f t="shared" si="62"/>
        <v>1</v>
      </c>
    </row>
    <row r="43" spans="1:48" ht="15" customHeight="1" thickBot="1" x14ac:dyDescent="0.25">
      <c r="A43" s="23">
        <v>21</v>
      </c>
      <c r="B43" s="22" t="s">
        <v>150</v>
      </c>
      <c r="C43" s="22" t="s">
        <v>40</v>
      </c>
      <c r="D43" s="26"/>
      <c r="E43" s="28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>
        <f t="shared" si="56"/>
        <v>0</v>
      </c>
      <c r="S43" s="6">
        <f t="shared" si="57"/>
        <v>0</v>
      </c>
      <c r="T43" s="69"/>
      <c r="U43" s="70">
        <f t="shared" si="71"/>
        <v>0</v>
      </c>
      <c r="V43" s="28"/>
      <c r="W43" s="28"/>
      <c r="X43" s="28"/>
      <c r="Y43" s="28"/>
      <c r="Z43" s="28"/>
      <c r="AA43" s="28"/>
      <c r="AB43" s="28"/>
      <c r="AC43" s="28"/>
      <c r="AD43" s="6"/>
      <c r="AE43" s="6"/>
      <c r="AF43" s="6"/>
      <c r="AG43" s="6"/>
      <c r="AH43" s="6">
        <v>360</v>
      </c>
      <c r="AI43" s="6"/>
      <c r="AJ43" s="6">
        <f t="shared" si="58"/>
        <v>360</v>
      </c>
      <c r="AK43" s="6">
        <f t="shared" si="59"/>
        <v>360</v>
      </c>
      <c r="AL43" s="71" t="s">
        <v>41</v>
      </c>
      <c r="AM43" s="70">
        <f>TRUNC(AK43/25)-2</f>
        <v>12</v>
      </c>
      <c r="AN43" s="14">
        <f t="shared" si="61"/>
        <v>360</v>
      </c>
      <c r="AO43" s="14">
        <f t="shared" si="62"/>
        <v>12</v>
      </c>
    </row>
    <row r="44" spans="1:48" ht="15" customHeight="1" thickBot="1" x14ac:dyDescent="0.25">
      <c r="A44" s="164" t="s">
        <v>37</v>
      </c>
      <c r="B44" s="165"/>
      <c r="C44" s="166"/>
      <c r="D44" s="19">
        <f>SUM(D39:D43)</f>
        <v>0</v>
      </c>
      <c r="E44" s="19">
        <f t="shared" ref="E44:V44" si="72">SUM(E39:E43)</f>
        <v>20</v>
      </c>
      <c r="F44" s="19">
        <f t="shared" si="72"/>
        <v>0</v>
      </c>
      <c r="G44" s="19">
        <f t="shared" si="72"/>
        <v>0</v>
      </c>
      <c r="H44" s="19">
        <f t="shared" si="72"/>
        <v>0</v>
      </c>
      <c r="I44" s="19">
        <f t="shared" si="72"/>
        <v>0</v>
      </c>
      <c r="J44" s="19">
        <f t="shared" si="72"/>
        <v>0</v>
      </c>
      <c r="K44" s="19">
        <f t="shared" si="72"/>
        <v>0</v>
      </c>
      <c r="L44" s="19">
        <f t="shared" si="72"/>
        <v>0</v>
      </c>
      <c r="M44" s="19">
        <f t="shared" si="72"/>
        <v>15</v>
      </c>
      <c r="N44" s="19">
        <f t="shared" si="72"/>
        <v>0</v>
      </c>
      <c r="O44" s="19">
        <f t="shared" si="72"/>
        <v>0</v>
      </c>
      <c r="P44" s="19">
        <f t="shared" si="72"/>
        <v>0</v>
      </c>
      <c r="Q44" s="19">
        <f t="shared" si="72"/>
        <v>115</v>
      </c>
      <c r="R44" s="19">
        <f t="shared" si="72"/>
        <v>35</v>
      </c>
      <c r="S44" s="19">
        <f t="shared" si="72"/>
        <v>150</v>
      </c>
      <c r="T44" s="19">
        <f t="shared" si="72"/>
        <v>0</v>
      </c>
      <c r="U44" s="130">
        <f t="shared" si="72"/>
        <v>6</v>
      </c>
      <c r="V44" s="19">
        <f t="shared" si="72"/>
        <v>0</v>
      </c>
      <c r="W44" s="19">
        <f t="shared" ref="W44" si="73">SUM(W39:W43)</f>
        <v>20</v>
      </c>
      <c r="X44" s="19">
        <f t="shared" ref="X44" si="74">SUM(X39:X43)</f>
        <v>0</v>
      </c>
      <c r="Y44" s="19">
        <f t="shared" ref="Y44" si="75">SUM(Y39:Y43)</f>
        <v>0</v>
      </c>
      <c r="Z44" s="19">
        <f t="shared" ref="Z44" si="76">SUM(Z39:Z43)</f>
        <v>0</v>
      </c>
      <c r="AA44" s="19">
        <f t="shared" ref="AA44" si="77">SUM(AA39:AA43)</f>
        <v>0</v>
      </c>
      <c r="AB44" s="19">
        <f t="shared" ref="AB44" si="78">SUM(AB39:AB43)</f>
        <v>0</v>
      </c>
      <c r="AC44" s="19">
        <f t="shared" ref="AC44" si="79">SUM(AC39:AC43)</f>
        <v>0</v>
      </c>
      <c r="AD44" s="19">
        <f t="shared" ref="AD44" si="80">SUM(AD39:AD43)</f>
        <v>0</v>
      </c>
      <c r="AE44" s="19">
        <f t="shared" ref="AE44" si="81">SUM(AE39:AE43)</f>
        <v>15</v>
      </c>
      <c r="AF44" s="19">
        <f t="shared" ref="AF44" si="82">SUM(AF39:AF43)</f>
        <v>0</v>
      </c>
      <c r="AG44" s="19">
        <f t="shared" ref="AG44" si="83">SUM(AG39:AG43)</f>
        <v>0</v>
      </c>
      <c r="AH44" s="19">
        <f t="shared" ref="AH44" si="84">SUM(AH39:AH43)</f>
        <v>360</v>
      </c>
      <c r="AI44" s="19">
        <f t="shared" ref="AI44" si="85">SUM(AI39:AI43)</f>
        <v>115</v>
      </c>
      <c r="AJ44" s="19">
        <f t="shared" ref="AJ44" si="86">SUM(AJ39:AJ43)</f>
        <v>395</v>
      </c>
      <c r="AK44" s="19">
        <f t="shared" ref="AK44" si="87">SUM(AK39:AK43)</f>
        <v>510</v>
      </c>
      <c r="AL44" s="19"/>
      <c r="AM44" s="130">
        <f t="shared" ref="AM44:AN44" si="88">SUM(AM39:AM43)</f>
        <v>18</v>
      </c>
      <c r="AN44" s="19">
        <f t="shared" si="88"/>
        <v>660</v>
      </c>
      <c r="AO44" s="130">
        <f t="shared" ref="AO44" si="89">SUM(AO39:AO43)</f>
        <v>24</v>
      </c>
    </row>
    <row r="45" spans="1:48" ht="15" customHeight="1" thickBot="1" x14ac:dyDescent="0.25">
      <c r="A45" s="167" t="s">
        <v>49</v>
      </c>
      <c r="B45" s="168"/>
      <c r="C45" s="168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68"/>
      <c r="AK45" s="168"/>
      <c r="AL45" s="168"/>
      <c r="AM45" s="168"/>
      <c r="AN45" s="168"/>
      <c r="AO45" s="169"/>
    </row>
    <row r="46" spans="1:48" ht="15" customHeight="1" x14ac:dyDescent="0.2">
      <c r="A46" s="23">
        <v>1</v>
      </c>
      <c r="B46" s="22" t="s">
        <v>150</v>
      </c>
      <c r="C46" s="22" t="s">
        <v>121</v>
      </c>
      <c r="D46" s="26"/>
      <c r="E46" s="28"/>
      <c r="F46" s="6">
        <v>10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>
        <v>15</v>
      </c>
      <c r="R46" s="6">
        <f t="shared" ref="R46" si="90">SUM(D46:P46)</f>
        <v>10</v>
      </c>
      <c r="S46" s="6">
        <f t="shared" ref="S46" si="91">SUM(D46:Q46)</f>
        <v>25</v>
      </c>
      <c r="T46" s="69" t="s">
        <v>33</v>
      </c>
      <c r="U46" s="70">
        <f t="shared" ref="U46" si="92">TRUNC(S46/25)</f>
        <v>1</v>
      </c>
      <c r="V46" s="28"/>
      <c r="W46" s="28"/>
      <c r="X46" s="28"/>
      <c r="Y46" s="28"/>
      <c r="Z46" s="28"/>
      <c r="AA46" s="28"/>
      <c r="AB46" s="28"/>
      <c r="AC46" s="28"/>
      <c r="AD46" s="6"/>
      <c r="AE46" s="6"/>
      <c r="AF46" s="6"/>
      <c r="AG46" s="6"/>
      <c r="AH46" s="6"/>
      <c r="AI46" s="6"/>
      <c r="AJ46" s="6">
        <f t="shared" ref="AJ46" si="93">SUM(V46:AH46)</f>
        <v>0</v>
      </c>
      <c r="AK46" s="6">
        <f t="shared" ref="AK46" si="94">SUM(V46:AI46)</f>
        <v>0</v>
      </c>
      <c r="AL46" s="71"/>
      <c r="AM46" s="70">
        <f t="shared" ref="AM46" si="95">TRUNC(AK46/25)</f>
        <v>0</v>
      </c>
      <c r="AN46" s="14">
        <f t="shared" si="61"/>
        <v>25</v>
      </c>
      <c r="AO46" s="14">
        <f t="shared" si="62"/>
        <v>1</v>
      </c>
    </row>
    <row r="47" spans="1:48" ht="15" customHeight="1" x14ac:dyDescent="0.2">
      <c r="A47" s="23">
        <v>2</v>
      </c>
      <c r="B47" s="22" t="s">
        <v>150</v>
      </c>
      <c r="C47" s="22" t="s">
        <v>52</v>
      </c>
      <c r="D47" s="26"/>
      <c r="E47" s="28"/>
      <c r="F47" s="6">
        <v>30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>
        <v>45</v>
      </c>
      <c r="R47" s="6">
        <f t="shared" ref="R47" si="96">SUM(D47:P47)</f>
        <v>30</v>
      </c>
      <c r="S47" s="6">
        <f t="shared" ref="S47" si="97">SUM(D47:Q47)</f>
        <v>75</v>
      </c>
      <c r="T47" s="71" t="s">
        <v>34</v>
      </c>
      <c r="U47" s="70">
        <f t="shared" si="71"/>
        <v>3</v>
      </c>
      <c r="V47" s="28"/>
      <c r="W47" s="28"/>
      <c r="X47" s="28"/>
      <c r="Y47" s="28"/>
      <c r="Z47" s="28"/>
      <c r="AA47" s="28"/>
      <c r="AB47" s="28"/>
      <c r="AC47" s="28"/>
      <c r="AD47" s="6"/>
      <c r="AE47" s="6"/>
      <c r="AF47" s="6"/>
      <c r="AG47" s="6"/>
      <c r="AH47" s="6"/>
      <c r="AI47" s="6"/>
      <c r="AJ47" s="6">
        <f t="shared" ref="AJ47:AJ48" si="98">SUM(V47:AH47)</f>
        <v>0</v>
      </c>
      <c r="AK47" s="6">
        <f t="shared" ref="AK47:AK48" si="99">SUM(V47:AI47)</f>
        <v>0</v>
      </c>
      <c r="AL47" s="71"/>
      <c r="AM47" s="70">
        <f t="shared" ref="AM47" si="100">TRUNC(AK47/25)</f>
        <v>0</v>
      </c>
      <c r="AN47" s="14">
        <f t="shared" ref="AN47:AN48" si="101">S47+AK47</f>
        <v>75</v>
      </c>
      <c r="AO47" s="14">
        <f t="shared" ref="AO47:AO48" si="102">U47+AM47</f>
        <v>3</v>
      </c>
    </row>
    <row r="48" spans="1:48" ht="15" customHeight="1" x14ac:dyDescent="0.2">
      <c r="A48" s="23">
        <v>3</v>
      </c>
      <c r="B48" s="22" t="s">
        <v>150</v>
      </c>
      <c r="C48" s="22" t="s">
        <v>104</v>
      </c>
      <c r="D48" s="26"/>
      <c r="E48" s="28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>
        <f t="shared" ref="R48" si="103">SUM(D48:P48)</f>
        <v>0</v>
      </c>
      <c r="S48" s="6">
        <f t="shared" ref="S48" si="104">SUM(D48:Q48)</f>
        <v>0</v>
      </c>
      <c r="T48" s="71"/>
      <c r="U48" s="70">
        <f t="shared" ref="U48" si="105">TRUNC(S48/25)</f>
        <v>0</v>
      </c>
      <c r="V48" s="28"/>
      <c r="W48" s="28"/>
      <c r="X48" s="28">
        <v>15</v>
      </c>
      <c r="Y48" s="28"/>
      <c r="Z48" s="28"/>
      <c r="AA48" s="28"/>
      <c r="AB48" s="28"/>
      <c r="AC48" s="28"/>
      <c r="AD48" s="6"/>
      <c r="AE48" s="6"/>
      <c r="AF48" s="6"/>
      <c r="AG48" s="6"/>
      <c r="AH48" s="6"/>
      <c r="AI48" s="6">
        <v>20</v>
      </c>
      <c r="AJ48" s="6">
        <f t="shared" si="98"/>
        <v>15</v>
      </c>
      <c r="AK48" s="6">
        <f t="shared" si="99"/>
        <v>35</v>
      </c>
      <c r="AL48" s="71" t="s">
        <v>33</v>
      </c>
      <c r="AM48" s="145">
        <v>1.5</v>
      </c>
      <c r="AN48" s="14">
        <f t="shared" si="101"/>
        <v>35</v>
      </c>
      <c r="AO48" s="144">
        <f t="shared" si="102"/>
        <v>1.5</v>
      </c>
    </row>
    <row r="49" spans="1:41" ht="15" customHeight="1" thickBot="1" x14ac:dyDescent="0.25">
      <c r="A49" s="23">
        <v>4</v>
      </c>
      <c r="B49" s="22" t="s">
        <v>150</v>
      </c>
      <c r="C49" s="22" t="s">
        <v>105</v>
      </c>
      <c r="D49" s="26"/>
      <c r="E49" s="28"/>
      <c r="F49" s="6">
        <v>15</v>
      </c>
      <c r="G49" s="6"/>
      <c r="H49" s="6"/>
      <c r="I49" s="6"/>
      <c r="J49" s="6"/>
      <c r="K49" s="6"/>
      <c r="L49" s="6"/>
      <c r="M49" s="6"/>
      <c r="N49" s="6"/>
      <c r="O49" s="6"/>
      <c r="P49" s="6"/>
      <c r="Q49" s="6">
        <v>20</v>
      </c>
      <c r="R49" s="6">
        <f t="shared" si="56"/>
        <v>15</v>
      </c>
      <c r="S49" s="6">
        <f t="shared" si="57"/>
        <v>35</v>
      </c>
      <c r="T49" s="69" t="s">
        <v>33</v>
      </c>
      <c r="U49" s="145">
        <v>1.5</v>
      </c>
      <c r="V49" s="28"/>
      <c r="W49" s="28"/>
      <c r="X49" s="28"/>
      <c r="Y49" s="28"/>
      <c r="Z49" s="28"/>
      <c r="AA49" s="28"/>
      <c r="AB49" s="28"/>
      <c r="AC49" s="28"/>
      <c r="AD49" s="6"/>
      <c r="AE49" s="6"/>
      <c r="AF49" s="6"/>
      <c r="AG49" s="6"/>
      <c r="AH49" s="6"/>
      <c r="AI49" s="6"/>
      <c r="AJ49" s="6">
        <f t="shared" si="58"/>
        <v>0</v>
      </c>
      <c r="AK49" s="6">
        <f t="shared" si="59"/>
        <v>0</v>
      </c>
      <c r="AL49" s="71"/>
      <c r="AM49" s="70">
        <f t="shared" si="60"/>
        <v>0</v>
      </c>
      <c r="AN49" s="14">
        <f t="shared" si="61"/>
        <v>35</v>
      </c>
      <c r="AO49" s="144">
        <f t="shared" si="62"/>
        <v>1.5</v>
      </c>
    </row>
    <row r="50" spans="1:41" ht="15" customHeight="1" thickBot="1" x14ac:dyDescent="0.25">
      <c r="A50" s="164" t="s">
        <v>37</v>
      </c>
      <c r="B50" s="165"/>
      <c r="C50" s="166"/>
      <c r="D50" s="19">
        <f t="shared" ref="D50:S50" si="106">SUM(D46:D49)</f>
        <v>0</v>
      </c>
      <c r="E50" s="19">
        <f t="shared" si="106"/>
        <v>0</v>
      </c>
      <c r="F50" s="19">
        <f t="shared" si="106"/>
        <v>55</v>
      </c>
      <c r="G50" s="19">
        <f t="shared" si="106"/>
        <v>0</v>
      </c>
      <c r="H50" s="19">
        <f t="shared" si="106"/>
        <v>0</v>
      </c>
      <c r="I50" s="19">
        <f t="shared" si="106"/>
        <v>0</v>
      </c>
      <c r="J50" s="19">
        <f t="shared" si="106"/>
        <v>0</v>
      </c>
      <c r="K50" s="19">
        <f t="shared" si="106"/>
        <v>0</v>
      </c>
      <c r="L50" s="19">
        <f t="shared" si="106"/>
        <v>0</v>
      </c>
      <c r="M50" s="19">
        <f t="shared" si="106"/>
        <v>0</v>
      </c>
      <c r="N50" s="19">
        <f t="shared" si="106"/>
        <v>0</v>
      </c>
      <c r="O50" s="19">
        <f t="shared" si="106"/>
        <v>0</v>
      </c>
      <c r="P50" s="19">
        <f t="shared" si="106"/>
        <v>0</v>
      </c>
      <c r="Q50" s="19">
        <f t="shared" si="106"/>
        <v>80</v>
      </c>
      <c r="R50" s="19">
        <f t="shared" si="106"/>
        <v>55</v>
      </c>
      <c r="S50" s="19">
        <f t="shared" si="106"/>
        <v>135</v>
      </c>
      <c r="T50" s="19" t="s">
        <v>43</v>
      </c>
      <c r="U50" s="130">
        <f t="shared" ref="U50:AK50" si="107">SUM(U46:U49)</f>
        <v>5.5</v>
      </c>
      <c r="V50" s="19">
        <f t="shared" si="107"/>
        <v>0</v>
      </c>
      <c r="W50" s="19">
        <f t="shared" si="107"/>
        <v>0</v>
      </c>
      <c r="X50" s="19">
        <f t="shared" si="107"/>
        <v>15</v>
      </c>
      <c r="Y50" s="19">
        <f t="shared" si="107"/>
        <v>0</v>
      </c>
      <c r="Z50" s="19">
        <f t="shared" si="107"/>
        <v>0</v>
      </c>
      <c r="AA50" s="19">
        <f t="shared" si="107"/>
        <v>0</v>
      </c>
      <c r="AB50" s="19">
        <f t="shared" si="107"/>
        <v>0</v>
      </c>
      <c r="AC50" s="19">
        <f t="shared" si="107"/>
        <v>0</v>
      </c>
      <c r="AD50" s="19">
        <f t="shared" si="107"/>
        <v>0</v>
      </c>
      <c r="AE50" s="19">
        <f t="shared" si="107"/>
        <v>0</v>
      </c>
      <c r="AF50" s="19">
        <f t="shared" si="107"/>
        <v>0</v>
      </c>
      <c r="AG50" s="19">
        <f t="shared" si="107"/>
        <v>0</v>
      </c>
      <c r="AH50" s="19">
        <f t="shared" si="107"/>
        <v>0</v>
      </c>
      <c r="AI50" s="19">
        <f t="shared" si="107"/>
        <v>20</v>
      </c>
      <c r="AJ50" s="19">
        <f t="shared" si="107"/>
        <v>15</v>
      </c>
      <c r="AK50" s="19">
        <f t="shared" si="107"/>
        <v>35</v>
      </c>
      <c r="AL50" s="19"/>
      <c r="AM50" s="130">
        <f>SUM(AM46:AM49)</f>
        <v>1.5</v>
      </c>
      <c r="AN50" s="19">
        <f>SUM(AN46:AN49)</f>
        <v>170</v>
      </c>
      <c r="AO50" s="130">
        <f>SUM(AO46:AO49)</f>
        <v>7</v>
      </c>
    </row>
    <row r="51" spans="1:41" ht="15" customHeight="1" thickBot="1" x14ac:dyDescent="0.25">
      <c r="A51" s="167" t="s">
        <v>50</v>
      </c>
      <c r="B51" s="168"/>
      <c r="C51" s="168"/>
      <c r="D51" s="168"/>
      <c r="E51" s="168"/>
      <c r="F51" s="168"/>
      <c r="G51" s="168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  <c r="AC51" s="168"/>
      <c r="AD51" s="168"/>
      <c r="AE51" s="168"/>
      <c r="AF51" s="168"/>
      <c r="AG51" s="168"/>
      <c r="AH51" s="168"/>
      <c r="AI51" s="168"/>
      <c r="AJ51" s="168"/>
      <c r="AK51" s="168"/>
      <c r="AL51" s="168"/>
      <c r="AM51" s="168"/>
      <c r="AN51" s="168"/>
      <c r="AO51" s="169"/>
    </row>
    <row r="52" spans="1:41" ht="15" customHeight="1" x14ac:dyDescent="0.2">
      <c r="A52" s="134">
        <v>1</v>
      </c>
      <c r="B52" s="135" t="s">
        <v>150</v>
      </c>
      <c r="C52" s="135" t="s">
        <v>108</v>
      </c>
      <c r="D52" s="28"/>
      <c r="E52" s="28"/>
      <c r="F52" s="28">
        <v>20</v>
      </c>
      <c r="G52" s="28"/>
      <c r="H52" s="28"/>
      <c r="I52" s="28"/>
      <c r="J52" s="28"/>
      <c r="K52" s="28"/>
      <c r="L52" s="6"/>
      <c r="M52" s="6"/>
      <c r="N52" s="6"/>
      <c r="O52" s="6"/>
      <c r="P52" s="6"/>
      <c r="Q52" s="6">
        <v>30</v>
      </c>
      <c r="R52" s="6">
        <f t="shared" ref="R52" si="108">SUM(D52:P52)</f>
        <v>20</v>
      </c>
      <c r="S52" s="6">
        <f t="shared" ref="S52" si="109">SUM(D52:Q52)</f>
        <v>50</v>
      </c>
      <c r="T52" s="71" t="s">
        <v>33</v>
      </c>
      <c r="U52" s="70">
        <f t="shared" ref="U52" si="110">TRUNC(S52/25)</f>
        <v>2</v>
      </c>
      <c r="V52" s="28"/>
      <c r="W52" s="28"/>
      <c r="X52" s="28"/>
      <c r="Y52" s="28"/>
      <c r="Z52" s="28"/>
      <c r="AA52" s="28"/>
      <c r="AB52" s="28"/>
      <c r="AC52" s="28"/>
      <c r="AD52" s="6"/>
      <c r="AE52" s="6"/>
      <c r="AF52" s="6"/>
      <c r="AG52" s="6"/>
      <c r="AH52" s="6"/>
      <c r="AI52" s="6"/>
      <c r="AJ52" s="6"/>
      <c r="AK52" s="6"/>
      <c r="AL52" s="71"/>
      <c r="AM52" s="70"/>
      <c r="AN52" s="14">
        <f t="shared" si="61"/>
        <v>50</v>
      </c>
      <c r="AO52" s="14">
        <f t="shared" si="62"/>
        <v>2</v>
      </c>
    </row>
    <row r="53" spans="1:41" ht="15" customHeight="1" x14ac:dyDescent="0.2">
      <c r="A53" s="23">
        <v>2</v>
      </c>
      <c r="B53" s="136" t="s">
        <v>150</v>
      </c>
      <c r="C53" s="136" t="s">
        <v>109</v>
      </c>
      <c r="D53" s="28">
        <v>10</v>
      </c>
      <c r="E53" s="28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>
        <v>25</v>
      </c>
      <c r="R53" s="6">
        <f t="shared" ref="R53" si="111">SUM(D53:P53)</f>
        <v>10</v>
      </c>
      <c r="S53" s="6">
        <f t="shared" ref="S53" si="112">SUM(D53:Q53)</f>
        <v>35</v>
      </c>
      <c r="T53" s="69" t="s">
        <v>33</v>
      </c>
      <c r="U53" s="145">
        <v>1.5</v>
      </c>
      <c r="V53" s="26"/>
      <c r="W53" s="28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9"/>
      <c r="AM53" s="145"/>
      <c r="AN53" s="14">
        <f t="shared" ref="AN53:AN55" si="113">S53+AK53</f>
        <v>35</v>
      </c>
      <c r="AO53" s="144">
        <f t="shared" ref="AO53:AO55" si="114">U53+AM53</f>
        <v>1.5</v>
      </c>
    </row>
    <row r="54" spans="1:41" ht="15" customHeight="1" x14ac:dyDescent="0.2">
      <c r="A54" s="23">
        <v>3</v>
      </c>
      <c r="B54" s="136" t="s">
        <v>150</v>
      </c>
      <c r="C54" s="136" t="s">
        <v>104</v>
      </c>
      <c r="D54" s="28"/>
      <c r="E54" s="28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>
        <f t="shared" ref="R54:R55" si="115">SUM(D54:P54)</f>
        <v>0</v>
      </c>
      <c r="S54" s="6">
        <f t="shared" ref="S54:S55" si="116">SUM(D54:Q54)</f>
        <v>0</v>
      </c>
      <c r="T54" s="71"/>
      <c r="U54" s="70">
        <f t="shared" ref="U54:U55" si="117">TRUNC(S54/25)</f>
        <v>0</v>
      </c>
      <c r="V54" s="28"/>
      <c r="W54" s="28"/>
      <c r="X54" s="28">
        <v>15</v>
      </c>
      <c r="Y54" s="28"/>
      <c r="Z54" s="28"/>
      <c r="AA54" s="28"/>
      <c r="AB54" s="28"/>
      <c r="AC54" s="28"/>
      <c r="AD54" s="6"/>
      <c r="AE54" s="6"/>
      <c r="AF54" s="6"/>
      <c r="AG54" s="6"/>
      <c r="AH54" s="6"/>
      <c r="AI54" s="6">
        <v>20</v>
      </c>
      <c r="AJ54" s="6">
        <f t="shared" ref="AJ54:AJ55" si="118">SUM(V54:AH54)</f>
        <v>15</v>
      </c>
      <c r="AK54" s="6">
        <f t="shared" ref="AK54:AK55" si="119">SUM(V54:AI54)</f>
        <v>35</v>
      </c>
      <c r="AL54" s="71" t="s">
        <v>33</v>
      </c>
      <c r="AM54" s="145">
        <v>1.5</v>
      </c>
      <c r="AN54" s="14">
        <f t="shared" si="113"/>
        <v>35</v>
      </c>
      <c r="AO54" s="144">
        <f t="shared" si="114"/>
        <v>1.5</v>
      </c>
    </row>
    <row r="55" spans="1:41" ht="15" customHeight="1" thickBot="1" x14ac:dyDescent="0.25">
      <c r="A55" s="137">
        <v>4</v>
      </c>
      <c r="B55" s="138" t="s">
        <v>150</v>
      </c>
      <c r="C55" s="138" t="s">
        <v>106</v>
      </c>
      <c r="D55" s="28">
        <v>10</v>
      </c>
      <c r="E55" s="28">
        <v>10</v>
      </c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>
        <v>30</v>
      </c>
      <c r="R55" s="6">
        <f t="shared" si="115"/>
        <v>20</v>
      </c>
      <c r="S55" s="6">
        <f t="shared" si="116"/>
        <v>50</v>
      </c>
      <c r="T55" s="71" t="s">
        <v>33</v>
      </c>
      <c r="U55" s="70">
        <f t="shared" si="117"/>
        <v>2</v>
      </c>
      <c r="V55" s="28"/>
      <c r="W55" s="28"/>
      <c r="X55" s="28"/>
      <c r="Y55" s="28"/>
      <c r="Z55" s="28"/>
      <c r="AA55" s="28"/>
      <c r="AB55" s="28"/>
      <c r="AC55" s="28"/>
      <c r="AD55" s="6"/>
      <c r="AE55" s="6"/>
      <c r="AF55" s="6"/>
      <c r="AG55" s="6"/>
      <c r="AH55" s="6"/>
      <c r="AI55" s="6"/>
      <c r="AJ55" s="6">
        <f t="shared" si="118"/>
        <v>0</v>
      </c>
      <c r="AK55" s="6">
        <f t="shared" si="119"/>
        <v>0</v>
      </c>
      <c r="AL55" s="71"/>
      <c r="AM55" s="70">
        <f t="shared" ref="AM55" si="120">TRUNC(AK55/25)</f>
        <v>0</v>
      </c>
      <c r="AN55" s="14">
        <f t="shared" si="113"/>
        <v>50</v>
      </c>
      <c r="AO55" s="14">
        <f t="shared" si="114"/>
        <v>2</v>
      </c>
    </row>
    <row r="56" spans="1:41" ht="15" customHeight="1" thickBot="1" x14ac:dyDescent="0.25">
      <c r="A56" s="164" t="s">
        <v>37</v>
      </c>
      <c r="B56" s="165"/>
      <c r="C56" s="166"/>
      <c r="D56" s="19">
        <f t="shared" ref="D56:S56" si="121">SUM(D52:D55)</f>
        <v>20</v>
      </c>
      <c r="E56" s="19">
        <f t="shared" si="121"/>
        <v>10</v>
      </c>
      <c r="F56" s="19">
        <f t="shared" si="121"/>
        <v>20</v>
      </c>
      <c r="G56" s="19">
        <f t="shared" si="121"/>
        <v>0</v>
      </c>
      <c r="H56" s="19">
        <f t="shared" si="121"/>
        <v>0</v>
      </c>
      <c r="I56" s="19">
        <f t="shared" si="121"/>
        <v>0</v>
      </c>
      <c r="J56" s="19">
        <f t="shared" si="121"/>
        <v>0</v>
      </c>
      <c r="K56" s="19">
        <f t="shared" si="121"/>
        <v>0</v>
      </c>
      <c r="L56" s="19">
        <f t="shared" si="121"/>
        <v>0</v>
      </c>
      <c r="M56" s="19">
        <f t="shared" si="121"/>
        <v>0</v>
      </c>
      <c r="N56" s="19">
        <f t="shared" si="121"/>
        <v>0</v>
      </c>
      <c r="O56" s="19">
        <f t="shared" si="121"/>
        <v>0</v>
      </c>
      <c r="P56" s="19">
        <f t="shared" si="121"/>
        <v>0</v>
      </c>
      <c r="Q56" s="19">
        <f t="shared" si="121"/>
        <v>85</v>
      </c>
      <c r="R56" s="19">
        <f t="shared" si="121"/>
        <v>50</v>
      </c>
      <c r="S56" s="19">
        <f t="shared" si="121"/>
        <v>135</v>
      </c>
      <c r="T56" s="19"/>
      <c r="U56" s="130">
        <f t="shared" ref="U56:AO56" si="122">SUM(U52:U55)</f>
        <v>5.5</v>
      </c>
      <c r="V56" s="19">
        <f t="shared" si="122"/>
        <v>0</v>
      </c>
      <c r="W56" s="19">
        <f t="shared" si="122"/>
        <v>0</v>
      </c>
      <c r="X56" s="19">
        <f t="shared" si="122"/>
        <v>15</v>
      </c>
      <c r="Y56" s="19">
        <f t="shared" si="122"/>
        <v>0</v>
      </c>
      <c r="Z56" s="19">
        <f t="shared" si="122"/>
        <v>0</v>
      </c>
      <c r="AA56" s="19">
        <f t="shared" si="122"/>
        <v>0</v>
      </c>
      <c r="AB56" s="19">
        <f t="shared" si="122"/>
        <v>0</v>
      </c>
      <c r="AC56" s="19">
        <f t="shared" si="122"/>
        <v>0</v>
      </c>
      <c r="AD56" s="19">
        <f t="shared" si="122"/>
        <v>0</v>
      </c>
      <c r="AE56" s="19">
        <f t="shared" si="122"/>
        <v>0</v>
      </c>
      <c r="AF56" s="19">
        <f t="shared" si="122"/>
        <v>0</v>
      </c>
      <c r="AG56" s="19">
        <f t="shared" si="122"/>
        <v>0</v>
      </c>
      <c r="AH56" s="19">
        <f t="shared" si="122"/>
        <v>0</v>
      </c>
      <c r="AI56" s="19">
        <f t="shared" si="122"/>
        <v>20</v>
      </c>
      <c r="AJ56" s="19">
        <f t="shared" si="122"/>
        <v>15</v>
      </c>
      <c r="AK56" s="19">
        <f t="shared" si="122"/>
        <v>35</v>
      </c>
      <c r="AL56" s="19">
        <f t="shared" si="122"/>
        <v>0</v>
      </c>
      <c r="AM56" s="130">
        <f t="shared" si="122"/>
        <v>1.5</v>
      </c>
      <c r="AN56" s="19">
        <f t="shared" si="122"/>
        <v>170</v>
      </c>
      <c r="AO56" s="130">
        <f t="shared" si="122"/>
        <v>7</v>
      </c>
    </row>
    <row r="57" spans="1:41" ht="15" customHeight="1" thickBot="1" x14ac:dyDescent="0.25">
      <c r="A57" s="167" t="s">
        <v>53</v>
      </c>
      <c r="B57" s="168"/>
      <c r="C57" s="168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8"/>
      <c r="AB57" s="168"/>
      <c r="AC57" s="168"/>
      <c r="AD57" s="168"/>
      <c r="AE57" s="168"/>
      <c r="AF57" s="168"/>
      <c r="AG57" s="168"/>
      <c r="AH57" s="168"/>
      <c r="AI57" s="168"/>
      <c r="AJ57" s="168"/>
      <c r="AK57" s="168"/>
      <c r="AL57" s="168"/>
      <c r="AM57" s="168"/>
      <c r="AN57" s="168"/>
      <c r="AO57" s="169"/>
    </row>
    <row r="58" spans="1:41" ht="15" customHeight="1" x14ac:dyDescent="0.2">
      <c r="A58" s="23">
        <v>1</v>
      </c>
      <c r="B58" s="22" t="s">
        <v>150</v>
      </c>
      <c r="C58" s="22" t="s">
        <v>54</v>
      </c>
      <c r="D58" s="26"/>
      <c r="E58" s="28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>
        <f t="shared" ref="R58" si="123">SUM(D58:P58)</f>
        <v>0</v>
      </c>
      <c r="S58" s="6">
        <f t="shared" ref="S58" si="124">SUM(D58:Q58)</f>
        <v>0</v>
      </c>
      <c r="T58" s="71"/>
      <c r="U58" s="70">
        <f t="shared" ref="U58" si="125">TRUNC(S58/25)</f>
        <v>0</v>
      </c>
      <c r="V58" s="28">
        <v>15</v>
      </c>
      <c r="W58" s="28"/>
      <c r="X58" s="28"/>
      <c r="Y58" s="28"/>
      <c r="Z58" s="28"/>
      <c r="AA58" s="28"/>
      <c r="AB58" s="28"/>
      <c r="AC58" s="28"/>
      <c r="AD58" s="6"/>
      <c r="AE58" s="6"/>
      <c r="AF58" s="6"/>
      <c r="AG58" s="6"/>
      <c r="AH58" s="6"/>
      <c r="AI58" s="6">
        <v>15</v>
      </c>
      <c r="AJ58" s="6">
        <f t="shared" ref="AJ58" si="126">SUM(V58:AH58)</f>
        <v>15</v>
      </c>
      <c r="AK58" s="6">
        <f t="shared" ref="AK58" si="127">SUM(V58:AI58)</f>
        <v>30</v>
      </c>
      <c r="AL58" s="71" t="s">
        <v>33</v>
      </c>
      <c r="AM58" s="70">
        <f t="shared" ref="AM58" si="128">TRUNC(AK58/25)</f>
        <v>1</v>
      </c>
      <c r="AN58" s="14">
        <f t="shared" ref="AN58" si="129">S58+AK58</f>
        <v>30</v>
      </c>
      <c r="AO58" s="14">
        <f t="shared" ref="AO58" si="130">U58+AM58</f>
        <v>1</v>
      </c>
    </row>
    <row r="59" spans="1:41" ht="15" customHeight="1" thickBot="1" x14ac:dyDescent="0.25">
      <c r="A59" s="23">
        <v>2</v>
      </c>
      <c r="B59" s="22" t="s">
        <v>150</v>
      </c>
      <c r="C59" s="22" t="s">
        <v>55</v>
      </c>
      <c r="D59" s="26"/>
      <c r="E59" s="28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>
        <f t="shared" si="56"/>
        <v>0</v>
      </c>
      <c r="S59" s="6">
        <f t="shared" si="57"/>
        <v>0</v>
      </c>
      <c r="T59" s="71"/>
      <c r="U59" s="70">
        <f t="shared" si="71"/>
        <v>0</v>
      </c>
      <c r="V59" s="28">
        <v>15</v>
      </c>
      <c r="W59" s="28"/>
      <c r="X59" s="28"/>
      <c r="Y59" s="28"/>
      <c r="Z59" s="28"/>
      <c r="AA59" s="28"/>
      <c r="AB59" s="28"/>
      <c r="AC59" s="28"/>
      <c r="AD59" s="6"/>
      <c r="AE59" s="6"/>
      <c r="AF59" s="6"/>
      <c r="AG59" s="6"/>
      <c r="AH59" s="6"/>
      <c r="AI59" s="6">
        <v>15</v>
      </c>
      <c r="AJ59" s="6">
        <f t="shared" si="58"/>
        <v>15</v>
      </c>
      <c r="AK59" s="6">
        <f t="shared" si="59"/>
        <v>30</v>
      </c>
      <c r="AL59" s="71" t="s">
        <v>33</v>
      </c>
      <c r="AM59" s="70">
        <f t="shared" si="60"/>
        <v>1</v>
      </c>
      <c r="AN59" s="14">
        <f t="shared" si="61"/>
        <v>30</v>
      </c>
      <c r="AO59" s="14">
        <f t="shared" si="62"/>
        <v>1</v>
      </c>
    </row>
    <row r="60" spans="1:41" ht="15" customHeight="1" thickBot="1" x14ac:dyDescent="0.25">
      <c r="A60" s="189" t="s">
        <v>37</v>
      </c>
      <c r="B60" s="190"/>
      <c r="C60" s="191"/>
      <c r="D60" s="19">
        <f>SUM(D58:D59)</f>
        <v>0</v>
      </c>
      <c r="E60" s="19">
        <f t="shared" ref="E60:AM60" si="131">SUM(E58:E59)</f>
        <v>0</v>
      </c>
      <c r="F60" s="19">
        <f t="shared" si="131"/>
        <v>0</v>
      </c>
      <c r="G60" s="19">
        <f t="shared" si="131"/>
        <v>0</v>
      </c>
      <c r="H60" s="19">
        <f t="shared" si="131"/>
        <v>0</v>
      </c>
      <c r="I60" s="19">
        <f t="shared" si="131"/>
        <v>0</v>
      </c>
      <c r="J60" s="19">
        <f t="shared" si="131"/>
        <v>0</v>
      </c>
      <c r="K60" s="19">
        <f t="shared" si="131"/>
        <v>0</v>
      </c>
      <c r="L60" s="19">
        <f t="shared" si="131"/>
        <v>0</v>
      </c>
      <c r="M60" s="19">
        <f t="shared" si="131"/>
        <v>0</v>
      </c>
      <c r="N60" s="19">
        <f t="shared" si="131"/>
        <v>0</v>
      </c>
      <c r="O60" s="19">
        <f t="shared" si="131"/>
        <v>0</v>
      </c>
      <c r="P60" s="19">
        <f t="shared" si="131"/>
        <v>0</v>
      </c>
      <c r="Q60" s="19">
        <f t="shared" si="131"/>
        <v>0</v>
      </c>
      <c r="R60" s="19">
        <f t="shared" si="131"/>
        <v>0</v>
      </c>
      <c r="S60" s="19">
        <f t="shared" si="131"/>
        <v>0</v>
      </c>
      <c r="T60" s="19">
        <f t="shared" si="131"/>
        <v>0</v>
      </c>
      <c r="U60" s="19">
        <f t="shared" si="131"/>
        <v>0</v>
      </c>
      <c r="V60" s="19">
        <f>SUM(V58:V59)</f>
        <v>30</v>
      </c>
      <c r="W60" s="19">
        <f t="shared" si="131"/>
        <v>0</v>
      </c>
      <c r="X60" s="19">
        <f t="shared" si="131"/>
        <v>0</v>
      </c>
      <c r="Y60" s="19">
        <f t="shared" si="131"/>
        <v>0</v>
      </c>
      <c r="Z60" s="19">
        <f t="shared" si="131"/>
        <v>0</v>
      </c>
      <c r="AA60" s="19">
        <f t="shared" si="131"/>
        <v>0</v>
      </c>
      <c r="AB60" s="19">
        <f t="shared" si="131"/>
        <v>0</v>
      </c>
      <c r="AC60" s="19">
        <f t="shared" si="131"/>
        <v>0</v>
      </c>
      <c r="AD60" s="19">
        <f t="shared" si="131"/>
        <v>0</v>
      </c>
      <c r="AE60" s="19">
        <f t="shared" si="131"/>
        <v>0</v>
      </c>
      <c r="AF60" s="19">
        <f t="shared" si="131"/>
        <v>0</v>
      </c>
      <c r="AG60" s="19">
        <f t="shared" si="131"/>
        <v>0</v>
      </c>
      <c r="AH60" s="19">
        <f t="shared" si="131"/>
        <v>0</v>
      </c>
      <c r="AI60" s="19">
        <f t="shared" si="131"/>
        <v>30</v>
      </c>
      <c r="AJ60" s="19">
        <f t="shared" si="131"/>
        <v>30</v>
      </c>
      <c r="AK60" s="19">
        <f t="shared" si="131"/>
        <v>60</v>
      </c>
      <c r="AL60" s="19">
        <f t="shared" si="131"/>
        <v>0</v>
      </c>
      <c r="AM60" s="19">
        <f t="shared" si="131"/>
        <v>2</v>
      </c>
      <c r="AN60" s="19">
        <f>SUM(AN58:AN59)</f>
        <v>60</v>
      </c>
      <c r="AO60" s="130">
        <f t="shared" ref="AO60" si="132">SUM(AO58:AO59)</f>
        <v>2</v>
      </c>
    </row>
    <row r="61" spans="1:41" ht="15" customHeight="1" thickBot="1" x14ac:dyDescent="0.25">
      <c r="A61" s="186" t="s">
        <v>56</v>
      </c>
      <c r="B61" s="187"/>
      <c r="C61" s="188"/>
      <c r="D61" s="29">
        <f t="shared" ref="D61:S61" si="133">D31+D37+D44+D50+D60</f>
        <v>190</v>
      </c>
      <c r="E61" s="29">
        <f t="shared" si="133"/>
        <v>20</v>
      </c>
      <c r="F61" s="29">
        <f t="shared" si="133"/>
        <v>155</v>
      </c>
      <c r="G61" s="29">
        <f t="shared" si="133"/>
        <v>80</v>
      </c>
      <c r="H61" s="29">
        <f t="shared" si="133"/>
        <v>0</v>
      </c>
      <c r="I61" s="29">
        <f t="shared" si="133"/>
        <v>0</v>
      </c>
      <c r="J61" s="29">
        <f t="shared" si="133"/>
        <v>30</v>
      </c>
      <c r="K61" s="29">
        <f t="shared" si="133"/>
        <v>0</v>
      </c>
      <c r="L61" s="29">
        <f t="shared" si="133"/>
        <v>0</v>
      </c>
      <c r="M61" s="29">
        <f t="shared" si="133"/>
        <v>15</v>
      </c>
      <c r="N61" s="29">
        <f t="shared" si="133"/>
        <v>0</v>
      </c>
      <c r="O61" s="29">
        <f t="shared" si="133"/>
        <v>0</v>
      </c>
      <c r="P61" s="29">
        <f t="shared" si="133"/>
        <v>0</v>
      </c>
      <c r="Q61" s="29">
        <f t="shared" si="133"/>
        <v>295</v>
      </c>
      <c r="R61" s="29">
        <f t="shared" si="133"/>
        <v>490</v>
      </c>
      <c r="S61" s="29">
        <f t="shared" si="133"/>
        <v>785</v>
      </c>
      <c r="T61" s="29" t="s">
        <v>44</v>
      </c>
      <c r="U61" s="131">
        <f t="shared" ref="U61:AK61" si="134">U31+U37+U44+U50+U60</f>
        <v>31</v>
      </c>
      <c r="V61" s="29">
        <f t="shared" si="134"/>
        <v>85</v>
      </c>
      <c r="W61" s="29">
        <f t="shared" si="134"/>
        <v>20</v>
      </c>
      <c r="X61" s="29">
        <f t="shared" si="134"/>
        <v>40</v>
      </c>
      <c r="Y61" s="29">
        <f t="shared" si="134"/>
        <v>80</v>
      </c>
      <c r="Z61" s="29">
        <f t="shared" si="134"/>
        <v>0</v>
      </c>
      <c r="AA61" s="29">
        <f t="shared" si="134"/>
        <v>0</v>
      </c>
      <c r="AB61" s="29">
        <f t="shared" si="134"/>
        <v>30</v>
      </c>
      <c r="AC61" s="29">
        <f t="shared" si="134"/>
        <v>0</v>
      </c>
      <c r="AD61" s="29">
        <f t="shared" si="134"/>
        <v>0</v>
      </c>
      <c r="AE61" s="29">
        <f t="shared" si="134"/>
        <v>15</v>
      </c>
      <c r="AF61" s="29">
        <f t="shared" si="134"/>
        <v>0</v>
      </c>
      <c r="AG61" s="29">
        <f t="shared" si="134"/>
        <v>0</v>
      </c>
      <c r="AH61" s="29">
        <f t="shared" si="134"/>
        <v>360</v>
      </c>
      <c r="AI61" s="29">
        <f t="shared" si="134"/>
        <v>205</v>
      </c>
      <c r="AJ61" s="29">
        <f t="shared" si="134"/>
        <v>630</v>
      </c>
      <c r="AK61" s="29">
        <f t="shared" si="134"/>
        <v>835</v>
      </c>
      <c r="AL61" s="29" t="s">
        <v>43</v>
      </c>
      <c r="AM61" s="131">
        <f>AM31+AM37+AM44+AM50+AM60</f>
        <v>30</v>
      </c>
      <c r="AN61" s="29">
        <f>AN31+AN37+AN44+AN50+AN60</f>
        <v>1620</v>
      </c>
      <c r="AO61" s="131">
        <f>AO31+AO37+AO44+AO50+AO60</f>
        <v>61</v>
      </c>
    </row>
    <row r="62" spans="1:41" ht="15" customHeight="1" thickBot="1" x14ac:dyDescent="0.25">
      <c r="A62" s="186" t="s">
        <v>57</v>
      </c>
      <c r="B62" s="187"/>
      <c r="C62" s="188"/>
      <c r="D62" s="29">
        <f t="shared" ref="D62:S62" si="135">D31+D37+D44+D56+D60</f>
        <v>210</v>
      </c>
      <c r="E62" s="29">
        <f t="shared" si="135"/>
        <v>30</v>
      </c>
      <c r="F62" s="29">
        <f t="shared" si="135"/>
        <v>120</v>
      </c>
      <c r="G62" s="29">
        <f t="shared" si="135"/>
        <v>80</v>
      </c>
      <c r="H62" s="29">
        <f t="shared" si="135"/>
        <v>0</v>
      </c>
      <c r="I62" s="29">
        <f t="shared" si="135"/>
        <v>0</v>
      </c>
      <c r="J62" s="29">
        <f t="shared" si="135"/>
        <v>30</v>
      </c>
      <c r="K62" s="29">
        <f t="shared" si="135"/>
        <v>0</v>
      </c>
      <c r="L62" s="29">
        <f t="shared" si="135"/>
        <v>0</v>
      </c>
      <c r="M62" s="29">
        <f t="shared" si="135"/>
        <v>15</v>
      </c>
      <c r="N62" s="29">
        <f t="shared" si="135"/>
        <v>0</v>
      </c>
      <c r="O62" s="29">
        <f t="shared" si="135"/>
        <v>0</v>
      </c>
      <c r="P62" s="29">
        <f t="shared" si="135"/>
        <v>0</v>
      </c>
      <c r="Q62" s="29">
        <f t="shared" si="135"/>
        <v>300</v>
      </c>
      <c r="R62" s="29">
        <f t="shared" si="135"/>
        <v>485</v>
      </c>
      <c r="S62" s="29">
        <f t="shared" si="135"/>
        <v>785</v>
      </c>
      <c r="T62" s="29" t="s">
        <v>42</v>
      </c>
      <c r="U62" s="131">
        <f t="shared" ref="U62:AK62" si="136">U31+U37+U44+U56+U60</f>
        <v>31</v>
      </c>
      <c r="V62" s="29">
        <f t="shared" si="136"/>
        <v>85</v>
      </c>
      <c r="W62" s="29">
        <f t="shared" si="136"/>
        <v>20</v>
      </c>
      <c r="X62" s="29">
        <f t="shared" si="136"/>
        <v>40</v>
      </c>
      <c r="Y62" s="29">
        <f t="shared" si="136"/>
        <v>80</v>
      </c>
      <c r="Z62" s="29">
        <f t="shared" si="136"/>
        <v>0</v>
      </c>
      <c r="AA62" s="29">
        <f t="shared" si="136"/>
        <v>0</v>
      </c>
      <c r="AB62" s="29">
        <f t="shared" si="136"/>
        <v>30</v>
      </c>
      <c r="AC62" s="29">
        <f t="shared" si="136"/>
        <v>0</v>
      </c>
      <c r="AD62" s="29">
        <f t="shared" si="136"/>
        <v>0</v>
      </c>
      <c r="AE62" s="29">
        <f t="shared" si="136"/>
        <v>15</v>
      </c>
      <c r="AF62" s="29">
        <f t="shared" si="136"/>
        <v>0</v>
      </c>
      <c r="AG62" s="29">
        <f t="shared" si="136"/>
        <v>0</v>
      </c>
      <c r="AH62" s="29">
        <f t="shared" si="136"/>
        <v>360</v>
      </c>
      <c r="AI62" s="29">
        <f t="shared" si="136"/>
        <v>205</v>
      </c>
      <c r="AJ62" s="29">
        <f t="shared" si="136"/>
        <v>630</v>
      </c>
      <c r="AK62" s="29">
        <f t="shared" si="136"/>
        <v>835</v>
      </c>
      <c r="AL62" s="29" t="s">
        <v>43</v>
      </c>
      <c r="AM62" s="131">
        <f>AM31+AM37+AM44+AM56+AM60</f>
        <v>30</v>
      </c>
      <c r="AN62" s="29">
        <f>AN31+AN37+AN44+AN56+AN60</f>
        <v>1620</v>
      </c>
      <c r="AO62" s="131">
        <f>AO31+AO37+AO44+AO56+AO60</f>
        <v>61</v>
      </c>
    </row>
    <row r="69" spans="2:38" ht="14.25" x14ac:dyDescent="0.2">
      <c r="N69" s="3" t="s">
        <v>139</v>
      </c>
    </row>
    <row r="70" spans="2:38" x14ac:dyDescent="0.2">
      <c r="B70" t="s">
        <v>3</v>
      </c>
      <c r="C70" t="s">
        <v>3</v>
      </c>
      <c r="O70" t="s">
        <v>3</v>
      </c>
      <c r="AF70" s="184" t="s">
        <v>3</v>
      </c>
      <c r="AG70" s="185"/>
      <c r="AH70" s="185"/>
      <c r="AI70" s="185"/>
      <c r="AJ70" s="185"/>
      <c r="AK70" s="185"/>
      <c r="AL70" s="185"/>
    </row>
    <row r="71" spans="2:38" x14ac:dyDescent="0.2">
      <c r="B71" s="1" t="s">
        <v>7</v>
      </c>
      <c r="C71" s="1" t="s">
        <v>7</v>
      </c>
      <c r="M71" s="5"/>
      <c r="O71" s="185" t="s">
        <v>4</v>
      </c>
      <c r="P71" s="185"/>
      <c r="Q71" s="185"/>
      <c r="R71" s="185"/>
      <c r="S71" s="185"/>
      <c r="T71" s="185"/>
      <c r="U71" s="185"/>
      <c r="AF71" s="185" t="s">
        <v>5</v>
      </c>
      <c r="AG71" s="185"/>
      <c r="AH71" s="185"/>
      <c r="AI71" s="185"/>
      <c r="AJ71" s="185"/>
      <c r="AK71" s="185"/>
      <c r="AL71" s="185"/>
    </row>
  </sheetData>
  <mergeCells count="25">
    <mergeCell ref="AF70:AL70"/>
    <mergeCell ref="O71:U71"/>
    <mergeCell ref="AF71:AL71"/>
    <mergeCell ref="A50:C50"/>
    <mergeCell ref="A51:AO51"/>
    <mergeCell ref="A56:C56"/>
    <mergeCell ref="A62:C62"/>
    <mergeCell ref="A61:C61"/>
    <mergeCell ref="A60:C60"/>
    <mergeCell ref="A57:AO57"/>
    <mergeCell ref="A6:AO6"/>
    <mergeCell ref="A16:A17"/>
    <mergeCell ref="C16:C17"/>
    <mergeCell ref="D16:U16"/>
    <mergeCell ref="V16:AM16"/>
    <mergeCell ref="AN16:AN17"/>
    <mergeCell ref="AO16:AO17"/>
    <mergeCell ref="B16:B17"/>
    <mergeCell ref="A44:C44"/>
    <mergeCell ref="A45:AO45"/>
    <mergeCell ref="A18:AO18"/>
    <mergeCell ref="A31:C31"/>
    <mergeCell ref="A32:AO32"/>
    <mergeCell ref="A37:C37"/>
    <mergeCell ref="A38:AO38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landscape" horizontalDpi="300" verticalDpi="300" r:id="rId1"/>
  <headerFooter alignWithMargins="0"/>
  <ignoredErrors>
    <ignoredError sqref="AJ30 R33:R36 AJ34:AJ36 AJ42 R58 AJ58:AJ59 AJ49 R52:R53 R19:R21 R22:R29 R39 AJ40 AJ47:AJ48 AJ54 R54 AJ19:AK19 AJ26 AJ20:AK25 AJ27:AK27 AK26 R41 AJ33:AK33 AK49 R48:R49 R46:R47 R55 AJ55" formulaRange="1"/>
    <ignoredError sqref="AU20:BJ20 BL2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BL91"/>
  <sheetViews>
    <sheetView showZeros="0" zoomScale="85" zoomScaleNormal="85" zoomScaleSheetLayoutView="100" workbookViewId="0">
      <selection activeCell="AT17" sqref="AT17"/>
    </sheetView>
  </sheetViews>
  <sheetFormatPr defaultRowHeight="12.75" x14ac:dyDescent="0.2"/>
  <cols>
    <col min="1" max="1" width="4.28515625" customWidth="1"/>
    <col min="2" max="2" width="11.7109375" bestFit="1" customWidth="1"/>
    <col min="3" max="3" width="54.42578125" customWidth="1"/>
    <col min="4" max="19" width="4.85546875" customWidth="1"/>
    <col min="20" max="20" width="6.140625" bestFit="1" customWidth="1"/>
    <col min="21" max="37" width="4.85546875" customWidth="1"/>
    <col min="38" max="38" width="6.140625" bestFit="1" customWidth="1"/>
    <col min="39" max="39" width="4.85546875" customWidth="1"/>
    <col min="40" max="41" width="5.7109375" customWidth="1"/>
    <col min="46" max="46" width="32.140625" bestFit="1" customWidth="1"/>
    <col min="47" max="47" width="6.42578125" bestFit="1" customWidth="1"/>
    <col min="48" max="48" width="5.7109375" bestFit="1" customWidth="1"/>
    <col min="49" max="49" width="5.28515625" bestFit="1" customWidth="1"/>
    <col min="50" max="52" width="4.5703125" bestFit="1" customWidth="1"/>
    <col min="53" max="53" width="5.28515625" bestFit="1" customWidth="1"/>
    <col min="54" max="58" width="4.5703125" bestFit="1" customWidth="1"/>
    <col min="59" max="60" width="5.28515625" bestFit="1" customWidth="1"/>
    <col min="61" max="62" width="5.85546875" bestFit="1" customWidth="1"/>
    <col min="63" max="64" width="4.5703125" bestFit="1" customWidth="1"/>
  </cols>
  <sheetData>
    <row r="6" spans="1:41" s="2" customFormat="1" ht="20.100000000000001" customHeight="1" x14ac:dyDescent="0.2">
      <c r="A6" s="170" t="s">
        <v>153</v>
      </c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</row>
    <row r="7" spans="1:41" s="2" customFormat="1" ht="20.100000000000001" customHeight="1" x14ac:dyDescent="0.2">
      <c r="A7" s="4"/>
      <c r="B7" s="13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</row>
    <row r="9" spans="1:41" s="3" customFormat="1" ht="15" customHeight="1" x14ac:dyDescent="0.25">
      <c r="A9" s="3" t="s">
        <v>26</v>
      </c>
    </row>
    <row r="10" spans="1:41" s="3" customFormat="1" ht="15" customHeight="1" x14ac:dyDescent="0.25">
      <c r="A10" s="3" t="s">
        <v>25</v>
      </c>
    </row>
    <row r="11" spans="1:41" s="3" customFormat="1" ht="15" customHeight="1" x14ac:dyDescent="0.25">
      <c r="A11" s="3" t="s">
        <v>45</v>
      </c>
    </row>
    <row r="12" spans="1:41" s="3" customFormat="1" ht="15" customHeight="1" x14ac:dyDescent="0.25">
      <c r="A12" s="3" t="s">
        <v>28</v>
      </c>
    </row>
    <row r="13" spans="1:41" ht="15" customHeight="1" x14ac:dyDescent="0.25">
      <c r="A13" s="3" t="s">
        <v>82</v>
      </c>
    </row>
    <row r="15" spans="1:41" ht="13.5" thickBot="1" x14ac:dyDescent="0.25"/>
    <row r="16" spans="1:41" ht="17.25" customHeight="1" thickBot="1" x14ac:dyDescent="0.25">
      <c r="A16" s="171" t="s">
        <v>32</v>
      </c>
      <c r="B16" s="182" t="s">
        <v>149</v>
      </c>
      <c r="C16" s="173" t="s">
        <v>6</v>
      </c>
      <c r="D16" s="175" t="s">
        <v>46</v>
      </c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7"/>
      <c r="V16" s="175" t="s">
        <v>47</v>
      </c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  <c r="AH16" s="176"/>
      <c r="AI16" s="176"/>
      <c r="AJ16" s="176"/>
      <c r="AK16" s="176"/>
      <c r="AL16" s="176"/>
      <c r="AM16" s="177"/>
      <c r="AN16" s="178" t="s">
        <v>9</v>
      </c>
      <c r="AO16" s="180" t="s">
        <v>10</v>
      </c>
    </row>
    <row r="17" spans="1:64" ht="243" customHeight="1" thickBot="1" x14ac:dyDescent="0.25">
      <c r="A17" s="192"/>
      <c r="B17" s="183"/>
      <c r="C17" s="174"/>
      <c r="D17" s="7" t="s">
        <v>11</v>
      </c>
      <c r="E17" s="8" t="s">
        <v>12</v>
      </c>
      <c r="F17" s="9" t="s">
        <v>13</v>
      </c>
      <c r="G17" s="9" t="s">
        <v>14</v>
      </c>
      <c r="H17" s="9" t="s">
        <v>15</v>
      </c>
      <c r="I17" s="9" t="s">
        <v>16</v>
      </c>
      <c r="J17" s="9" t="s">
        <v>17</v>
      </c>
      <c r="K17" s="9" t="s">
        <v>18</v>
      </c>
      <c r="L17" s="9" t="s">
        <v>19</v>
      </c>
      <c r="M17" s="9" t="s">
        <v>20</v>
      </c>
      <c r="N17" s="162" t="s">
        <v>151</v>
      </c>
      <c r="O17" s="9" t="s">
        <v>24</v>
      </c>
      <c r="P17" s="9" t="s">
        <v>22</v>
      </c>
      <c r="Q17" s="9" t="s">
        <v>0</v>
      </c>
      <c r="R17" s="9" t="s">
        <v>23</v>
      </c>
      <c r="S17" s="9" t="s">
        <v>8</v>
      </c>
      <c r="T17" s="9" t="s">
        <v>1</v>
      </c>
      <c r="U17" s="105" t="s">
        <v>2</v>
      </c>
      <c r="V17" s="8" t="s">
        <v>11</v>
      </c>
      <c r="W17" s="8" t="s">
        <v>12</v>
      </c>
      <c r="X17" s="8" t="s">
        <v>13</v>
      </c>
      <c r="Y17" s="8" t="s">
        <v>14</v>
      </c>
      <c r="Z17" s="8" t="s">
        <v>15</v>
      </c>
      <c r="AA17" s="8" t="s">
        <v>16</v>
      </c>
      <c r="AB17" s="8" t="s">
        <v>17</v>
      </c>
      <c r="AC17" s="8" t="s">
        <v>18</v>
      </c>
      <c r="AD17" s="9" t="s">
        <v>19</v>
      </c>
      <c r="AE17" s="9" t="s">
        <v>20</v>
      </c>
      <c r="AF17" s="162" t="s">
        <v>151</v>
      </c>
      <c r="AG17" s="9" t="s">
        <v>24</v>
      </c>
      <c r="AH17" s="9" t="s">
        <v>22</v>
      </c>
      <c r="AI17" s="9" t="s">
        <v>0</v>
      </c>
      <c r="AJ17" s="9" t="s">
        <v>23</v>
      </c>
      <c r="AK17" s="9" t="s">
        <v>8</v>
      </c>
      <c r="AL17" s="9" t="s">
        <v>1</v>
      </c>
      <c r="AM17" s="105" t="s">
        <v>2</v>
      </c>
      <c r="AN17" s="179"/>
      <c r="AO17" s="181"/>
      <c r="AT17" s="52" t="s">
        <v>152</v>
      </c>
      <c r="AU17" s="49" t="s">
        <v>11</v>
      </c>
      <c r="AV17" s="50" t="s">
        <v>12</v>
      </c>
      <c r="AW17" s="50" t="s">
        <v>13</v>
      </c>
      <c r="AX17" s="50" t="s">
        <v>14</v>
      </c>
      <c r="AY17" s="50" t="s">
        <v>15</v>
      </c>
      <c r="AZ17" s="50" t="s">
        <v>16</v>
      </c>
      <c r="BA17" s="50" t="s">
        <v>17</v>
      </c>
      <c r="BB17" s="50" t="s">
        <v>18</v>
      </c>
      <c r="BC17" s="50" t="s">
        <v>19</v>
      </c>
      <c r="BD17" s="50" t="s">
        <v>20</v>
      </c>
      <c r="BE17" s="50" t="s">
        <v>21</v>
      </c>
      <c r="BF17" s="50" t="s">
        <v>24</v>
      </c>
      <c r="BG17" s="50" t="s">
        <v>22</v>
      </c>
      <c r="BH17" s="50" t="s">
        <v>0</v>
      </c>
      <c r="BI17" s="50" t="s">
        <v>23</v>
      </c>
      <c r="BJ17" s="50" t="s">
        <v>8</v>
      </c>
      <c r="BK17" s="50" t="s">
        <v>1</v>
      </c>
      <c r="BL17" s="51" t="s">
        <v>2</v>
      </c>
    </row>
    <row r="18" spans="1:64" ht="15" customHeight="1" thickBot="1" x14ac:dyDescent="0.25">
      <c r="A18" s="167" t="s">
        <v>31</v>
      </c>
      <c r="B18" s="168"/>
      <c r="C18" s="168"/>
      <c r="D18" s="168"/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  <c r="AH18" s="193"/>
      <c r="AI18" s="193"/>
      <c r="AJ18" s="193"/>
      <c r="AK18" s="193"/>
      <c r="AL18" s="193"/>
      <c r="AM18" s="193"/>
      <c r="AN18" s="168"/>
      <c r="AO18" s="169"/>
      <c r="AT18" s="55" t="s">
        <v>70</v>
      </c>
      <c r="AU18" s="58">
        <f>D81+V81</f>
        <v>240</v>
      </c>
      <c r="AV18" s="53">
        <f t="shared" ref="AV18:BL18" si="0">E81+W81</f>
        <v>50</v>
      </c>
      <c r="AW18" s="53">
        <f t="shared" si="0"/>
        <v>405</v>
      </c>
      <c r="AX18" s="53">
        <f t="shared" si="0"/>
        <v>0</v>
      </c>
      <c r="AY18" s="53">
        <f t="shared" si="0"/>
        <v>0</v>
      </c>
      <c r="AZ18" s="53">
        <f t="shared" si="0"/>
        <v>0</v>
      </c>
      <c r="BA18" s="53">
        <f t="shared" si="0"/>
        <v>90</v>
      </c>
      <c r="BB18" s="53">
        <f t="shared" si="0"/>
        <v>0</v>
      </c>
      <c r="BC18" s="53">
        <f t="shared" si="0"/>
        <v>0</v>
      </c>
      <c r="BD18" s="53">
        <f t="shared" si="0"/>
        <v>0</v>
      </c>
      <c r="BE18" s="53">
        <f t="shared" si="0"/>
        <v>0</v>
      </c>
      <c r="BF18" s="53">
        <f t="shared" si="0"/>
        <v>30</v>
      </c>
      <c r="BG18" s="53">
        <f t="shared" si="0"/>
        <v>240</v>
      </c>
      <c r="BH18" s="53">
        <f t="shared" si="0"/>
        <v>595</v>
      </c>
      <c r="BI18" s="53">
        <f t="shared" si="0"/>
        <v>1055</v>
      </c>
      <c r="BJ18" s="53">
        <f t="shared" si="0"/>
        <v>1650</v>
      </c>
      <c r="BK18" s="53" t="s">
        <v>61</v>
      </c>
      <c r="BL18" s="59">
        <f t="shared" si="0"/>
        <v>61</v>
      </c>
    </row>
    <row r="19" spans="1:64" ht="15" customHeight="1" thickBot="1" x14ac:dyDescent="0.25">
      <c r="A19" s="106">
        <v>1</v>
      </c>
      <c r="B19" s="150" t="s">
        <v>148</v>
      </c>
      <c r="C19" s="20" t="s">
        <v>110</v>
      </c>
      <c r="D19" s="107">
        <v>10</v>
      </c>
      <c r="E19" s="67"/>
      <c r="F19" s="67">
        <v>20</v>
      </c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67">
        <v>5</v>
      </c>
      <c r="R19" s="13">
        <f t="shared" ref="R19:R20" si="1">SUM(D19:P19)</f>
        <v>30</v>
      </c>
      <c r="S19" s="13">
        <f t="shared" ref="S19:S20" si="2">SUM(D19:Q19)</f>
        <v>35</v>
      </c>
      <c r="T19" s="108" t="s">
        <v>33</v>
      </c>
      <c r="U19" s="109">
        <v>1.5</v>
      </c>
      <c r="V19" s="110"/>
      <c r="W19" s="24"/>
      <c r="X19" s="111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111"/>
      <c r="AJ19" s="25">
        <f t="shared" ref="AJ19:AJ20" si="3">SUM(V19:AH19)</f>
        <v>0</v>
      </c>
      <c r="AK19" s="25">
        <f t="shared" ref="AK19:AK20" si="4">SUM(V19:AI19)</f>
        <v>0</v>
      </c>
      <c r="AL19" s="112"/>
      <c r="AM19" s="113">
        <f>TRUNC(AK19/25)</f>
        <v>0</v>
      </c>
      <c r="AN19" s="72">
        <f>S19+AK19</f>
        <v>35</v>
      </c>
      <c r="AO19" s="144">
        <f>U19+AM19</f>
        <v>1.5</v>
      </c>
      <c r="AT19" s="56" t="s">
        <v>71</v>
      </c>
      <c r="AU19" s="60">
        <f>(AU18/$BJ18)*100</f>
        <v>14.545454545454545</v>
      </c>
      <c r="AV19" s="54">
        <f t="shared" ref="AV19:BJ19" si="5">(AV18/$BJ18)*100</f>
        <v>3.0303030303030303</v>
      </c>
      <c r="AW19" s="54">
        <f t="shared" si="5"/>
        <v>24.545454545454547</v>
      </c>
      <c r="AX19" s="54">
        <f t="shared" si="5"/>
        <v>0</v>
      </c>
      <c r="AY19" s="54">
        <f t="shared" si="5"/>
        <v>0</v>
      </c>
      <c r="AZ19" s="54">
        <f t="shared" si="5"/>
        <v>0</v>
      </c>
      <c r="BA19" s="54">
        <f t="shared" si="5"/>
        <v>5.4545454545454541</v>
      </c>
      <c r="BB19" s="54">
        <f t="shared" si="5"/>
        <v>0</v>
      </c>
      <c r="BC19" s="54">
        <f t="shared" si="5"/>
        <v>0</v>
      </c>
      <c r="BD19" s="54">
        <f t="shared" si="5"/>
        <v>0</v>
      </c>
      <c r="BE19" s="54">
        <f t="shared" si="5"/>
        <v>0</v>
      </c>
      <c r="BF19" s="54">
        <f t="shared" si="5"/>
        <v>1.8181818181818181</v>
      </c>
      <c r="BG19" s="54">
        <f t="shared" si="5"/>
        <v>14.545454545454545</v>
      </c>
      <c r="BH19" s="54">
        <f t="shared" si="5"/>
        <v>36.060606060606062</v>
      </c>
      <c r="BI19" s="54">
        <f t="shared" si="5"/>
        <v>63.939393939393938</v>
      </c>
      <c r="BJ19" s="57">
        <f t="shared" si="5"/>
        <v>100</v>
      </c>
      <c r="BK19" s="46"/>
      <c r="BL19" s="47"/>
    </row>
    <row r="20" spans="1:64" ht="15" customHeight="1" x14ac:dyDescent="0.2">
      <c r="A20" s="106">
        <v>2</v>
      </c>
      <c r="B20" s="151" t="s">
        <v>148</v>
      </c>
      <c r="C20" s="20" t="s">
        <v>111</v>
      </c>
      <c r="D20" s="107"/>
      <c r="E20" s="67"/>
      <c r="F20" s="67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67"/>
      <c r="R20" s="13">
        <f t="shared" si="1"/>
        <v>0</v>
      </c>
      <c r="S20" s="13">
        <f t="shared" si="2"/>
        <v>0</v>
      </c>
      <c r="T20" s="108"/>
      <c r="U20" s="109">
        <f>TRUNC(S20/25)</f>
        <v>0</v>
      </c>
      <c r="V20" s="114">
        <v>5</v>
      </c>
      <c r="W20" s="17"/>
      <c r="X20" s="68">
        <v>10</v>
      </c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68">
        <v>10</v>
      </c>
      <c r="AJ20" s="6">
        <f t="shared" si="3"/>
        <v>15</v>
      </c>
      <c r="AK20" s="6">
        <f t="shared" si="4"/>
        <v>25</v>
      </c>
      <c r="AL20" s="69" t="s">
        <v>33</v>
      </c>
      <c r="AM20" s="115">
        <f>TRUNC(AK20/25)</f>
        <v>1</v>
      </c>
      <c r="AN20" s="72">
        <f>S20+AK20</f>
        <v>25</v>
      </c>
      <c r="AO20" s="14">
        <f>U20+AM20</f>
        <v>1</v>
      </c>
      <c r="AT20" s="55" t="s">
        <v>72</v>
      </c>
      <c r="AU20" s="58">
        <f>D82+V82</f>
        <v>210</v>
      </c>
      <c r="AV20" s="53">
        <f t="shared" ref="AV20:BL20" si="6">E82+W82</f>
        <v>40</v>
      </c>
      <c r="AW20" s="53">
        <f t="shared" si="6"/>
        <v>440</v>
      </c>
      <c r="AX20" s="53">
        <f t="shared" si="6"/>
        <v>0</v>
      </c>
      <c r="AY20" s="53">
        <f t="shared" si="6"/>
        <v>0</v>
      </c>
      <c r="AZ20" s="53">
        <f t="shared" si="6"/>
        <v>0</v>
      </c>
      <c r="BA20" s="53">
        <f t="shared" si="6"/>
        <v>90</v>
      </c>
      <c r="BB20" s="53">
        <f t="shared" si="6"/>
        <v>0</v>
      </c>
      <c r="BC20" s="53">
        <f t="shared" si="6"/>
        <v>0</v>
      </c>
      <c r="BD20" s="53">
        <f t="shared" si="6"/>
        <v>0</v>
      </c>
      <c r="BE20" s="53">
        <f t="shared" si="6"/>
        <v>0</v>
      </c>
      <c r="BF20" s="53">
        <f t="shared" si="6"/>
        <v>30</v>
      </c>
      <c r="BG20" s="53">
        <f t="shared" si="6"/>
        <v>240</v>
      </c>
      <c r="BH20" s="53">
        <f t="shared" si="6"/>
        <v>600</v>
      </c>
      <c r="BI20" s="53">
        <f t="shared" si="6"/>
        <v>1050</v>
      </c>
      <c r="BJ20" s="53">
        <f t="shared" si="6"/>
        <v>1650</v>
      </c>
      <c r="BK20" s="53" t="s">
        <v>147</v>
      </c>
      <c r="BL20" s="59">
        <f t="shared" si="6"/>
        <v>61</v>
      </c>
    </row>
    <row r="21" spans="1:64" ht="15" customHeight="1" thickBot="1" x14ac:dyDescent="0.25">
      <c r="A21" s="106">
        <v>3</v>
      </c>
      <c r="B21" s="152" t="s">
        <v>148</v>
      </c>
      <c r="C21" s="20" t="s">
        <v>112</v>
      </c>
      <c r="D21" s="107">
        <v>5</v>
      </c>
      <c r="E21" s="67"/>
      <c r="F21" s="67">
        <v>25</v>
      </c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67">
        <v>5</v>
      </c>
      <c r="R21" s="13">
        <f t="shared" ref="R21" si="7">SUM(D21:P21)</f>
        <v>30</v>
      </c>
      <c r="S21" s="13">
        <f t="shared" ref="S21" si="8">SUM(D21:Q21)</f>
        <v>35</v>
      </c>
      <c r="T21" s="108" t="s">
        <v>33</v>
      </c>
      <c r="U21" s="109">
        <v>1.5</v>
      </c>
      <c r="V21" s="116"/>
      <c r="W21" s="27"/>
      <c r="X21" s="11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117"/>
      <c r="AJ21" s="73">
        <f t="shared" ref="AJ21" si="9">SUM(V21:AH21)</f>
        <v>0</v>
      </c>
      <c r="AK21" s="73">
        <f t="shared" ref="AK21" si="10">SUM(V21:AI21)</f>
        <v>0</v>
      </c>
      <c r="AL21" s="118"/>
      <c r="AM21" s="119">
        <f>TRUNC(AK21/25)</f>
        <v>0</v>
      </c>
      <c r="AN21" s="72">
        <f>S21+AK21</f>
        <v>35</v>
      </c>
      <c r="AO21" s="144">
        <f>U21+AM21</f>
        <v>1.5</v>
      </c>
      <c r="AT21" s="56" t="s">
        <v>73</v>
      </c>
      <c r="AU21" s="60">
        <f t="shared" ref="AU21:BJ21" si="11">(AU20/$BJ20)*100</f>
        <v>12.727272727272727</v>
      </c>
      <c r="AV21" s="44">
        <f t="shared" si="11"/>
        <v>2.4242424242424243</v>
      </c>
      <c r="AW21" s="44">
        <f t="shared" si="11"/>
        <v>26.666666666666668</v>
      </c>
      <c r="AX21" s="44">
        <f t="shared" si="11"/>
        <v>0</v>
      </c>
      <c r="AY21" s="44">
        <f t="shared" si="11"/>
        <v>0</v>
      </c>
      <c r="AZ21" s="44">
        <f t="shared" si="11"/>
        <v>0</v>
      </c>
      <c r="BA21" s="44">
        <f t="shared" si="11"/>
        <v>5.4545454545454541</v>
      </c>
      <c r="BB21" s="44">
        <f t="shared" si="11"/>
        <v>0</v>
      </c>
      <c r="BC21" s="44">
        <f t="shared" si="11"/>
        <v>0</v>
      </c>
      <c r="BD21" s="44">
        <f t="shared" si="11"/>
        <v>0</v>
      </c>
      <c r="BE21" s="44">
        <f t="shared" si="11"/>
        <v>0</v>
      </c>
      <c r="BF21" s="44">
        <f t="shared" si="11"/>
        <v>1.8181818181818181</v>
      </c>
      <c r="BG21" s="44">
        <f t="shared" si="11"/>
        <v>14.545454545454545</v>
      </c>
      <c r="BH21" s="44">
        <f t="shared" si="11"/>
        <v>36.363636363636367</v>
      </c>
      <c r="BI21" s="44">
        <f t="shared" si="11"/>
        <v>63.636363636363633</v>
      </c>
      <c r="BJ21" s="45">
        <f t="shared" si="11"/>
        <v>100</v>
      </c>
      <c r="BK21" s="46"/>
      <c r="BL21" s="47"/>
    </row>
    <row r="22" spans="1:64" ht="15" customHeight="1" thickBot="1" x14ac:dyDescent="0.25">
      <c r="A22" s="164" t="s">
        <v>37</v>
      </c>
      <c r="B22" s="165"/>
      <c r="C22" s="166"/>
      <c r="D22" s="19">
        <f>SUM(D19:D21)</f>
        <v>15</v>
      </c>
      <c r="E22" s="19">
        <f t="shared" ref="E22:U22" si="12">SUM(E19:E21)</f>
        <v>0</v>
      </c>
      <c r="F22" s="19">
        <f t="shared" si="12"/>
        <v>45</v>
      </c>
      <c r="G22" s="19">
        <f t="shared" si="12"/>
        <v>0</v>
      </c>
      <c r="H22" s="19">
        <f t="shared" si="12"/>
        <v>0</v>
      </c>
      <c r="I22" s="19">
        <f t="shared" si="12"/>
        <v>0</v>
      </c>
      <c r="J22" s="19">
        <f t="shared" si="12"/>
        <v>0</v>
      </c>
      <c r="K22" s="19">
        <f t="shared" si="12"/>
        <v>0</v>
      </c>
      <c r="L22" s="19">
        <f t="shared" si="12"/>
        <v>0</v>
      </c>
      <c r="M22" s="19">
        <f t="shared" si="12"/>
        <v>0</v>
      </c>
      <c r="N22" s="19">
        <f t="shared" si="12"/>
        <v>0</v>
      </c>
      <c r="O22" s="19">
        <f t="shared" si="12"/>
        <v>0</v>
      </c>
      <c r="P22" s="19">
        <f t="shared" si="12"/>
        <v>0</v>
      </c>
      <c r="Q22" s="19">
        <f t="shared" si="12"/>
        <v>10</v>
      </c>
      <c r="R22" s="19">
        <f t="shared" si="12"/>
        <v>60</v>
      </c>
      <c r="S22" s="19">
        <f t="shared" si="12"/>
        <v>70</v>
      </c>
      <c r="T22" s="19"/>
      <c r="U22" s="130">
        <f t="shared" si="12"/>
        <v>3</v>
      </c>
      <c r="V22" s="19">
        <f t="shared" ref="V22" si="13">SUM(V19:V21)</f>
        <v>5</v>
      </c>
      <c r="W22" s="19">
        <f t="shared" ref="W22" si="14">SUM(W19:W21)</f>
        <v>0</v>
      </c>
      <c r="X22" s="19">
        <f t="shared" ref="X22" si="15">SUM(X19:X21)</f>
        <v>10</v>
      </c>
      <c r="Y22" s="19">
        <f t="shared" ref="Y22" si="16">SUM(Y19:Y21)</f>
        <v>0</v>
      </c>
      <c r="Z22" s="19">
        <f t="shared" ref="Z22" si="17">SUM(Z19:Z21)</f>
        <v>0</v>
      </c>
      <c r="AA22" s="19">
        <f t="shared" ref="AA22" si="18">SUM(AA19:AA21)</f>
        <v>0</v>
      </c>
      <c r="AB22" s="19">
        <f t="shared" ref="AB22" si="19">SUM(AB19:AB21)</f>
        <v>0</v>
      </c>
      <c r="AC22" s="19">
        <f t="shared" ref="AC22" si="20">SUM(AC19:AC21)</f>
        <v>0</v>
      </c>
      <c r="AD22" s="19">
        <f t="shared" ref="AD22" si="21">SUM(AD19:AD21)</f>
        <v>0</v>
      </c>
      <c r="AE22" s="19">
        <f t="shared" ref="AE22" si="22">SUM(AE19:AE21)</f>
        <v>0</v>
      </c>
      <c r="AF22" s="19">
        <f t="shared" ref="AF22" si="23">SUM(AF19:AF21)</f>
        <v>0</v>
      </c>
      <c r="AG22" s="19">
        <f t="shared" ref="AG22" si="24">SUM(AG19:AG21)</f>
        <v>0</v>
      </c>
      <c r="AH22" s="19">
        <f t="shared" ref="AH22" si="25">SUM(AH19:AH21)</f>
        <v>0</v>
      </c>
      <c r="AI22" s="19">
        <f t="shared" ref="AI22" si="26">SUM(AI19:AI21)</f>
        <v>10</v>
      </c>
      <c r="AJ22" s="19">
        <f t="shared" ref="AJ22" si="27">SUM(AJ19:AJ21)</f>
        <v>15</v>
      </c>
      <c r="AK22" s="19">
        <f t="shared" ref="AK22" si="28">SUM(AK19:AK21)</f>
        <v>25</v>
      </c>
      <c r="AL22" s="19"/>
      <c r="AM22" s="130">
        <f t="shared" ref="AM22" si="29">SUM(AM19:AM21)</f>
        <v>1</v>
      </c>
      <c r="AN22" s="19">
        <f t="shared" ref="AN22" si="30">SUM(AN19:AN21)</f>
        <v>95</v>
      </c>
      <c r="AO22" s="130">
        <f t="shared" ref="AO22" si="31">SUM(AO19:AO21)</f>
        <v>4</v>
      </c>
    </row>
    <row r="23" spans="1:64" ht="15" customHeight="1" thickBot="1" x14ac:dyDescent="0.25">
      <c r="A23" s="167" t="s">
        <v>35</v>
      </c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9"/>
    </row>
    <row r="24" spans="1:64" ht="15" customHeight="1" x14ac:dyDescent="0.2">
      <c r="A24" s="106">
        <v>4</v>
      </c>
      <c r="B24" s="150" t="s">
        <v>150</v>
      </c>
      <c r="C24" s="20" t="s">
        <v>140</v>
      </c>
      <c r="D24" s="110"/>
      <c r="E24" s="111"/>
      <c r="F24" s="111"/>
      <c r="G24" s="24"/>
      <c r="H24" s="24"/>
      <c r="I24" s="24"/>
      <c r="J24" s="24"/>
      <c r="K24" s="24"/>
      <c r="L24" s="24"/>
      <c r="M24" s="24"/>
      <c r="N24" s="24"/>
      <c r="O24" s="111"/>
      <c r="P24" s="24"/>
      <c r="Q24" s="111"/>
      <c r="R24" s="25">
        <f t="shared" ref="R24:R27" si="32">SUM(D24:P24)</f>
        <v>0</v>
      </c>
      <c r="S24" s="25">
        <f t="shared" ref="S24:S27" si="33">SUM(D24:Q24)</f>
        <v>0</v>
      </c>
      <c r="T24" s="112"/>
      <c r="U24" s="113">
        <f>TRUNC(S24/25)</f>
        <v>0</v>
      </c>
      <c r="V24" s="110">
        <v>15</v>
      </c>
      <c r="W24" s="111"/>
      <c r="X24" s="111"/>
      <c r="Y24" s="16"/>
      <c r="Z24" s="16"/>
      <c r="AA24" s="16"/>
      <c r="AB24" s="74">
        <v>60</v>
      </c>
      <c r="AC24" s="16"/>
      <c r="AD24" s="15"/>
      <c r="AE24" s="15"/>
      <c r="AF24" s="15"/>
      <c r="AG24" s="111"/>
      <c r="AH24" s="15"/>
      <c r="AI24" s="111">
        <v>15</v>
      </c>
      <c r="AJ24" s="6">
        <f t="shared" ref="AJ24:AJ27" si="34">SUM(V24:AH24)</f>
        <v>75</v>
      </c>
      <c r="AK24" s="6">
        <f t="shared" ref="AK24:AK27" si="35">SUM(V24:AI24)</f>
        <v>90</v>
      </c>
      <c r="AL24" s="112" t="s">
        <v>34</v>
      </c>
      <c r="AM24" s="115">
        <f>TRUNC(AK24/25)</f>
        <v>3</v>
      </c>
      <c r="AN24" s="14">
        <f>S24+AK24</f>
        <v>90</v>
      </c>
      <c r="AO24" s="14">
        <f>U24+AM24</f>
        <v>3</v>
      </c>
      <c r="AT24" s="36" t="s">
        <v>63</v>
      </c>
      <c r="AU24" s="35" t="s">
        <v>64</v>
      </c>
      <c r="AV24" s="35" t="s">
        <v>62</v>
      </c>
    </row>
    <row r="25" spans="1:64" ht="15" customHeight="1" x14ac:dyDescent="0.2">
      <c r="A25" s="23">
        <v>5</v>
      </c>
      <c r="B25" s="151" t="s">
        <v>150</v>
      </c>
      <c r="C25" s="20" t="s">
        <v>113</v>
      </c>
      <c r="D25" s="26"/>
      <c r="E25" s="68"/>
      <c r="F25" s="68"/>
      <c r="G25" s="6"/>
      <c r="H25" s="6"/>
      <c r="I25" s="6"/>
      <c r="J25" s="6"/>
      <c r="K25" s="6"/>
      <c r="L25" s="6"/>
      <c r="M25" s="6"/>
      <c r="N25" s="6"/>
      <c r="O25" s="68"/>
      <c r="P25" s="6"/>
      <c r="Q25" s="68"/>
      <c r="R25" s="6">
        <f t="shared" si="32"/>
        <v>0</v>
      </c>
      <c r="S25" s="6">
        <f t="shared" si="33"/>
        <v>0</v>
      </c>
      <c r="T25" s="69"/>
      <c r="U25" s="115">
        <f t="shared" ref="U25:U26" si="36">TRUNC(S25/25)</f>
        <v>0</v>
      </c>
      <c r="V25" s="114">
        <v>10</v>
      </c>
      <c r="W25" s="68"/>
      <c r="X25" s="68">
        <v>10</v>
      </c>
      <c r="Y25" s="18"/>
      <c r="Z25" s="18"/>
      <c r="AA25" s="18"/>
      <c r="AB25" s="28"/>
      <c r="AC25" s="18"/>
      <c r="AD25" s="17"/>
      <c r="AE25" s="17"/>
      <c r="AF25" s="17"/>
      <c r="AG25" s="68"/>
      <c r="AH25" s="17"/>
      <c r="AI25" s="68">
        <v>20</v>
      </c>
      <c r="AJ25" s="6">
        <f t="shared" si="34"/>
        <v>20</v>
      </c>
      <c r="AK25" s="6">
        <f t="shared" si="35"/>
        <v>40</v>
      </c>
      <c r="AL25" s="69" t="s">
        <v>34</v>
      </c>
      <c r="AM25" s="115">
        <v>1.5</v>
      </c>
      <c r="AN25" s="14">
        <f t="shared" ref="AN25:AN27" si="37">S25+AK25</f>
        <v>40</v>
      </c>
      <c r="AO25" s="144">
        <f t="shared" ref="AO25:AO27" si="38">U25+AM25</f>
        <v>1.5</v>
      </c>
      <c r="AT25" s="34" t="s">
        <v>65</v>
      </c>
      <c r="AU25" s="31">
        <f>AN22-Q22-AI22</f>
        <v>75</v>
      </c>
      <c r="AV25" s="31">
        <f>AO22</f>
        <v>4</v>
      </c>
    </row>
    <row r="26" spans="1:64" ht="15" customHeight="1" x14ac:dyDescent="0.2">
      <c r="A26" s="23">
        <v>6</v>
      </c>
      <c r="B26" s="153" t="s">
        <v>150</v>
      </c>
      <c r="C26" s="21" t="s">
        <v>114</v>
      </c>
      <c r="D26" s="26">
        <v>10</v>
      </c>
      <c r="E26" s="68"/>
      <c r="F26" s="68">
        <v>20</v>
      </c>
      <c r="G26" s="6"/>
      <c r="H26" s="6"/>
      <c r="I26" s="6"/>
      <c r="J26" s="6">
        <v>30</v>
      </c>
      <c r="K26" s="6"/>
      <c r="L26" s="6"/>
      <c r="M26" s="6"/>
      <c r="N26" s="6"/>
      <c r="O26" s="68"/>
      <c r="P26" s="6"/>
      <c r="Q26" s="68">
        <v>5</v>
      </c>
      <c r="R26" s="6">
        <f t="shared" si="32"/>
        <v>60</v>
      </c>
      <c r="S26" s="6">
        <f t="shared" si="33"/>
        <v>65</v>
      </c>
      <c r="T26" s="69" t="s">
        <v>33</v>
      </c>
      <c r="U26" s="115">
        <f t="shared" si="36"/>
        <v>2</v>
      </c>
      <c r="V26" s="114"/>
      <c r="W26" s="68"/>
      <c r="X26" s="68"/>
      <c r="Y26" s="18"/>
      <c r="Z26" s="18"/>
      <c r="AA26" s="18"/>
      <c r="AB26" s="18"/>
      <c r="AC26" s="18"/>
      <c r="AD26" s="17"/>
      <c r="AE26" s="17"/>
      <c r="AF26" s="17"/>
      <c r="AG26" s="68"/>
      <c r="AH26" s="17"/>
      <c r="AI26" s="68"/>
      <c r="AJ26" s="6">
        <f t="shared" si="34"/>
        <v>0</v>
      </c>
      <c r="AK26" s="6">
        <f t="shared" si="35"/>
        <v>0</v>
      </c>
      <c r="AL26" s="69"/>
      <c r="AM26" s="115">
        <f t="shared" ref="AM26:AM27" si="39">TRUNC(AK26/25)</f>
        <v>0</v>
      </c>
      <c r="AN26" s="14">
        <f t="shared" si="37"/>
        <v>65</v>
      </c>
      <c r="AO26" s="14">
        <f t="shared" si="38"/>
        <v>2</v>
      </c>
      <c r="AT26" s="34" t="s">
        <v>66</v>
      </c>
      <c r="AU26" s="31">
        <f>AN28-Q28-AI28</f>
        <v>175</v>
      </c>
      <c r="AV26" s="31">
        <f>AO28</f>
        <v>8</v>
      </c>
    </row>
    <row r="27" spans="1:64" ht="15" customHeight="1" thickBot="1" x14ac:dyDescent="0.25">
      <c r="A27" s="106">
        <v>7</v>
      </c>
      <c r="B27" s="154" t="s">
        <v>150</v>
      </c>
      <c r="C27" s="21" t="s">
        <v>115</v>
      </c>
      <c r="D27" s="26">
        <v>10</v>
      </c>
      <c r="E27" s="68"/>
      <c r="F27" s="68">
        <v>10</v>
      </c>
      <c r="G27" s="6"/>
      <c r="H27" s="6"/>
      <c r="I27" s="6"/>
      <c r="J27" s="6"/>
      <c r="K27" s="6"/>
      <c r="L27" s="6"/>
      <c r="M27" s="6"/>
      <c r="N27" s="6"/>
      <c r="O27" s="68"/>
      <c r="P27" s="6"/>
      <c r="Q27" s="68">
        <v>20</v>
      </c>
      <c r="R27" s="6">
        <f t="shared" si="32"/>
        <v>20</v>
      </c>
      <c r="S27" s="6">
        <f t="shared" si="33"/>
        <v>40</v>
      </c>
      <c r="T27" s="69" t="s">
        <v>34</v>
      </c>
      <c r="U27" s="115">
        <v>1.5</v>
      </c>
      <c r="V27" s="114"/>
      <c r="W27" s="68"/>
      <c r="X27" s="68"/>
      <c r="Y27" s="18"/>
      <c r="Z27" s="18"/>
      <c r="AA27" s="18"/>
      <c r="AB27" s="18"/>
      <c r="AC27" s="18"/>
      <c r="AD27" s="17"/>
      <c r="AE27" s="17"/>
      <c r="AF27" s="17"/>
      <c r="AG27" s="68"/>
      <c r="AH27" s="17"/>
      <c r="AI27" s="68"/>
      <c r="AJ27" s="6">
        <f t="shared" si="34"/>
        <v>0</v>
      </c>
      <c r="AK27" s="6">
        <f t="shared" si="35"/>
        <v>0</v>
      </c>
      <c r="AL27" s="69"/>
      <c r="AM27" s="115">
        <f t="shared" si="39"/>
        <v>0</v>
      </c>
      <c r="AN27" s="14">
        <f t="shared" si="37"/>
        <v>40</v>
      </c>
      <c r="AO27" s="144">
        <f t="shared" si="38"/>
        <v>1.5</v>
      </c>
      <c r="AT27" s="34" t="s">
        <v>67</v>
      </c>
      <c r="AU27" s="31">
        <f>AN37-Q37-AI37</f>
        <v>260</v>
      </c>
      <c r="AV27" s="31">
        <f>AO37</f>
        <v>18</v>
      </c>
    </row>
    <row r="28" spans="1:64" ht="15" customHeight="1" thickBot="1" x14ac:dyDescent="0.25">
      <c r="A28" s="164" t="s">
        <v>37</v>
      </c>
      <c r="B28" s="165"/>
      <c r="C28" s="166"/>
      <c r="D28" s="19">
        <f t="shared" ref="D28:S28" si="40">SUM(D24:D27)</f>
        <v>20</v>
      </c>
      <c r="E28" s="19">
        <f t="shared" si="40"/>
        <v>0</v>
      </c>
      <c r="F28" s="19">
        <f t="shared" si="40"/>
        <v>30</v>
      </c>
      <c r="G28" s="19">
        <f t="shared" si="40"/>
        <v>0</v>
      </c>
      <c r="H28" s="19">
        <f t="shared" si="40"/>
        <v>0</v>
      </c>
      <c r="I28" s="19">
        <f t="shared" si="40"/>
        <v>0</v>
      </c>
      <c r="J28" s="19">
        <f t="shared" si="40"/>
        <v>30</v>
      </c>
      <c r="K28" s="19">
        <f t="shared" si="40"/>
        <v>0</v>
      </c>
      <c r="L28" s="19">
        <f t="shared" si="40"/>
        <v>0</v>
      </c>
      <c r="M28" s="19">
        <f t="shared" si="40"/>
        <v>0</v>
      </c>
      <c r="N28" s="19">
        <f t="shared" si="40"/>
        <v>0</v>
      </c>
      <c r="O28" s="19">
        <f t="shared" si="40"/>
        <v>0</v>
      </c>
      <c r="P28" s="19">
        <f t="shared" si="40"/>
        <v>0</v>
      </c>
      <c r="Q28" s="19">
        <f t="shared" si="40"/>
        <v>25</v>
      </c>
      <c r="R28" s="19">
        <f t="shared" si="40"/>
        <v>80</v>
      </c>
      <c r="S28" s="19">
        <f t="shared" si="40"/>
        <v>105</v>
      </c>
      <c r="T28" s="19" t="s">
        <v>43</v>
      </c>
      <c r="U28" s="130">
        <f t="shared" ref="U28:AK28" si="41">SUM(U24:U27)</f>
        <v>3.5</v>
      </c>
      <c r="V28" s="19">
        <f t="shared" si="41"/>
        <v>25</v>
      </c>
      <c r="W28" s="19">
        <f t="shared" si="41"/>
        <v>0</v>
      </c>
      <c r="X28" s="19">
        <f t="shared" si="41"/>
        <v>10</v>
      </c>
      <c r="Y28" s="19">
        <f t="shared" si="41"/>
        <v>0</v>
      </c>
      <c r="Z28" s="19">
        <f t="shared" si="41"/>
        <v>0</v>
      </c>
      <c r="AA28" s="19">
        <f t="shared" si="41"/>
        <v>0</v>
      </c>
      <c r="AB28" s="19">
        <f t="shared" si="41"/>
        <v>60</v>
      </c>
      <c r="AC28" s="19">
        <f t="shared" si="41"/>
        <v>0</v>
      </c>
      <c r="AD28" s="19">
        <f t="shared" si="41"/>
        <v>0</v>
      </c>
      <c r="AE28" s="19">
        <f t="shared" si="41"/>
        <v>0</v>
      </c>
      <c r="AF28" s="19">
        <f t="shared" si="41"/>
        <v>0</v>
      </c>
      <c r="AG28" s="19">
        <f t="shared" si="41"/>
        <v>0</v>
      </c>
      <c r="AH28" s="19">
        <f t="shared" si="41"/>
        <v>0</v>
      </c>
      <c r="AI28" s="19">
        <f t="shared" si="41"/>
        <v>35</v>
      </c>
      <c r="AJ28" s="19">
        <f t="shared" si="41"/>
        <v>95</v>
      </c>
      <c r="AK28" s="19">
        <f t="shared" si="41"/>
        <v>130</v>
      </c>
      <c r="AL28" s="19" t="s">
        <v>42</v>
      </c>
      <c r="AM28" s="130">
        <f>SUM(AM24:AM27)</f>
        <v>4.5</v>
      </c>
      <c r="AN28" s="19">
        <f>SUM(AN24:AN27)</f>
        <v>235</v>
      </c>
      <c r="AO28" s="130">
        <f>SUM(AO24:AO27)</f>
        <v>8</v>
      </c>
      <c r="AT28" s="40" t="s">
        <v>68</v>
      </c>
      <c r="AU28" s="31">
        <f>AN57+AN80-Q57-AI57-Q80-AI80</f>
        <v>455</v>
      </c>
      <c r="AV28" s="31">
        <f>AO57</f>
        <v>26</v>
      </c>
    </row>
    <row r="29" spans="1:64" ht="15" customHeight="1" thickBot="1" x14ac:dyDescent="0.25">
      <c r="A29" s="167" t="s">
        <v>36</v>
      </c>
      <c r="B29" s="168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168"/>
      <c r="AL29" s="168"/>
      <c r="AM29" s="168"/>
      <c r="AN29" s="168"/>
      <c r="AO29" s="169"/>
      <c r="AT29" s="40" t="s">
        <v>69</v>
      </c>
      <c r="AU29" s="31">
        <f>AN76+AN80-Q76-AI76-Q80-AI80</f>
        <v>450</v>
      </c>
      <c r="AV29" s="31">
        <f>AO76</f>
        <v>26</v>
      </c>
    </row>
    <row r="30" spans="1:64" ht="24" x14ac:dyDescent="0.2">
      <c r="A30" s="134">
        <v>8</v>
      </c>
      <c r="B30" s="150" t="s">
        <v>150</v>
      </c>
      <c r="C30" s="155" t="s">
        <v>116</v>
      </c>
      <c r="D30" s="28"/>
      <c r="E30" s="28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>
        <f t="shared" ref="R30:R69" si="42">SUM(D30:P30)</f>
        <v>0</v>
      </c>
      <c r="S30" s="6">
        <f t="shared" ref="S30:S69" si="43">SUM(D30:Q30)</f>
        <v>0</v>
      </c>
      <c r="T30" s="112"/>
      <c r="U30" s="70">
        <f t="shared" ref="U30:U35" si="44">TRUNC(S30/25)</f>
        <v>0</v>
      </c>
      <c r="V30" s="28">
        <v>10</v>
      </c>
      <c r="W30" s="28"/>
      <c r="X30" s="28">
        <v>15</v>
      </c>
      <c r="Y30" s="28"/>
      <c r="Z30" s="28"/>
      <c r="AA30" s="28"/>
      <c r="AB30" s="28"/>
      <c r="AC30" s="28"/>
      <c r="AD30" s="6"/>
      <c r="AE30" s="6"/>
      <c r="AF30" s="6"/>
      <c r="AG30" s="6"/>
      <c r="AH30" s="6"/>
      <c r="AI30" s="6">
        <v>5</v>
      </c>
      <c r="AJ30" s="6">
        <f t="shared" ref="AJ30:AJ69" si="45">SUM(V30:AH30)</f>
        <v>25</v>
      </c>
      <c r="AK30" s="6">
        <f t="shared" ref="AK30:AK69" si="46">SUM(V30:AI30)</f>
        <v>30</v>
      </c>
      <c r="AL30" s="71" t="s">
        <v>33</v>
      </c>
      <c r="AM30" s="70">
        <f t="shared" ref="AM30:AM69" si="47">TRUNC(AK30/25)</f>
        <v>1</v>
      </c>
      <c r="AN30" s="14">
        <f t="shared" ref="AN30:AN73" si="48">S30+AK30</f>
        <v>30</v>
      </c>
      <c r="AO30" s="14">
        <f t="shared" ref="AO30:AO73" si="49">U30+AM30</f>
        <v>1</v>
      </c>
      <c r="AT30" s="33" t="s">
        <v>56</v>
      </c>
      <c r="AU30" s="31">
        <f>SUM(AU25:AU28)</f>
        <v>965</v>
      </c>
      <c r="AV30" s="31">
        <f>SUM(AV25:AV28)</f>
        <v>56</v>
      </c>
    </row>
    <row r="31" spans="1:64" ht="15.75" x14ac:dyDescent="0.2">
      <c r="A31" s="23">
        <v>9</v>
      </c>
      <c r="B31" s="153" t="s">
        <v>150</v>
      </c>
      <c r="C31" s="156" t="s">
        <v>117</v>
      </c>
      <c r="D31" s="28">
        <v>10</v>
      </c>
      <c r="E31" s="28"/>
      <c r="F31" s="6">
        <v>20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>
        <v>5</v>
      </c>
      <c r="R31" s="6">
        <f>SUM(D31:P31)</f>
        <v>30</v>
      </c>
      <c r="S31" s="6">
        <f>SUM(D31:Q31)</f>
        <v>35</v>
      </c>
      <c r="T31" s="69" t="s">
        <v>33</v>
      </c>
      <c r="U31" s="70">
        <f t="shared" si="44"/>
        <v>1</v>
      </c>
      <c r="V31" s="28"/>
      <c r="W31" s="28"/>
      <c r="X31" s="28"/>
      <c r="Y31" s="28"/>
      <c r="Z31" s="28"/>
      <c r="AA31" s="28"/>
      <c r="AB31" s="28"/>
      <c r="AC31" s="28"/>
      <c r="AD31" s="6"/>
      <c r="AE31" s="6"/>
      <c r="AF31" s="6"/>
      <c r="AG31" s="6"/>
      <c r="AH31" s="6"/>
      <c r="AI31" s="6"/>
      <c r="AJ31" s="6">
        <f>SUM(V31:AH31)</f>
        <v>0</v>
      </c>
      <c r="AK31" s="6">
        <f>SUM(V31:AI31)</f>
        <v>0</v>
      </c>
      <c r="AL31" s="71"/>
      <c r="AM31" s="70">
        <f>TRUNC(AK31/25)</f>
        <v>0</v>
      </c>
      <c r="AN31" s="14">
        <f>S30+AK30</f>
        <v>30</v>
      </c>
      <c r="AO31" s="14">
        <f>U30+AM30</f>
        <v>1</v>
      </c>
      <c r="AT31" s="33" t="s">
        <v>57</v>
      </c>
      <c r="AU31" s="31">
        <f>SUM(AU25:AU29)-AU28</f>
        <v>960</v>
      </c>
      <c r="AV31" s="31">
        <f>SUM(AV25:AV29)-AV28</f>
        <v>56</v>
      </c>
    </row>
    <row r="32" spans="1:64" ht="15" customHeight="1" x14ac:dyDescent="0.2">
      <c r="A32" s="23">
        <v>10</v>
      </c>
      <c r="B32" s="153" t="s">
        <v>150</v>
      </c>
      <c r="C32" s="156" t="s">
        <v>118</v>
      </c>
      <c r="D32" s="28"/>
      <c r="E32" s="28"/>
      <c r="F32" s="6">
        <v>15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>
        <v>10</v>
      </c>
      <c r="R32" s="6">
        <f>SUM(D32:P32)</f>
        <v>15</v>
      </c>
      <c r="S32" s="6">
        <f>SUM(D32:Q32)</f>
        <v>25</v>
      </c>
      <c r="T32" s="69" t="s">
        <v>33</v>
      </c>
      <c r="U32" s="70">
        <f t="shared" si="44"/>
        <v>1</v>
      </c>
      <c r="V32" s="28"/>
      <c r="W32" s="28"/>
      <c r="X32" s="28"/>
      <c r="Y32" s="28"/>
      <c r="Z32" s="28"/>
      <c r="AA32" s="28"/>
      <c r="AB32" s="28"/>
      <c r="AC32" s="28"/>
      <c r="AD32" s="6"/>
      <c r="AE32" s="6"/>
      <c r="AF32" s="6"/>
      <c r="AG32" s="6"/>
      <c r="AH32" s="6"/>
      <c r="AI32" s="6"/>
      <c r="AJ32" s="6">
        <f>SUM(V32:AH32)</f>
        <v>0</v>
      </c>
      <c r="AK32" s="6">
        <f>SUM(V32:AI32)</f>
        <v>0</v>
      </c>
      <c r="AL32" s="71"/>
      <c r="AM32" s="70">
        <f>TRUNC(AK32/25)</f>
        <v>0</v>
      </c>
      <c r="AN32" s="14">
        <f>S31+AK31</f>
        <v>35</v>
      </c>
      <c r="AO32" s="14">
        <f>U31+AM31</f>
        <v>1</v>
      </c>
    </row>
    <row r="33" spans="1:48" ht="15" customHeight="1" x14ac:dyDescent="0.2">
      <c r="A33" s="23">
        <v>11</v>
      </c>
      <c r="B33" s="153" t="s">
        <v>150</v>
      </c>
      <c r="C33" s="156" t="s">
        <v>119</v>
      </c>
      <c r="D33" s="28"/>
      <c r="E33" s="28">
        <v>20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>
        <v>105</v>
      </c>
      <c r="R33" s="6">
        <f>SUM(D33:P33)</f>
        <v>20</v>
      </c>
      <c r="S33" s="6">
        <f>SUM(D33:Q33)</f>
        <v>125</v>
      </c>
      <c r="T33" s="69" t="s">
        <v>33</v>
      </c>
      <c r="U33" s="70">
        <f t="shared" si="44"/>
        <v>5</v>
      </c>
      <c r="V33" s="28"/>
      <c r="W33" s="28"/>
      <c r="X33" s="28"/>
      <c r="Y33" s="28"/>
      <c r="Z33" s="28"/>
      <c r="AA33" s="28"/>
      <c r="AB33" s="28"/>
      <c r="AC33" s="28"/>
      <c r="AD33" s="6"/>
      <c r="AE33" s="6"/>
      <c r="AF33" s="6"/>
      <c r="AG33" s="6"/>
      <c r="AH33" s="6"/>
      <c r="AI33" s="6"/>
      <c r="AJ33" s="6">
        <f>SUM(V33:AH33)</f>
        <v>0</v>
      </c>
      <c r="AK33" s="6">
        <f>SUM(V33:AI33)</f>
        <v>0</v>
      </c>
      <c r="AL33" s="71"/>
      <c r="AM33" s="70">
        <f>TRUNC(AK33/25)</f>
        <v>0</v>
      </c>
      <c r="AN33" s="14">
        <f>S32+AK32</f>
        <v>25</v>
      </c>
      <c r="AO33" s="14">
        <f>U32+AM32</f>
        <v>1</v>
      </c>
      <c r="AT33" s="36" t="s">
        <v>76</v>
      </c>
      <c r="AU33" s="35" t="s">
        <v>64</v>
      </c>
      <c r="AV33" s="35" t="s">
        <v>62</v>
      </c>
    </row>
    <row r="34" spans="1:48" ht="15" customHeight="1" x14ac:dyDescent="0.2">
      <c r="A34" s="23">
        <v>12</v>
      </c>
      <c r="B34" s="153" t="s">
        <v>150</v>
      </c>
      <c r="C34" s="156" t="s">
        <v>120</v>
      </c>
      <c r="D34" s="28"/>
      <c r="E34" s="28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>
        <f>SUM(D34:P34)</f>
        <v>0</v>
      </c>
      <c r="S34" s="6">
        <f>SUM(D34:Q34)</f>
        <v>0</v>
      </c>
      <c r="T34" s="69"/>
      <c r="U34" s="70">
        <f t="shared" si="44"/>
        <v>0</v>
      </c>
      <c r="V34" s="28"/>
      <c r="W34" s="28">
        <v>20</v>
      </c>
      <c r="X34" s="28"/>
      <c r="Y34" s="28"/>
      <c r="Z34" s="28"/>
      <c r="AA34" s="28"/>
      <c r="AB34" s="28"/>
      <c r="AC34" s="28"/>
      <c r="AD34" s="6"/>
      <c r="AE34" s="6"/>
      <c r="AF34" s="6"/>
      <c r="AG34" s="6"/>
      <c r="AH34" s="6"/>
      <c r="AI34" s="6">
        <v>105</v>
      </c>
      <c r="AJ34" s="6">
        <f>SUM(V34:AH34)</f>
        <v>20</v>
      </c>
      <c r="AK34" s="6">
        <f>SUM(V34:AI34)</f>
        <v>125</v>
      </c>
      <c r="AL34" s="71" t="s">
        <v>33</v>
      </c>
      <c r="AM34" s="70">
        <f>TRUNC(AK34/25)</f>
        <v>5</v>
      </c>
      <c r="AN34" s="14">
        <f>S33+AK33</f>
        <v>125</v>
      </c>
      <c r="AO34" s="14">
        <f>U33+AM33</f>
        <v>5</v>
      </c>
      <c r="AT34" s="41" t="s">
        <v>75</v>
      </c>
      <c r="AU34" s="31">
        <f>AN57+AN80</f>
        <v>740</v>
      </c>
      <c r="AV34" s="31">
        <f>AO57+AO80</f>
        <v>28</v>
      </c>
    </row>
    <row r="35" spans="1:48" ht="15" customHeight="1" x14ac:dyDescent="0.2">
      <c r="A35" s="23">
        <v>13</v>
      </c>
      <c r="B35" s="153" t="s">
        <v>150</v>
      </c>
      <c r="C35" s="156" t="s">
        <v>48</v>
      </c>
      <c r="D35" s="28"/>
      <c r="E35" s="28"/>
      <c r="F35" s="28"/>
      <c r="G35" s="28"/>
      <c r="H35" s="28"/>
      <c r="I35" s="28"/>
      <c r="J35" s="28"/>
      <c r="K35" s="28"/>
      <c r="L35" s="6"/>
      <c r="M35" s="6"/>
      <c r="N35" s="6"/>
      <c r="O35" s="6"/>
      <c r="P35" s="6">
        <v>120</v>
      </c>
      <c r="Q35" s="6"/>
      <c r="R35" s="6">
        <f t="shared" ref="R35" si="50">SUM(D35:P35)</f>
        <v>120</v>
      </c>
      <c r="S35" s="6">
        <f t="shared" ref="S35" si="51">SUM(D35:Q35)</f>
        <v>120</v>
      </c>
      <c r="T35" s="71" t="s">
        <v>41</v>
      </c>
      <c r="U35" s="70">
        <f t="shared" si="44"/>
        <v>4</v>
      </c>
      <c r="V35" s="28"/>
      <c r="W35" s="28"/>
      <c r="X35" s="28"/>
      <c r="Y35" s="28"/>
      <c r="Z35" s="28"/>
      <c r="AA35" s="28"/>
      <c r="AB35" s="28"/>
      <c r="AC35" s="28"/>
      <c r="AD35" s="6"/>
      <c r="AE35" s="6"/>
      <c r="AF35" s="6"/>
      <c r="AG35" s="6"/>
      <c r="AH35" s="6"/>
      <c r="AI35" s="6"/>
      <c r="AJ35" s="6"/>
      <c r="AK35" s="6"/>
      <c r="AL35" s="71"/>
      <c r="AM35" s="70"/>
      <c r="AN35" s="14">
        <f>S34+AK34</f>
        <v>125</v>
      </c>
      <c r="AO35" s="14">
        <f>U34+AM34</f>
        <v>5</v>
      </c>
      <c r="AT35" s="41" t="s">
        <v>74</v>
      </c>
      <c r="AU35" s="31">
        <f>AN76+AN80</f>
        <v>740</v>
      </c>
      <c r="AV35" s="31">
        <f>AO76+AO80</f>
        <v>28</v>
      </c>
    </row>
    <row r="36" spans="1:48" ht="15" customHeight="1" thickBot="1" x14ac:dyDescent="0.25">
      <c r="A36" s="137">
        <v>14</v>
      </c>
      <c r="B36" s="154" t="s">
        <v>150</v>
      </c>
      <c r="C36" s="157" t="s">
        <v>144</v>
      </c>
      <c r="D36" s="28"/>
      <c r="E36" s="28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>
        <f t="shared" ref="R36" si="52">SUM(D36:P36)</f>
        <v>0</v>
      </c>
      <c r="S36" s="6">
        <f t="shared" ref="S36" si="53">SUM(D36:Q36)</f>
        <v>0</v>
      </c>
      <c r="T36" s="69"/>
      <c r="U36" s="70">
        <f t="shared" ref="U36" si="54">TRUNC(S36/25)</f>
        <v>0</v>
      </c>
      <c r="V36" s="28"/>
      <c r="W36" s="28"/>
      <c r="X36" s="28"/>
      <c r="Y36" s="28"/>
      <c r="Z36" s="28"/>
      <c r="AA36" s="28"/>
      <c r="AB36" s="28"/>
      <c r="AC36" s="28"/>
      <c r="AD36" s="6"/>
      <c r="AE36" s="6"/>
      <c r="AF36" s="6"/>
      <c r="AG36" s="6"/>
      <c r="AH36" s="6">
        <v>120</v>
      </c>
      <c r="AI36" s="6"/>
      <c r="AJ36" s="6">
        <f t="shared" ref="AJ36" si="55">SUM(V36:AH36)</f>
        <v>120</v>
      </c>
      <c r="AK36" s="6">
        <f t="shared" ref="AK36" si="56">SUM(V36:AI36)</f>
        <v>120</v>
      </c>
      <c r="AL36" s="71" t="s">
        <v>41</v>
      </c>
      <c r="AM36" s="70">
        <f>TRUNC(AK36/25)</f>
        <v>4</v>
      </c>
      <c r="AN36" s="14">
        <f t="shared" ref="AN36" si="57">S36+AK36</f>
        <v>120</v>
      </c>
      <c r="AO36" s="14">
        <f t="shared" ref="AO36" si="58">U36+AM36</f>
        <v>4</v>
      </c>
      <c r="AP36" s="132"/>
    </row>
    <row r="37" spans="1:48" ht="15" customHeight="1" thickBot="1" x14ac:dyDescent="0.25">
      <c r="A37" s="164" t="s">
        <v>37</v>
      </c>
      <c r="B37" s="165"/>
      <c r="C37" s="166"/>
      <c r="D37" s="19">
        <f t="shared" ref="D37:AK37" si="59">SUM(D30:D36)</f>
        <v>10</v>
      </c>
      <c r="E37" s="19">
        <f t="shared" si="59"/>
        <v>20</v>
      </c>
      <c r="F37" s="19">
        <f t="shared" si="59"/>
        <v>35</v>
      </c>
      <c r="G37" s="19">
        <f t="shared" si="59"/>
        <v>0</v>
      </c>
      <c r="H37" s="19">
        <f t="shared" si="59"/>
        <v>0</v>
      </c>
      <c r="I37" s="19">
        <f t="shared" si="59"/>
        <v>0</v>
      </c>
      <c r="J37" s="19">
        <f t="shared" si="59"/>
        <v>0</v>
      </c>
      <c r="K37" s="19">
        <f t="shared" si="59"/>
        <v>0</v>
      </c>
      <c r="L37" s="19">
        <f t="shared" si="59"/>
        <v>0</v>
      </c>
      <c r="M37" s="19">
        <f t="shared" si="59"/>
        <v>0</v>
      </c>
      <c r="N37" s="19">
        <f t="shared" si="59"/>
        <v>0</v>
      </c>
      <c r="O37" s="19">
        <f t="shared" si="59"/>
        <v>0</v>
      </c>
      <c r="P37" s="19">
        <f t="shared" si="59"/>
        <v>120</v>
      </c>
      <c r="Q37" s="19">
        <f t="shared" si="59"/>
        <v>120</v>
      </c>
      <c r="R37" s="19">
        <f t="shared" si="59"/>
        <v>185</v>
      </c>
      <c r="S37" s="19">
        <f t="shared" si="59"/>
        <v>305</v>
      </c>
      <c r="T37" s="19">
        <f t="shared" si="59"/>
        <v>0</v>
      </c>
      <c r="U37" s="130">
        <f t="shared" si="59"/>
        <v>11</v>
      </c>
      <c r="V37" s="19">
        <f t="shared" si="59"/>
        <v>10</v>
      </c>
      <c r="W37" s="19">
        <f t="shared" si="59"/>
        <v>20</v>
      </c>
      <c r="X37" s="19">
        <f t="shared" si="59"/>
        <v>15</v>
      </c>
      <c r="Y37" s="19">
        <f t="shared" si="59"/>
        <v>0</v>
      </c>
      <c r="Z37" s="19">
        <f t="shared" si="59"/>
        <v>0</v>
      </c>
      <c r="AA37" s="19">
        <f t="shared" si="59"/>
        <v>0</v>
      </c>
      <c r="AB37" s="19">
        <f t="shared" si="59"/>
        <v>0</v>
      </c>
      <c r="AC37" s="19">
        <f t="shared" si="59"/>
        <v>0</v>
      </c>
      <c r="AD37" s="19">
        <f t="shared" si="59"/>
        <v>0</v>
      </c>
      <c r="AE37" s="19">
        <f t="shared" si="59"/>
        <v>0</v>
      </c>
      <c r="AF37" s="19">
        <f t="shared" si="59"/>
        <v>0</v>
      </c>
      <c r="AG37" s="19">
        <f t="shared" si="59"/>
        <v>0</v>
      </c>
      <c r="AH37" s="19">
        <f t="shared" si="59"/>
        <v>120</v>
      </c>
      <c r="AI37" s="19">
        <f t="shared" si="59"/>
        <v>110</v>
      </c>
      <c r="AJ37" s="19">
        <f t="shared" si="59"/>
        <v>165</v>
      </c>
      <c r="AK37" s="19">
        <f t="shared" si="59"/>
        <v>275</v>
      </c>
      <c r="AL37" s="19"/>
      <c r="AM37" s="130">
        <f>SUM(AM30:AM36)</f>
        <v>10</v>
      </c>
      <c r="AN37" s="19">
        <f>SUM(AN30:AN36)</f>
        <v>490</v>
      </c>
      <c r="AO37" s="130">
        <f>SUM(AO30:AO36)</f>
        <v>18</v>
      </c>
    </row>
    <row r="38" spans="1:48" ht="15" customHeight="1" thickBot="1" x14ac:dyDescent="0.25">
      <c r="A38" s="167" t="s">
        <v>49</v>
      </c>
      <c r="B38" s="168"/>
      <c r="C38" s="168"/>
      <c r="D38" s="168"/>
      <c r="E38" s="168"/>
      <c r="F38" s="168"/>
      <c r="G38" s="168"/>
      <c r="H38" s="168"/>
      <c r="I38" s="168"/>
      <c r="J38" s="168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8"/>
      <c r="AA38" s="168"/>
      <c r="AB38" s="168"/>
      <c r="AC38" s="168"/>
      <c r="AD38" s="168"/>
      <c r="AE38" s="168"/>
      <c r="AF38" s="168"/>
      <c r="AG38" s="168"/>
      <c r="AH38" s="168"/>
      <c r="AI38" s="168"/>
      <c r="AJ38" s="168"/>
      <c r="AK38" s="168"/>
      <c r="AL38" s="168"/>
      <c r="AM38" s="168"/>
      <c r="AN38" s="168"/>
      <c r="AO38" s="169"/>
    </row>
    <row r="39" spans="1:48" ht="15" customHeight="1" x14ac:dyDescent="0.2">
      <c r="A39" s="134">
        <v>1</v>
      </c>
      <c r="B39" s="150" t="s">
        <v>150</v>
      </c>
      <c r="C39" s="155" t="s">
        <v>106</v>
      </c>
      <c r="D39" s="75"/>
      <c r="E39" s="76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125"/>
      <c r="U39" s="126"/>
      <c r="V39" s="75">
        <v>10</v>
      </c>
      <c r="W39" s="76">
        <v>10</v>
      </c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>
        <v>30</v>
      </c>
      <c r="AJ39" s="25">
        <f t="shared" ref="AJ39" si="60">SUM(V39:AH39)</f>
        <v>20</v>
      </c>
      <c r="AK39" s="25">
        <f t="shared" ref="AK39" si="61">SUM(V39:AI39)</f>
        <v>50</v>
      </c>
      <c r="AL39" s="125" t="s">
        <v>33</v>
      </c>
      <c r="AM39" s="126">
        <f t="shared" ref="AM39" si="62">TRUNC(AK39/25)</f>
        <v>2</v>
      </c>
      <c r="AN39" s="14">
        <f t="shared" si="48"/>
        <v>50</v>
      </c>
      <c r="AO39" s="14">
        <f t="shared" si="49"/>
        <v>2</v>
      </c>
    </row>
    <row r="40" spans="1:48" ht="15" customHeight="1" x14ac:dyDescent="0.2">
      <c r="A40" s="23">
        <v>2</v>
      </c>
      <c r="B40" s="153" t="s">
        <v>150</v>
      </c>
      <c r="C40" s="156" t="s">
        <v>101</v>
      </c>
      <c r="D40" s="26"/>
      <c r="E40" s="28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>
        <f t="shared" ref="R40:R42" si="63">SUM(D40:P40)</f>
        <v>0</v>
      </c>
      <c r="S40" s="6">
        <f t="shared" ref="S40:S42" si="64">SUM(D40:Q40)</f>
        <v>0</v>
      </c>
      <c r="T40" s="69"/>
      <c r="U40" s="70">
        <f t="shared" ref="U40:U70" si="65">TRUNC(S40/25)</f>
        <v>0</v>
      </c>
      <c r="V40" s="26">
        <v>30</v>
      </c>
      <c r="W40" s="28"/>
      <c r="X40" s="28"/>
      <c r="Y40" s="28"/>
      <c r="Z40" s="28"/>
      <c r="AA40" s="28"/>
      <c r="AB40" s="28"/>
      <c r="AC40" s="28"/>
      <c r="AD40" s="6"/>
      <c r="AE40" s="6"/>
      <c r="AF40" s="6"/>
      <c r="AG40" s="6"/>
      <c r="AH40" s="6"/>
      <c r="AI40" s="6">
        <v>45</v>
      </c>
      <c r="AJ40" s="6">
        <f t="shared" ref="AJ40" si="66">SUM(V40:AH40)</f>
        <v>30</v>
      </c>
      <c r="AK40" s="6">
        <f t="shared" ref="AK40" si="67">SUM(V40:AI40)</f>
        <v>75</v>
      </c>
      <c r="AL40" s="71" t="s">
        <v>34</v>
      </c>
      <c r="AM40" s="70">
        <f t="shared" si="47"/>
        <v>3</v>
      </c>
      <c r="AN40" s="14">
        <f t="shared" si="48"/>
        <v>75</v>
      </c>
      <c r="AO40" s="14">
        <f t="shared" si="49"/>
        <v>3</v>
      </c>
    </row>
    <row r="41" spans="1:48" ht="15" customHeight="1" x14ac:dyDescent="0.2">
      <c r="A41" s="23">
        <v>3</v>
      </c>
      <c r="B41" s="153" t="s">
        <v>150</v>
      </c>
      <c r="C41" s="156" t="s">
        <v>102</v>
      </c>
      <c r="D41" s="26">
        <v>10</v>
      </c>
      <c r="E41" s="28"/>
      <c r="F41" s="6">
        <v>10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>
        <v>30</v>
      </c>
      <c r="R41" s="6">
        <f t="shared" ref="R41" si="68">SUM(D41:P41)</f>
        <v>20</v>
      </c>
      <c r="S41" s="6">
        <f t="shared" ref="S41" si="69">SUM(D41:Q41)</f>
        <v>50</v>
      </c>
      <c r="T41" s="71" t="s">
        <v>33</v>
      </c>
      <c r="U41" s="70">
        <f t="shared" si="65"/>
        <v>2</v>
      </c>
      <c r="V41" s="26"/>
      <c r="W41" s="28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71"/>
      <c r="AM41" s="70"/>
      <c r="AN41" s="14">
        <f t="shared" ref="AN41" si="70">S41+AK41</f>
        <v>50</v>
      </c>
      <c r="AO41" s="14">
        <f t="shared" ref="AO41" si="71">U41+AM41</f>
        <v>2</v>
      </c>
    </row>
    <row r="42" spans="1:48" ht="15" customHeight="1" x14ac:dyDescent="0.2">
      <c r="A42" s="23">
        <v>4</v>
      </c>
      <c r="B42" s="153" t="s">
        <v>150</v>
      </c>
      <c r="C42" s="156" t="s">
        <v>103</v>
      </c>
      <c r="D42" s="26">
        <v>10</v>
      </c>
      <c r="E42" s="28"/>
      <c r="F42" s="6">
        <v>10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>
        <v>30</v>
      </c>
      <c r="R42" s="6">
        <f t="shared" si="63"/>
        <v>20</v>
      </c>
      <c r="S42" s="6">
        <f t="shared" si="64"/>
        <v>50</v>
      </c>
      <c r="T42" s="69" t="s">
        <v>34</v>
      </c>
      <c r="U42" s="70">
        <f t="shared" si="65"/>
        <v>2</v>
      </c>
      <c r="V42" s="26"/>
      <c r="W42" s="28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71"/>
      <c r="AM42" s="70"/>
      <c r="AN42" s="14">
        <f t="shared" si="48"/>
        <v>50</v>
      </c>
      <c r="AO42" s="14">
        <f t="shared" si="49"/>
        <v>2</v>
      </c>
    </row>
    <row r="43" spans="1:48" ht="15" customHeight="1" x14ac:dyDescent="0.2">
      <c r="A43" s="23">
        <v>5</v>
      </c>
      <c r="B43" s="153" t="s">
        <v>150</v>
      </c>
      <c r="C43" s="156" t="s">
        <v>51</v>
      </c>
      <c r="D43" s="26"/>
      <c r="E43" s="28"/>
      <c r="F43" s="6">
        <v>15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>
        <v>10</v>
      </c>
      <c r="R43" s="6">
        <f t="shared" si="42"/>
        <v>15</v>
      </c>
      <c r="S43" s="6">
        <f t="shared" si="43"/>
        <v>25</v>
      </c>
      <c r="T43" s="69" t="s">
        <v>33</v>
      </c>
      <c r="U43" s="70">
        <f t="shared" si="65"/>
        <v>1</v>
      </c>
      <c r="V43" s="26"/>
      <c r="W43" s="28"/>
      <c r="X43" s="28"/>
      <c r="Y43" s="28"/>
      <c r="Z43" s="28"/>
      <c r="AA43" s="28"/>
      <c r="AB43" s="28"/>
      <c r="AC43" s="28"/>
      <c r="AD43" s="6"/>
      <c r="AE43" s="6"/>
      <c r="AF43" s="6"/>
      <c r="AG43" s="6"/>
      <c r="AH43" s="6"/>
      <c r="AI43" s="6"/>
      <c r="AJ43" s="6">
        <f t="shared" si="45"/>
        <v>0</v>
      </c>
      <c r="AK43" s="6">
        <f t="shared" si="46"/>
        <v>0</v>
      </c>
      <c r="AL43" s="71"/>
      <c r="AM43" s="70">
        <f t="shared" si="47"/>
        <v>0</v>
      </c>
      <c r="AN43" s="14">
        <f t="shared" si="48"/>
        <v>25</v>
      </c>
      <c r="AO43" s="14">
        <f t="shared" si="49"/>
        <v>1</v>
      </c>
    </row>
    <row r="44" spans="1:48" ht="15" customHeight="1" x14ac:dyDescent="0.2">
      <c r="A44" s="23">
        <v>6</v>
      </c>
      <c r="B44" s="153" t="s">
        <v>150</v>
      </c>
      <c r="C44" s="156" t="s">
        <v>60</v>
      </c>
      <c r="D44" s="26"/>
      <c r="E44" s="28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>
        <f t="shared" si="42"/>
        <v>0</v>
      </c>
      <c r="S44" s="6">
        <f t="shared" si="43"/>
        <v>0</v>
      </c>
      <c r="T44" s="71"/>
      <c r="U44" s="70">
        <f t="shared" si="65"/>
        <v>0</v>
      </c>
      <c r="V44" s="26"/>
      <c r="W44" s="28"/>
      <c r="X44" s="28">
        <v>15</v>
      </c>
      <c r="Y44" s="28"/>
      <c r="Z44" s="28"/>
      <c r="AA44" s="28"/>
      <c r="AB44" s="28"/>
      <c r="AC44" s="28"/>
      <c r="AD44" s="6"/>
      <c r="AE44" s="6"/>
      <c r="AF44" s="6"/>
      <c r="AG44" s="6"/>
      <c r="AH44" s="6"/>
      <c r="AI44" s="6">
        <v>10</v>
      </c>
      <c r="AJ44" s="6">
        <f t="shared" si="45"/>
        <v>15</v>
      </c>
      <c r="AK44" s="6">
        <f t="shared" si="46"/>
        <v>25</v>
      </c>
      <c r="AL44" s="71" t="s">
        <v>33</v>
      </c>
      <c r="AM44" s="70">
        <f t="shared" si="47"/>
        <v>1</v>
      </c>
      <c r="AN44" s="14">
        <f t="shared" si="48"/>
        <v>25</v>
      </c>
      <c r="AO44" s="14">
        <f t="shared" si="49"/>
        <v>1</v>
      </c>
    </row>
    <row r="45" spans="1:48" ht="15" customHeight="1" x14ac:dyDescent="0.2">
      <c r="A45" s="23">
        <v>7</v>
      </c>
      <c r="B45" s="153" t="s">
        <v>150</v>
      </c>
      <c r="C45" s="156" t="s">
        <v>122</v>
      </c>
      <c r="D45" s="26"/>
      <c r="E45" s="28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9"/>
      <c r="U45" s="70"/>
      <c r="V45" s="26">
        <v>5</v>
      </c>
      <c r="W45" s="28"/>
      <c r="X45" s="6">
        <v>20</v>
      </c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>
        <v>5</v>
      </c>
      <c r="AJ45" s="6">
        <f t="shared" ref="AJ45" si="72">SUM(V45:AH45)</f>
        <v>25</v>
      </c>
      <c r="AK45" s="6">
        <f t="shared" si="46"/>
        <v>30</v>
      </c>
      <c r="AL45" s="69" t="s">
        <v>33</v>
      </c>
      <c r="AM45" s="70">
        <f t="shared" si="47"/>
        <v>1</v>
      </c>
      <c r="AN45" s="14">
        <f t="shared" si="48"/>
        <v>30</v>
      </c>
      <c r="AO45" s="14">
        <f t="shared" si="49"/>
        <v>1</v>
      </c>
    </row>
    <row r="46" spans="1:48" ht="15" customHeight="1" x14ac:dyDescent="0.2">
      <c r="A46" s="23">
        <v>8</v>
      </c>
      <c r="B46" s="153" t="s">
        <v>150</v>
      </c>
      <c r="C46" s="156" t="s">
        <v>145</v>
      </c>
      <c r="D46" s="26"/>
      <c r="E46" s="28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71"/>
      <c r="U46" s="70"/>
      <c r="V46" s="26">
        <v>5</v>
      </c>
      <c r="W46" s="28"/>
      <c r="X46" s="6">
        <v>30</v>
      </c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>
        <v>15</v>
      </c>
      <c r="AJ46" s="6">
        <f t="shared" ref="AJ46" si="73">SUM(V46:AH46)</f>
        <v>35</v>
      </c>
      <c r="AK46" s="6">
        <f t="shared" si="46"/>
        <v>50</v>
      </c>
      <c r="AL46" s="71" t="s">
        <v>33</v>
      </c>
      <c r="AM46" s="70">
        <f t="shared" si="47"/>
        <v>2</v>
      </c>
      <c r="AN46" s="14">
        <f t="shared" si="48"/>
        <v>50</v>
      </c>
      <c r="AO46" s="14">
        <f t="shared" si="49"/>
        <v>2</v>
      </c>
    </row>
    <row r="47" spans="1:48" x14ac:dyDescent="0.2">
      <c r="A47" s="23">
        <v>9</v>
      </c>
      <c r="B47" s="153" t="s">
        <v>150</v>
      </c>
      <c r="C47" s="156" t="s">
        <v>146</v>
      </c>
      <c r="D47" s="26">
        <v>10</v>
      </c>
      <c r="E47" s="28"/>
      <c r="F47" s="6">
        <v>30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>
        <v>10</v>
      </c>
      <c r="R47" s="6">
        <f t="shared" si="42"/>
        <v>40</v>
      </c>
      <c r="S47" s="6">
        <f t="shared" si="43"/>
        <v>50</v>
      </c>
      <c r="T47" s="69" t="s">
        <v>33</v>
      </c>
      <c r="U47" s="70">
        <f t="shared" si="65"/>
        <v>2</v>
      </c>
      <c r="V47" s="26"/>
      <c r="W47" s="28"/>
      <c r="X47" s="28"/>
      <c r="Y47" s="28"/>
      <c r="Z47" s="28"/>
      <c r="AA47" s="28"/>
      <c r="AB47" s="28"/>
      <c r="AC47" s="28"/>
      <c r="AD47" s="6"/>
      <c r="AE47" s="6"/>
      <c r="AF47" s="6"/>
      <c r="AG47" s="6"/>
      <c r="AH47" s="6"/>
      <c r="AI47" s="6"/>
      <c r="AJ47" s="6">
        <f t="shared" ref="AJ47" si="74">SUM(V47:AH47)</f>
        <v>0</v>
      </c>
      <c r="AK47" s="6">
        <f t="shared" ref="AK47" si="75">SUM(V47:AI47)</f>
        <v>0</v>
      </c>
      <c r="AL47" s="71"/>
      <c r="AM47" s="70">
        <f t="shared" ref="AM47:AM55" si="76">TRUNC(AK47/25)</f>
        <v>0</v>
      </c>
      <c r="AN47" s="14">
        <f t="shared" ref="AN47:AN51" si="77">S47+AK47</f>
        <v>50</v>
      </c>
      <c r="AO47" s="14">
        <f t="shared" ref="AO47:AO51" si="78">U47+AM47</f>
        <v>2</v>
      </c>
    </row>
    <row r="48" spans="1:48" ht="15" customHeight="1" x14ac:dyDescent="0.2">
      <c r="A48" s="23">
        <v>10</v>
      </c>
      <c r="B48" s="153" t="s">
        <v>150</v>
      </c>
      <c r="C48" s="156" t="s">
        <v>123</v>
      </c>
      <c r="D48" s="26"/>
      <c r="E48" s="28"/>
      <c r="F48" s="6">
        <v>30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>
        <v>5</v>
      </c>
      <c r="R48" s="6">
        <f t="shared" ref="R48:R49" si="79">SUM(D48:P48)</f>
        <v>30</v>
      </c>
      <c r="S48" s="6">
        <f t="shared" ref="S48:S49" si="80">SUM(D48:Q48)</f>
        <v>35</v>
      </c>
      <c r="T48" s="71" t="s">
        <v>33</v>
      </c>
      <c r="U48" s="70">
        <f t="shared" ref="U48:U49" si="81">TRUNC(S48/25)</f>
        <v>1</v>
      </c>
      <c r="V48" s="26"/>
      <c r="W48" s="28"/>
      <c r="X48" s="28"/>
      <c r="Y48" s="28"/>
      <c r="Z48" s="28"/>
      <c r="AA48" s="28"/>
      <c r="AB48" s="28"/>
      <c r="AC48" s="28"/>
      <c r="AD48" s="6"/>
      <c r="AE48" s="6"/>
      <c r="AF48" s="6"/>
      <c r="AG48" s="6"/>
      <c r="AH48" s="6"/>
      <c r="AI48" s="6"/>
      <c r="AJ48" s="6">
        <f t="shared" ref="AJ48" si="82">SUM(V48:AH48)</f>
        <v>0</v>
      </c>
      <c r="AK48" s="6">
        <f t="shared" ref="AK48" si="83">SUM(V48:AI48)</f>
        <v>0</v>
      </c>
      <c r="AL48" s="71"/>
      <c r="AM48" s="70">
        <f t="shared" ref="AM48" si="84">TRUNC(AK48/25)</f>
        <v>0</v>
      </c>
      <c r="AN48" s="14">
        <f t="shared" ref="AN48" si="85">S48+AK48</f>
        <v>35</v>
      </c>
      <c r="AO48" s="14">
        <f t="shared" ref="AO48" si="86">U48+AM48</f>
        <v>1</v>
      </c>
    </row>
    <row r="49" spans="1:41" ht="15" customHeight="1" x14ac:dyDescent="0.2">
      <c r="A49" s="23">
        <v>11</v>
      </c>
      <c r="B49" s="153" t="s">
        <v>150</v>
      </c>
      <c r="C49" s="156" t="s">
        <v>134</v>
      </c>
      <c r="D49" s="26">
        <v>5</v>
      </c>
      <c r="E49" s="28"/>
      <c r="F49" s="28">
        <v>15</v>
      </c>
      <c r="G49" s="28"/>
      <c r="H49" s="28"/>
      <c r="I49" s="28"/>
      <c r="J49" s="28"/>
      <c r="K49" s="28"/>
      <c r="L49" s="6"/>
      <c r="M49" s="6"/>
      <c r="N49" s="6"/>
      <c r="O49" s="6"/>
      <c r="P49" s="6"/>
      <c r="Q49" s="6">
        <v>5</v>
      </c>
      <c r="R49" s="6">
        <f t="shared" si="79"/>
        <v>20</v>
      </c>
      <c r="S49" s="6">
        <f t="shared" si="80"/>
        <v>25</v>
      </c>
      <c r="T49" s="71" t="s">
        <v>33</v>
      </c>
      <c r="U49" s="70">
        <f t="shared" si="81"/>
        <v>1</v>
      </c>
      <c r="V49" s="26"/>
      <c r="W49" s="28"/>
      <c r="X49" s="28"/>
      <c r="Y49" s="28"/>
      <c r="Z49" s="28"/>
      <c r="AA49" s="28"/>
      <c r="AB49" s="28"/>
      <c r="AC49" s="28"/>
      <c r="AD49" s="6"/>
      <c r="AE49" s="6"/>
      <c r="AF49" s="6"/>
      <c r="AG49" s="6"/>
      <c r="AH49" s="6"/>
      <c r="AI49" s="6"/>
      <c r="AJ49" s="6"/>
      <c r="AK49" s="6"/>
      <c r="AL49" s="71"/>
      <c r="AM49" s="70"/>
      <c r="AN49" s="14">
        <f t="shared" si="77"/>
        <v>25</v>
      </c>
      <c r="AO49" s="14">
        <f t="shared" si="78"/>
        <v>1</v>
      </c>
    </row>
    <row r="50" spans="1:41" ht="15" customHeight="1" x14ac:dyDescent="0.2">
      <c r="A50" s="23">
        <v>12</v>
      </c>
      <c r="B50" s="153" t="s">
        <v>150</v>
      </c>
      <c r="C50" s="156" t="s">
        <v>124</v>
      </c>
      <c r="D50" s="26">
        <v>20</v>
      </c>
      <c r="E50" s="28"/>
      <c r="F50" s="6">
        <v>30</v>
      </c>
      <c r="G50" s="6"/>
      <c r="H50" s="6"/>
      <c r="I50" s="6"/>
      <c r="J50" s="6"/>
      <c r="K50" s="6"/>
      <c r="L50" s="6"/>
      <c r="M50" s="6"/>
      <c r="N50" s="6"/>
      <c r="O50" s="6"/>
      <c r="P50" s="6"/>
      <c r="Q50" s="6">
        <v>10</v>
      </c>
      <c r="R50" s="6">
        <f t="shared" si="42"/>
        <v>50</v>
      </c>
      <c r="S50" s="6">
        <f t="shared" si="43"/>
        <v>60</v>
      </c>
      <c r="T50" s="69" t="s">
        <v>33</v>
      </c>
      <c r="U50" s="70">
        <f t="shared" si="65"/>
        <v>2</v>
      </c>
      <c r="V50" s="26"/>
      <c r="W50" s="28"/>
      <c r="X50" s="28"/>
      <c r="Y50" s="28"/>
      <c r="Z50" s="28"/>
      <c r="AA50" s="28"/>
      <c r="AB50" s="28"/>
      <c r="AC50" s="28"/>
      <c r="AD50" s="6"/>
      <c r="AE50" s="6"/>
      <c r="AF50" s="6"/>
      <c r="AG50" s="6"/>
      <c r="AH50" s="6"/>
      <c r="AI50" s="6"/>
      <c r="AJ50" s="6">
        <f t="shared" ref="AJ50" si="87">SUM(V50:AH50)</f>
        <v>0</v>
      </c>
      <c r="AK50" s="6">
        <f t="shared" ref="AK50" si="88">SUM(V50:AI50)</f>
        <v>0</v>
      </c>
      <c r="AL50" s="71"/>
      <c r="AM50" s="70">
        <f t="shared" si="76"/>
        <v>0</v>
      </c>
      <c r="AN50" s="14">
        <f t="shared" si="77"/>
        <v>60</v>
      </c>
      <c r="AO50" s="14">
        <f t="shared" si="78"/>
        <v>2</v>
      </c>
    </row>
    <row r="51" spans="1:41" ht="15" customHeight="1" x14ac:dyDescent="0.2">
      <c r="A51" s="23">
        <v>13</v>
      </c>
      <c r="B51" s="153" t="s">
        <v>150</v>
      </c>
      <c r="C51" s="156" t="s">
        <v>125</v>
      </c>
      <c r="D51" s="26"/>
      <c r="E51" s="28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>
        <f t="shared" si="42"/>
        <v>0</v>
      </c>
      <c r="S51" s="6">
        <f t="shared" si="43"/>
        <v>0</v>
      </c>
      <c r="T51" s="69"/>
      <c r="U51" s="70">
        <f t="shared" si="65"/>
        <v>0</v>
      </c>
      <c r="V51" s="26">
        <v>5</v>
      </c>
      <c r="W51" s="28"/>
      <c r="X51" s="28">
        <v>15</v>
      </c>
      <c r="Y51" s="28"/>
      <c r="Z51" s="28"/>
      <c r="AA51" s="28"/>
      <c r="AB51" s="28"/>
      <c r="AC51" s="28"/>
      <c r="AD51" s="6"/>
      <c r="AE51" s="6"/>
      <c r="AF51" s="6"/>
      <c r="AG51" s="6"/>
      <c r="AH51" s="6"/>
      <c r="AI51" s="6">
        <v>30</v>
      </c>
      <c r="AJ51" s="6">
        <f t="shared" ref="AJ51" si="89">SUM(V51:AH51)</f>
        <v>20</v>
      </c>
      <c r="AK51" s="6">
        <f t="shared" ref="AK51:AK56" si="90">SUM(V51:AI51)</f>
        <v>50</v>
      </c>
      <c r="AL51" s="71" t="s">
        <v>33</v>
      </c>
      <c r="AM51" s="70">
        <f t="shared" si="76"/>
        <v>2</v>
      </c>
      <c r="AN51" s="14">
        <f t="shared" si="77"/>
        <v>50</v>
      </c>
      <c r="AO51" s="14">
        <f t="shared" si="78"/>
        <v>2</v>
      </c>
    </row>
    <row r="52" spans="1:41" ht="15" customHeight="1" x14ac:dyDescent="0.2">
      <c r="A52" s="23">
        <v>14</v>
      </c>
      <c r="B52" s="153" t="s">
        <v>150</v>
      </c>
      <c r="C52" s="156" t="s">
        <v>126</v>
      </c>
      <c r="D52" s="26"/>
      <c r="E52" s="28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>
        <f t="shared" si="42"/>
        <v>0</v>
      </c>
      <c r="S52" s="6">
        <f t="shared" si="43"/>
        <v>0</v>
      </c>
      <c r="T52" s="69"/>
      <c r="U52" s="70">
        <f t="shared" si="65"/>
        <v>0</v>
      </c>
      <c r="V52" s="26">
        <v>5</v>
      </c>
      <c r="W52" s="28"/>
      <c r="X52" s="28">
        <v>10</v>
      </c>
      <c r="Y52" s="28"/>
      <c r="Z52" s="28"/>
      <c r="AA52" s="28"/>
      <c r="AB52" s="28"/>
      <c r="AC52" s="28"/>
      <c r="AD52" s="6"/>
      <c r="AE52" s="6"/>
      <c r="AF52" s="6"/>
      <c r="AG52" s="6"/>
      <c r="AH52" s="6"/>
      <c r="AI52" s="6">
        <v>10</v>
      </c>
      <c r="AJ52" s="6">
        <f t="shared" si="45"/>
        <v>15</v>
      </c>
      <c r="AK52" s="6">
        <f t="shared" si="90"/>
        <v>25</v>
      </c>
      <c r="AL52" s="71" t="s">
        <v>33</v>
      </c>
      <c r="AM52" s="70">
        <f t="shared" si="76"/>
        <v>1</v>
      </c>
      <c r="AN52" s="14">
        <f t="shared" si="48"/>
        <v>25</v>
      </c>
      <c r="AO52" s="14">
        <f t="shared" si="49"/>
        <v>1</v>
      </c>
    </row>
    <row r="53" spans="1:41" ht="15" customHeight="1" x14ac:dyDescent="0.2">
      <c r="A53" s="23">
        <v>15</v>
      </c>
      <c r="B53" s="153" t="s">
        <v>150</v>
      </c>
      <c r="C53" s="156" t="s">
        <v>127</v>
      </c>
      <c r="D53" s="26"/>
      <c r="E53" s="28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71"/>
      <c r="U53" s="70"/>
      <c r="V53" s="26">
        <v>5</v>
      </c>
      <c r="W53" s="28"/>
      <c r="X53" s="6">
        <v>15</v>
      </c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>
        <v>5</v>
      </c>
      <c r="AJ53" s="6">
        <f t="shared" ref="AJ53" si="91">SUM(V53:AH53)</f>
        <v>20</v>
      </c>
      <c r="AK53" s="6">
        <f t="shared" si="90"/>
        <v>25</v>
      </c>
      <c r="AL53" s="71" t="s">
        <v>33</v>
      </c>
      <c r="AM53" s="70">
        <f t="shared" si="76"/>
        <v>1</v>
      </c>
      <c r="AN53" s="14">
        <f t="shared" si="48"/>
        <v>25</v>
      </c>
      <c r="AO53" s="14">
        <f t="shared" si="49"/>
        <v>1</v>
      </c>
    </row>
    <row r="54" spans="1:41" ht="15" customHeight="1" x14ac:dyDescent="0.2">
      <c r="A54" s="23">
        <v>16</v>
      </c>
      <c r="B54" s="153" t="s">
        <v>150</v>
      </c>
      <c r="C54" s="156" t="s">
        <v>128</v>
      </c>
      <c r="D54" s="26">
        <v>5</v>
      </c>
      <c r="E54" s="28"/>
      <c r="F54" s="6">
        <v>15</v>
      </c>
      <c r="G54" s="6"/>
      <c r="H54" s="6"/>
      <c r="I54" s="6"/>
      <c r="J54" s="6"/>
      <c r="K54" s="6"/>
      <c r="L54" s="6"/>
      <c r="M54" s="6"/>
      <c r="N54" s="6"/>
      <c r="O54" s="6"/>
      <c r="P54" s="6"/>
      <c r="Q54" s="6">
        <v>5</v>
      </c>
      <c r="R54" s="6">
        <f t="shared" si="42"/>
        <v>20</v>
      </c>
      <c r="S54" s="6">
        <f t="shared" si="43"/>
        <v>25</v>
      </c>
      <c r="T54" s="69" t="s">
        <v>33</v>
      </c>
      <c r="U54" s="70">
        <f t="shared" si="65"/>
        <v>1</v>
      </c>
      <c r="V54" s="26"/>
      <c r="W54" s="28"/>
      <c r="X54" s="28"/>
      <c r="Y54" s="28"/>
      <c r="Z54" s="28"/>
      <c r="AA54" s="28"/>
      <c r="AB54" s="28"/>
      <c r="AC54" s="28"/>
      <c r="AD54" s="6"/>
      <c r="AE54" s="6"/>
      <c r="AF54" s="6"/>
      <c r="AG54" s="6"/>
      <c r="AH54" s="6"/>
      <c r="AI54" s="6"/>
      <c r="AJ54" s="6">
        <f t="shared" ref="AJ54" si="92">SUM(V54:AH54)</f>
        <v>0</v>
      </c>
      <c r="AK54" s="6">
        <f t="shared" si="90"/>
        <v>0</v>
      </c>
      <c r="AL54" s="71"/>
      <c r="AM54" s="70">
        <f t="shared" si="76"/>
        <v>0</v>
      </c>
      <c r="AN54" s="14">
        <f t="shared" ref="AN54" si="93">S54+AK54</f>
        <v>25</v>
      </c>
      <c r="AO54" s="14">
        <f t="shared" ref="AO54" si="94">U54+AM54</f>
        <v>1</v>
      </c>
    </row>
    <row r="55" spans="1:41" ht="15" customHeight="1" x14ac:dyDescent="0.2">
      <c r="A55" s="23">
        <v>17</v>
      </c>
      <c r="B55" s="153" t="s">
        <v>150</v>
      </c>
      <c r="C55" s="156" t="s">
        <v>129</v>
      </c>
      <c r="D55" s="26"/>
      <c r="E55" s="28"/>
      <c r="F55" s="6"/>
      <c r="G55" s="6"/>
      <c r="H55" s="6"/>
      <c r="I55" s="6"/>
      <c r="J55" s="6"/>
      <c r="K55" s="6"/>
      <c r="L55" s="6"/>
      <c r="M55" s="6"/>
      <c r="N55" s="6"/>
      <c r="O55" s="6">
        <v>15</v>
      </c>
      <c r="P55" s="6"/>
      <c r="Q55" s="6"/>
      <c r="R55" s="6">
        <f t="shared" ref="R55:R56" si="95">SUM(D55:P55)</f>
        <v>15</v>
      </c>
      <c r="S55" s="6">
        <f t="shared" si="43"/>
        <v>15</v>
      </c>
      <c r="T55" s="69" t="s">
        <v>33</v>
      </c>
      <c r="U55" s="145">
        <v>0.5</v>
      </c>
      <c r="V55" s="26"/>
      <c r="W55" s="28"/>
      <c r="X55" s="28"/>
      <c r="Y55" s="28"/>
      <c r="Z55" s="28"/>
      <c r="AA55" s="28"/>
      <c r="AB55" s="28"/>
      <c r="AC55" s="28"/>
      <c r="AD55" s="6"/>
      <c r="AE55" s="6"/>
      <c r="AF55" s="6"/>
      <c r="AG55" s="6"/>
      <c r="AH55" s="6"/>
      <c r="AI55" s="6"/>
      <c r="AJ55" s="6">
        <f t="shared" si="45"/>
        <v>0</v>
      </c>
      <c r="AK55" s="6">
        <f t="shared" si="90"/>
        <v>0</v>
      </c>
      <c r="AL55" s="71"/>
      <c r="AM55" s="70">
        <f t="shared" si="76"/>
        <v>0</v>
      </c>
      <c r="AN55" s="14">
        <f t="shared" si="48"/>
        <v>15</v>
      </c>
      <c r="AO55" s="144">
        <f t="shared" si="49"/>
        <v>0.5</v>
      </c>
    </row>
    <row r="56" spans="1:41" ht="15" customHeight="1" thickBot="1" x14ac:dyDescent="0.25">
      <c r="A56" s="137">
        <v>18</v>
      </c>
      <c r="B56" s="154" t="s">
        <v>150</v>
      </c>
      <c r="C56" s="157" t="s">
        <v>130</v>
      </c>
      <c r="D56" s="77"/>
      <c r="E56" s="78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>
        <f t="shared" si="95"/>
        <v>0</v>
      </c>
      <c r="S56" s="73">
        <f t="shared" si="43"/>
        <v>0</v>
      </c>
      <c r="T56" s="127"/>
      <c r="U56" s="128">
        <f t="shared" si="65"/>
        <v>0</v>
      </c>
      <c r="V56" s="77"/>
      <c r="W56" s="78"/>
      <c r="X56" s="78"/>
      <c r="Y56" s="78"/>
      <c r="Z56" s="78"/>
      <c r="AA56" s="78"/>
      <c r="AB56" s="78"/>
      <c r="AC56" s="78"/>
      <c r="AD56" s="73"/>
      <c r="AE56" s="73"/>
      <c r="AF56" s="73"/>
      <c r="AG56" s="73">
        <v>15</v>
      </c>
      <c r="AH56" s="73"/>
      <c r="AI56" s="73"/>
      <c r="AJ56" s="73">
        <f t="shared" si="45"/>
        <v>15</v>
      </c>
      <c r="AK56" s="73">
        <f t="shared" si="90"/>
        <v>15</v>
      </c>
      <c r="AL56" s="127" t="s">
        <v>33</v>
      </c>
      <c r="AM56" s="146">
        <v>0.5</v>
      </c>
      <c r="AN56" s="14">
        <f t="shared" si="48"/>
        <v>15</v>
      </c>
      <c r="AO56" s="144">
        <f t="shared" si="49"/>
        <v>0.5</v>
      </c>
    </row>
    <row r="57" spans="1:41" ht="15" customHeight="1" thickBot="1" x14ac:dyDescent="0.25">
      <c r="A57" s="164" t="s">
        <v>37</v>
      </c>
      <c r="B57" s="165"/>
      <c r="C57" s="166"/>
      <c r="D57" s="19">
        <f t="shared" ref="D57:S57" si="96">SUM(D39:D56)</f>
        <v>60</v>
      </c>
      <c r="E57" s="19">
        <f t="shared" si="96"/>
        <v>0</v>
      </c>
      <c r="F57" s="19">
        <f t="shared" si="96"/>
        <v>155</v>
      </c>
      <c r="G57" s="19">
        <f t="shared" si="96"/>
        <v>0</v>
      </c>
      <c r="H57" s="19">
        <f t="shared" si="96"/>
        <v>0</v>
      </c>
      <c r="I57" s="19">
        <f t="shared" si="96"/>
        <v>0</v>
      </c>
      <c r="J57" s="19">
        <f t="shared" si="96"/>
        <v>0</v>
      </c>
      <c r="K57" s="19">
        <f t="shared" si="96"/>
        <v>0</v>
      </c>
      <c r="L57" s="19">
        <f t="shared" si="96"/>
        <v>0</v>
      </c>
      <c r="M57" s="19">
        <f t="shared" si="96"/>
        <v>0</v>
      </c>
      <c r="N57" s="19">
        <f t="shared" si="96"/>
        <v>0</v>
      </c>
      <c r="O57" s="19">
        <f t="shared" si="96"/>
        <v>15</v>
      </c>
      <c r="P57" s="19">
        <f t="shared" si="96"/>
        <v>0</v>
      </c>
      <c r="Q57" s="19">
        <f t="shared" si="96"/>
        <v>105</v>
      </c>
      <c r="R57" s="19">
        <f t="shared" si="96"/>
        <v>230</v>
      </c>
      <c r="S57" s="19">
        <f t="shared" si="96"/>
        <v>335</v>
      </c>
      <c r="T57" s="19" t="s">
        <v>43</v>
      </c>
      <c r="U57" s="130">
        <f t="shared" ref="U57:AK57" si="97">SUM(U39:U56)</f>
        <v>12.5</v>
      </c>
      <c r="V57" s="19">
        <f t="shared" si="97"/>
        <v>65</v>
      </c>
      <c r="W57" s="19">
        <f t="shared" si="97"/>
        <v>10</v>
      </c>
      <c r="X57" s="19">
        <f t="shared" si="97"/>
        <v>105</v>
      </c>
      <c r="Y57" s="19">
        <f t="shared" si="97"/>
        <v>0</v>
      </c>
      <c r="Z57" s="19">
        <f t="shared" si="97"/>
        <v>0</v>
      </c>
      <c r="AA57" s="19">
        <f t="shared" si="97"/>
        <v>0</v>
      </c>
      <c r="AB57" s="19">
        <f t="shared" si="97"/>
        <v>0</v>
      </c>
      <c r="AC57" s="19">
        <f t="shared" si="97"/>
        <v>0</v>
      </c>
      <c r="AD57" s="19">
        <f t="shared" si="97"/>
        <v>0</v>
      </c>
      <c r="AE57" s="19">
        <f t="shared" si="97"/>
        <v>0</v>
      </c>
      <c r="AF57" s="19">
        <f t="shared" si="97"/>
        <v>0</v>
      </c>
      <c r="AG57" s="19">
        <f t="shared" si="97"/>
        <v>15</v>
      </c>
      <c r="AH57" s="19">
        <f t="shared" si="97"/>
        <v>0</v>
      </c>
      <c r="AI57" s="19">
        <f t="shared" si="97"/>
        <v>150</v>
      </c>
      <c r="AJ57" s="19">
        <f t="shared" si="97"/>
        <v>195</v>
      </c>
      <c r="AK57" s="19">
        <f t="shared" si="97"/>
        <v>345</v>
      </c>
      <c r="AL57" s="19" t="s">
        <v>43</v>
      </c>
      <c r="AM57" s="130">
        <f>SUM(AM39:AM56)</f>
        <v>13.5</v>
      </c>
      <c r="AN57" s="19">
        <f>SUM(AN39:AN56)</f>
        <v>680</v>
      </c>
      <c r="AO57" s="130">
        <f>SUM(AO39:AO56)</f>
        <v>26</v>
      </c>
    </row>
    <row r="58" spans="1:41" ht="15" customHeight="1" thickBot="1" x14ac:dyDescent="0.25">
      <c r="A58" s="167" t="s">
        <v>50</v>
      </c>
      <c r="B58" s="168"/>
      <c r="C58" s="168"/>
      <c r="D58" s="168"/>
      <c r="E58" s="168"/>
      <c r="F58" s="168"/>
      <c r="G58" s="168"/>
      <c r="H58" s="168"/>
      <c r="I58" s="168"/>
      <c r="J58" s="168"/>
      <c r="K58" s="168"/>
      <c r="L58" s="168"/>
      <c r="M58" s="168"/>
      <c r="N58" s="168"/>
      <c r="O58" s="168"/>
      <c r="P58" s="168"/>
      <c r="Q58" s="168"/>
      <c r="R58" s="168"/>
      <c r="S58" s="168"/>
      <c r="T58" s="168"/>
      <c r="U58" s="168"/>
      <c r="V58" s="168"/>
      <c r="W58" s="168"/>
      <c r="X58" s="168"/>
      <c r="Y58" s="168"/>
      <c r="Z58" s="168"/>
      <c r="AA58" s="168"/>
      <c r="AB58" s="168"/>
      <c r="AC58" s="168"/>
      <c r="AD58" s="168"/>
      <c r="AE58" s="168"/>
      <c r="AF58" s="168"/>
      <c r="AG58" s="168"/>
      <c r="AH58" s="168"/>
      <c r="AI58" s="168"/>
      <c r="AJ58" s="168"/>
      <c r="AK58" s="168"/>
      <c r="AL58" s="168"/>
      <c r="AM58" s="168"/>
      <c r="AN58" s="168"/>
      <c r="AO58" s="169"/>
    </row>
    <row r="59" spans="1:41" ht="15" customHeight="1" x14ac:dyDescent="0.2">
      <c r="A59" s="134">
        <v>1</v>
      </c>
      <c r="B59" s="150" t="s">
        <v>150</v>
      </c>
      <c r="C59" s="155" t="s">
        <v>107</v>
      </c>
      <c r="D59" s="75"/>
      <c r="E59" s="76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112"/>
      <c r="U59" s="126"/>
      <c r="V59" s="75">
        <v>30</v>
      </c>
      <c r="W59" s="76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>
        <v>45</v>
      </c>
      <c r="AJ59" s="25">
        <f t="shared" ref="AJ59" si="98">SUM(V59:AH59)</f>
        <v>30</v>
      </c>
      <c r="AK59" s="25">
        <f t="shared" ref="AK59" si="99">SUM(V59:AI59)</f>
        <v>75</v>
      </c>
      <c r="AL59" s="112" t="s">
        <v>34</v>
      </c>
      <c r="AM59" s="126">
        <f t="shared" si="47"/>
        <v>3</v>
      </c>
      <c r="AN59" s="14">
        <f t="shared" si="48"/>
        <v>75</v>
      </c>
      <c r="AO59" s="14">
        <f t="shared" si="49"/>
        <v>3</v>
      </c>
    </row>
    <row r="60" spans="1:41" ht="15" customHeight="1" x14ac:dyDescent="0.2">
      <c r="A60" s="23">
        <v>2</v>
      </c>
      <c r="B60" s="153" t="s">
        <v>150</v>
      </c>
      <c r="C60" s="156" t="s">
        <v>145</v>
      </c>
      <c r="D60" s="26"/>
      <c r="E60" s="28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>
        <f t="shared" si="42"/>
        <v>0</v>
      </c>
      <c r="S60" s="6">
        <f t="shared" si="43"/>
        <v>0</v>
      </c>
      <c r="T60" s="71"/>
      <c r="U60" s="70">
        <f t="shared" si="65"/>
        <v>0</v>
      </c>
      <c r="V60" s="26">
        <v>5</v>
      </c>
      <c r="W60" s="28"/>
      <c r="X60" s="28">
        <v>30</v>
      </c>
      <c r="Y60" s="28"/>
      <c r="Z60" s="28"/>
      <c r="AA60" s="28"/>
      <c r="AB60" s="28"/>
      <c r="AC60" s="28"/>
      <c r="AD60" s="6"/>
      <c r="AE60" s="6"/>
      <c r="AF60" s="6"/>
      <c r="AG60" s="6"/>
      <c r="AH60" s="6"/>
      <c r="AI60" s="6">
        <v>15</v>
      </c>
      <c r="AJ60" s="6">
        <f t="shared" si="45"/>
        <v>35</v>
      </c>
      <c r="AK60" s="6">
        <f t="shared" si="46"/>
        <v>50</v>
      </c>
      <c r="AL60" s="71" t="s">
        <v>33</v>
      </c>
      <c r="AM60" s="70">
        <f t="shared" si="47"/>
        <v>2</v>
      </c>
      <c r="AN60" s="14">
        <f t="shared" si="48"/>
        <v>50</v>
      </c>
      <c r="AO60" s="14">
        <f t="shared" si="49"/>
        <v>2</v>
      </c>
    </row>
    <row r="61" spans="1:41" x14ac:dyDescent="0.2">
      <c r="A61" s="23">
        <v>3</v>
      </c>
      <c r="B61" s="153" t="s">
        <v>150</v>
      </c>
      <c r="C61" s="156" t="s">
        <v>146</v>
      </c>
      <c r="D61" s="26">
        <v>10</v>
      </c>
      <c r="E61" s="28"/>
      <c r="F61" s="6">
        <v>30</v>
      </c>
      <c r="G61" s="6"/>
      <c r="H61" s="6"/>
      <c r="I61" s="6"/>
      <c r="J61" s="6"/>
      <c r="K61" s="6"/>
      <c r="L61" s="6"/>
      <c r="M61" s="6"/>
      <c r="N61" s="6"/>
      <c r="O61" s="6"/>
      <c r="P61" s="6"/>
      <c r="Q61" s="6">
        <v>10</v>
      </c>
      <c r="R61" s="6">
        <f t="shared" si="42"/>
        <v>40</v>
      </c>
      <c r="S61" s="6">
        <f t="shared" si="43"/>
        <v>50</v>
      </c>
      <c r="T61" s="69" t="s">
        <v>33</v>
      </c>
      <c r="U61" s="70">
        <f t="shared" si="65"/>
        <v>2</v>
      </c>
      <c r="V61" s="26"/>
      <c r="W61" s="28"/>
      <c r="X61" s="28"/>
      <c r="Y61" s="28"/>
      <c r="Z61" s="28"/>
      <c r="AA61" s="28"/>
      <c r="AB61" s="28"/>
      <c r="AC61" s="28"/>
      <c r="AD61" s="6"/>
      <c r="AE61" s="6"/>
      <c r="AF61" s="6"/>
      <c r="AG61" s="6"/>
      <c r="AH61" s="6"/>
      <c r="AI61" s="6"/>
      <c r="AJ61" s="6">
        <f t="shared" si="45"/>
        <v>0</v>
      </c>
      <c r="AK61" s="6">
        <f t="shared" si="46"/>
        <v>0</v>
      </c>
      <c r="AL61" s="71"/>
      <c r="AM61" s="70">
        <f t="shared" si="47"/>
        <v>0</v>
      </c>
      <c r="AN61" s="14">
        <f t="shared" si="48"/>
        <v>50</v>
      </c>
      <c r="AO61" s="14">
        <f t="shared" si="49"/>
        <v>2</v>
      </c>
    </row>
    <row r="62" spans="1:41" ht="15" customHeight="1" x14ac:dyDescent="0.2">
      <c r="A62" s="23">
        <v>4</v>
      </c>
      <c r="B62" s="153" t="s">
        <v>150</v>
      </c>
      <c r="C62" s="156" t="s">
        <v>105</v>
      </c>
      <c r="D62" s="26"/>
      <c r="E62" s="28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71"/>
      <c r="U62" s="145"/>
      <c r="V62" s="26"/>
      <c r="W62" s="28"/>
      <c r="X62" s="6">
        <v>15</v>
      </c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>
        <v>20</v>
      </c>
      <c r="AJ62" s="6">
        <f t="shared" ref="AJ62" si="100">SUM(V62:AH62)</f>
        <v>15</v>
      </c>
      <c r="AK62" s="6">
        <f t="shared" si="46"/>
        <v>35</v>
      </c>
      <c r="AL62" s="71" t="s">
        <v>33</v>
      </c>
      <c r="AM62" s="145">
        <v>1.5</v>
      </c>
      <c r="AN62" s="14">
        <f t="shared" si="48"/>
        <v>35</v>
      </c>
      <c r="AO62" s="144">
        <f t="shared" si="49"/>
        <v>1.5</v>
      </c>
    </row>
    <row r="63" spans="1:41" ht="15" customHeight="1" x14ac:dyDescent="0.2">
      <c r="A63" s="23">
        <v>5</v>
      </c>
      <c r="B63" s="153" t="s">
        <v>150</v>
      </c>
      <c r="C63" s="156" t="s">
        <v>131</v>
      </c>
      <c r="D63" s="26"/>
      <c r="E63" s="28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9"/>
      <c r="U63" s="70"/>
      <c r="V63" s="26">
        <v>5</v>
      </c>
      <c r="W63" s="28"/>
      <c r="X63" s="6">
        <v>20</v>
      </c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>
        <v>5</v>
      </c>
      <c r="AJ63" s="6">
        <f t="shared" ref="AJ63" si="101">SUM(V63:AH63)</f>
        <v>25</v>
      </c>
      <c r="AK63" s="6">
        <f t="shared" si="46"/>
        <v>30</v>
      </c>
      <c r="AL63" s="69" t="s">
        <v>33</v>
      </c>
      <c r="AM63" s="70">
        <f t="shared" ref="AM63" si="102">TRUNC(AK63/25)</f>
        <v>1</v>
      </c>
      <c r="AN63" s="14">
        <f t="shared" ref="AN63:AN66" si="103">S63+AK63</f>
        <v>30</v>
      </c>
      <c r="AO63" s="14">
        <f t="shared" ref="AO63:AO66" si="104">U63+AM63</f>
        <v>1</v>
      </c>
    </row>
    <row r="64" spans="1:41" ht="15" customHeight="1" x14ac:dyDescent="0.2">
      <c r="A64" s="23">
        <v>6</v>
      </c>
      <c r="B64" s="153" t="s">
        <v>150</v>
      </c>
      <c r="C64" s="156" t="s">
        <v>52</v>
      </c>
      <c r="D64" s="26"/>
      <c r="E64" s="28"/>
      <c r="F64" s="6">
        <v>30</v>
      </c>
      <c r="G64" s="6"/>
      <c r="H64" s="6"/>
      <c r="I64" s="6"/>
      <c r="J64" s="6"/>
      <c r="K64" s="6"/>
      <c r="L64" s="6"/>
      <c r="M64" s="6"/>
      <c r="N64" s="6"/>
      <c r="O64" s="6"/>
      <c r="P64" s="6"/>
      <c r="Q64" s="6">
        <v>45</v>
      </c>
      <c r="R64" s="6">
        <f t="shared" ref="R64" si="105">SUM(D64:P64)</f>
        <v>30</v>
      </c>
      <c r="S64" s="6">
        <f t="shared" ref="S64" si="106">SUM(D64:Q64)</f>
        <v>75</v>
      </c>
      <c r="T64" s="71" t="s">
        <v>34</v>
      </c>
      <c r="U64" s="70">
        <f t="shared" ref="U64" si="107">TRUNC(S64/25)</f>
        <v>3</v>
      </c>
      <c r="V64" s="26"/>
      <c r="W64" s="28"/>
      <c r="X64" s="28"/>
      <c r="Y64" s="28"/>
      <c r="Z64" s="28"/>
      <c r="AA64" s="28"/>
      <c r="AB64" s="28"/>
      <c r="AC64" s="28"/>
      <c r="AD64" s="6"/>
      <c r="AE64" s="6"/>
      <c r="AF64" s="6"/>
      <c r="AG64" s="6"/>
      <c r="AH64" s="6"/>
      <c r="AI64" s="6"/>
      <c r="AJ64" s="6">
        <f t="shared" ref="AJ64:AJ65" si="108">SUM(V64:AH64)</f>
        <v>0</v>
      </c>
      <c r="AK64" s="6">
        <f t="shared" ref="AK64:AK65" si="109">SUM(V64:AI64)</f>
        <v>0</v>
      </c>
      <c r="AL64" s="71"/>
      <c r="AM64" s="70">
        <f t="shared" ref="AM64" si="110">TRUNC(AK64/25)</f>
        <v>0</v>
      </c>
      <c r="AN64" s="14">
        <f t="shared" si="103"/>
        <v>75</v>
      </c>
      <c r="AO64" s="144">
        <f t="shared" si="104"/>
        <v>3</v>
      </c>
    </row>
    <row r="65" spans="1:41" ht="15" customHeight="1" x14ac:dyDescent="0.2">
      <c r="A65" s="23">
        <v>7</v>
      </c>
      <c r="B65" s="153" t="s">
        <v>150</v>
      </c>
      <c r="C65" s="156" t="s">
        <v>133</v>
      </c>
      <c r="D65" s="26"/>
      <c r="E65" s="28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71"/>
      <c r="U65" s="145"/>
      <c r="V65" s="26">
        <v>5</v>
      </c>
      <c r="W65" s="28"/>
      <c r="X65" s="6">
        <v>25</v>
      </c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>
        <v>20</v>
      </c>
      <c r="AJ65" s="6">
        <f t="shared" si="108"/>
        <v>30</v>
      </c>
      <c r="AK65" s="6">
        <f t="shared" si="109"/>
        <v>50</v>
      </c>
      <c r="AL65" s="71" t="s">
        <v>33</v>
      </c>
      <c r="AM65" s="145">
        <v>1.5</v>
      </c>
      <c r="AN65" s="14">
        <f t="shared" si="103"/>
        <v>50</v>
      </c>
      <c r="AO65" s="144">
        <f t="shared" si="104"/>
        <v>1.5</v>
      </c>
    </row>
    <row r="66" spans="1:41" ht="15" customHeight="1" x14ac:dyDescent="0.2">
      <c r="A66" s="23">
        <v>8</v>
      </c>
      <c r="B66" s="153" t="s">
        <v>150</v>
      </c>
      <c r="C66" s="156" t="s">
        <v>127</v>
      </c>
      <c r="D66" s="26"/>
      <c r="E66" s="28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71"/>
      <c r="U66" s="70"/>
      <c r="V66" s="26">
        <v>5</v>
      </c>
      <c r="W66" s="28"/>
      <c r="X66" s="6">
        <v>15</v>
      </c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>
        <v>5</v>
      </c>
      <c r="AJ66" s="6">
        <f t="shared" ref="AJ66" si="111">SUM(V66:AH66)</f>
        <v>20</v>
      </c>
      <c r="AK66" s="6">
        <f t="shared" ref="AK66" si="112">SUM(V66:AI66)</f>
        <v>25</v>
      </c>
      <c r="AL66" s="71" t="s">
        <v>33</v>
      </c>
      <c r="AM66" s="70">
        <f t="shared" ref="AM66" si="113">TRUNC(AK66/25)</f>
        <v>1</v>
      </c>
      <c r="AN66" s="14">
        <f t="shared" si="103"/>
        <v>25</v>
      </c>
      <c r="AO66" s="14">
        <f t="shared" si="104"/>
        <v>1</v>
      </c>
    </row>
    <row r="67" spans="1:41" ht="15" customHeight="1" x14ac:dyDescent="0.2">
      <c r="A67" s="23">
        <v>9</v>
      </c>
      <c r="B67" s="153" t="s">
        <v>150</v>
      </c>
      <c r="C67" s="156" t="s">
        <v>124</v>
      </c>
      <c r="D67" s="26">
        <v>20</v>
      </c>
      <c r="E67" s="28"/>
      <c r="F67" s="6">
        <v>30</v>
      </c>
      <c r="G67" s="6"/>
      <c r="H67" s="6"/>
      <c r="I67" s="6"/>
      <c r="J67" s="6"/>
      <c r="K67" s="6"/>
      <c r="L67" s="6"/>
      <c r="M67" s="6"/>
      <c r="N67" s="6"/>
      <c r="O67" s="6"/>
      <c r="P67" s="6"/>
      <c r="Q67" s="6">
        <v>25</v>
      </c>
      <c r="R67" s="6">
        <f t="shared" ref="R67" si="114">SUM(D67:P67)</f>
        <v>50</v>
      </c>
      <c r="S67" s="6">
        <f t="shared" ref="S67" si="115">SUM(D67:Q67)</f>
        <v>75</v>
      </c>
      <c r="T67" s="71" t="s">
        <v>33</v>
      </c>
      <c r="U67" s="70">
        <f t="shared" si="65"/>
        <v>3</v>
      </c>
      <c r="V67" s="26"/>
      <c r="W67" s="28"/>
      <c r="X67" s="28"/>
      <c r="Y67" s="28"/>
      <c r="Z67" s="28"/>
      <c r="AA67" s="28"/>
      <c r="AB67" s="28"/>
      <c r="AC67" s="28"/>
      <c r="AD67" s="6"/>
      <c r="AE67" s="6"/>
      <c r="AF67" s="6"/>
      <c r="AG67" s="6"/>
      <c r="AH67" s="6"/>
      <c r="AI67" s="6"/>
      <c r="AJ67" s="6">
        <f t="shared" si="45"/>
        <v>0</v>
      </c>
      <c r="AK67" s="6">
        <f t="shared" si="46"/>
        <v>0</v>
      </c>
      <c r="AL67" s="71"/>
      <c r="AM67" s="70">
        <f t="shared" si="47"/>
        <v>0</v>
      </c>
      <c r="AN67" s="14">
        <f t="shared" si="48"/>
        <v>75</v>
      </c>
      <c r="AO67" s="14">
        <f t="shared" si="49"/>
        <v>3</v>
      </c>
    </row>
    <row r="68" spans="1:41" ht="15" customHeight="1" x14ac:dyDescent="0.2">
      <c r="A68" s="23">
        <v>10</v>
      </c>
      <c r="B68" s="153" t="s">
        <v>150</v>
      </c>
      <c r="C68" s="156" t="s">
        <v>51</v>
      </c>
      <c r="D68" s="26"/>
      <c r="E68" s="28"/>
      <c r="F68" s="6">
        <v>15</v>
      </c>
      <c r="G68" s="6"/>
      <c r="H68" s="6"/>
      <c r="I68" s="6"/>
      <c r="J68" s="6"/>
      <c r="K68" s="6"/>
      <c r="L68" s="6"/>
      <c r="M68" s="6"/>
      <c r="N68" s="6"/>
      <c r="O68" s="6"/>
      <c r="P68" s="6"/>
      <c r="Q68" s="6">
        <v>10</v>
      </c>
      <c r="R68" s="6">
        <f t="shared" si="42"/>
        <v>15</v>
      </c>
      <c r="S68" s="6">
        <f t="shared" si="43"/>
        <v>25</v>
      </c>
      <c r="T68" s="71" t="s">
        <v>33</v>
      </c>
      <c r="U68" s="70">
        <f t="shared" si="65"/>
        <v>1</v>
      </c>
      <c r="V68" s="26"/>
      <c r="W68" s="28"/>
      <c r="X68" s="28"/>
      <c r="Y68" s="28"/>
      <c r="Z68" s="28"/>
      <c r="AA68" s="28"/>
      <c r="AB68" s="28"/>
      <c r="AC68" s="28"/>
      <c r="AD68" s="6"/>
      <c r="AE68" s="6"/>
      <c r="AF68" s="6"/>
      <c r="AG68" s="6"/>
      <c r="AH68" s="6"/>
      <c r="AI68" s="6"/>
      <c r="AJ68" s="6">
        <f t="shared" si="45"/>
        <v>0</v>
      </c>
      <c r="AK68" s="6">
        <f t="shared" si="46"/>
        <v>0</v>
      </c>
      <c r="AL68" s="71"/>
      <c r="AM68" s="70">
        <f t="shared" si="47"/>
        <v>0</v>
      </c>
      <c r="AN68" s="14">
        <f t="shared" si="48"/>
        <v>25</v>
      </c>
      <c r="AO68" s="14">
        <f t="shared" si="49"/>
        <v>1</v>
      </c>
    </row>
    <row r="69" spans="1:41" ht="15" customHeight="1" x14ac:dyDescent="0.2">
      <c r="A69" s="23">
        <v>11</v>
      </c>
      <c r="B69" s="153" t="s">
        <v>150</v>
      </c>
      <c r="C69" s="156" t="s">
        <v>60</v>
      </c>
      <c r="D69" s="26"/>
      <c r="E69" s="28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>
        <f t="shared" si="42"/>
        <v>0</v>
      </c>
      <c r="S69" s="6">
        <f t="shared" si="43"/>
        <v>0</v>
      </c>
      <c r="T69" s="69"/>
      <c r="U69" s="70">
        <f t="shared" si="65"/>
        <v>0</v>
      </c>
      <c r="V69" s="26"/>
      <c r="W69" s="28"/>
      <c r="X69" s="28">
        <v>15</v>
      </c>
      <c r="Y69" s="28"/>
      <c r="Z69" s="28"/>
      <c r="AA69" s="28"/>
      <c r="AB69" s="28"/>
      <c r="AC69" s="28"/>
      <c r="AD69" s="6"/>
      <c r="AE69" s="6"/>
      <c r="AF69" s="6"/>
      <c r="AG69" s="6"/>
      <c r="AH69" s="6"/>
      <c r="AI69" s="6">
        <v>10</v>
      </c>
      <c r="AJ69" s="6">
        <f t="shared" si="45"/>
        <v>15</v>
      </c>
      <c r="AK69" s="6">
        <f t="shared" si="46"/>
        <v>25</v>
      </c>
      <c r="AL69" s="71" t="s">
        <v>33</v>
      </c>
      <c r="AM69" s="70">
        <f t="shared" si="47"/>
        <v>1</v>
      </c>
      <c r="AN69" s="14">
        <f t="shared" si="48"/>
        <v>25</v>
      </c>
      <c r="AO69" s="14">
        <f t="shared" si="49"/>
        <v>1</v>
      </c>
    </row>
    <row r="70" spans="1:41" ht="15" customHeight="1" x14ac:dyDescent="0.2">
      <c r="A70" s="23">
        <v>12</v>
      </c>
      <c r="B70" s="153" t="s">
        <v>150</v>
      </c>
      <c r="C70" s="156" t="s">
        <v>134</v>
      </c>
      <c r="D70" s="26">
        <v>5</v>
      </c>
      <c r="E70" s="28"/>
      <c r="F70" s="28">
        <v>15</v>
      </c>
      <c r="G70" s="28"/>
      <c r="H70" s="28"/>
      <c r="I70" s="28"/>
      <c r="J70" s="28"/>
      <c r="K70" s="28"/>
      <c r="L70" s="6"/>
      <c r="M70" s="6"/>
      <c r="N70" s="6"/>
      <c r="O70" s="6"/>
      <c r="P70" s="6"/>
      <c r="Q70" s="6">
        <v>5</v>
      </c>
      <c r="R70" s="6">
        <f t="shared" ref="R70" si="116">SUM(D70:P70)</f>
        <v>20</v>
      </c>
      <c r="S70" s="6">
        <f t="shared" ref="S70" si="117">SUM(D70:Q70)</f>
        <v>25</v>
      </c>
      <c r="T70" s="71" t="s">
        <v>33</v>
      </c>
      <c r="U70" s="70">
        <f t="shared" si="65"/>
        <v>1</v>
      </c>
      <c r="V70" s="26"/>
      <c r="W70" s="28"/>
      <c r="X70" s="28"/>
      <c r="Y70" s="28"/>
      <c r="Z70" s="28"/>
      <c r="AA70" s="28"/>
      <c r="AB70" s="28"/>
      <c r="AC70" s="28"/>
      <c r="AD70" s="6"/>
      <c r="AE70" s="6"/>
      <c r="AF70" s="6"/>
      <c r="AG70" s="6"/>
      <c r="AH70" s="6"/>
      <c r="AI70" s="6"/>
      <c r="AJ70" s="6"/>
      <c r="AK70" s="6"/>
      <c r="AL70" s="71"/>
      <c r="AM70" s="70"/>
      <c r="AN70" s="14">
        <f t="shared" ref="AN70:AN72" si="118">S70+AK70</f>
        <v>25</v>
      </c>
      <c r="AO70" s="14">
        <f t="shared" ref="AO70:AO72" si="119">U70+AM70</f>
        <v>1</v>
      </c>
    </row>
    <row r="71" spans="1:41" ht="15" customHeight="1" x14ac:dyDescent="0.2">
      <c r="A71" s="23">
        <v>13</v>
      </c>
      <c r="B71" s="153" t="s">
        <v>150</v>
      </c>
      <c r="C71" s="156" t="s">
        <v>132</v>
      </c>
      <c r="D71" s="26"/>
      <c r="E71" s="28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71"/>
      <c r="U71" s="70"/>
      <c r="V71" s="26"/>
      <c r="W71" s="28"/>
      <c r="X71" s="6">
        <v>15</v>
      </c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>
        <v>10</v>
      </c>
      <c r="AJ71" s="6">
        <f t="shared" ref="AJ71:AJ73" si="120">SUM(V71:AH71)</f>
        <v>15</v>
      </c>
      <c r="AK71" s="6">
        <f t="shared" ref="AK71:AK73" si="121">SUM(V71:AI71)</f>
        <v>25</v>
      </c>
      <c r="AL71" s="71" t="s">
        <v>33</v>
      </c>
      <c r="AM71" s="70">
        <f t="shared" ref="AM71" si="122">TRUNC(AK71/25)</f>
        <v>1</v>
      </c>
      <c r="AN71" s="14">
        <f t="shared" si="118"/>
        <v>25</v>
      </c>
      <c r="AO71" s="14">
        <f t="shared" si="119"/>
        <v>1</v>
      </c>
    </row>
    <row r="72" spans="1:41" ht="15" customHeight="1" x14ac:dyDescent="0.2">
      <c r="A72" s="23">
        <v>14</v>
      </c>
      <c r="B72" s="153" t="s">
        <v>150</v>
      </c>
      <c r="C72" s="156" t="s">
        <v>103</v>
      </c>
      <c r="D72" s="26">
        <v>10</v>
      </c>
      <c r="E72" s="28"/>
      <c r="F72" s="6">
        <v>10</v>
      </c>
      <c r="G72" s="6"/>
      <c r="H72" s="6"/>
      <c r="I72" s="6"/>
      <c r="J72" s="6"/>
      <c r="K72" s="6"/>
      <c r="L72" s="6"/>
      <c r="M72" s="6"/>
      <c r="N72" s="6"/>
      <c r="O72" s="6"/>
      <c r="P72" s="6"/>
      <c r="Q72" s="6">
        <v>30</v>
      </c>
      <c r="R72" s="6">
        <f t="shared" ref="R72" si="123">SUM(D72:P72)</f>
        <v>20</v>
      </c>
      <c r="S72" s="6">
        <f t="shared" ref="S72" si="124">SUM(D72:Q72)</f>
        <v>50</v>
      </c>
      <c r="T72" s="69" t="s">
        <v>34</v>
      </c>
      <c r="U72" s="70">
        <f t="shared" ref="U72" si="125">TRUNC(S72/25)</f>
        <v>2</v>
      </c>
      <c r="V72" s="26"/>
      <c r="W72" s="28"/>
      <c r="X72" s="28"/>
      <c r="Y72" s="28"/>
      <c r="Z72" s="28"/>
      <c r="AA72" s="28"/>
      <c r="AB72" s="28"/>
      <c r="AC72" s="28"/>
      <c r="AD72" s="6"/>
      <c r="AE72" s="6"/>
      <c r="AF72" s="6"/>
      <c r="AG72" s="6"/>
      <c r="AH72" s="6"/>
      <c r="AI72" s="6"/>
      <c r="AJ72" s="6">
        <f t="shared" si="120"/>
        <v>0</v>
      </c>
      <c r="AK72" s="6">
        <f t="shared" si="121"/>
        <v>0</v>
      </c>
      <c r="AL72" s="71"/>
      <c r="AM72" s="70">
        <f t="shared" ref="AM72:AM73" si="126">TRUNC(AK72/25)</f>
        <v>0</v>
      </c>
      <c r="AN72" s="14">
        <f t="shared" si="118"/>
        <v>50</v>
      </c>
      <c r="AO72" s="14">
        <f t="shared" si="119"/>
        <v>2</v>
      </c>
    </row>
    <row r="73" spans="1:41" ht="15" customHeight="1" x14ac:dyDescent="0.2">
      <c r="A73" s="23">
        <v>15</v>
      </c>
      <c r="B73" s="153" t="s">
        <v>150</v>
      </c>
      <c r="C73" s="156" t="s">
        <v>123</v>
      </c>
      <c r="D73" s="26"/>
      <c r="E73" s="28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71"/>
      <c r="U73" s="70"/>
      <c r="V73" s="26"/>
      <c r="W73" s="28"/>
      <c r="X73" s="6">
        <v>30</v>
      </c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>
        <v>5</v>
      </c>
      <c r="AJ73" s="6">
        <f t="shared" si="120"/>
        <v>30</v>
      </c>
      <c r="AK73" s="6">
        <f t="shared" si="121"/>
        <v>35</v>
      </c>
      <c r="AL73" s="71" t="s">
        <v>33</v>
      </c>
      <c r="AM73" s="70">
        <f t="shared" si="126"/>
        <v>1</v>
      </c>
      <c r="AN73" s="14">
        <f t="shared" si="48"/>
        <v>35</v>
      </c>
      <c r="AO73" s="14">
        <f t="shared" si="49"/>
        <v>1</v>
      </c>
    </row>
    <row r="74" spans="1:41" s="104" customFormat="1" ht="15" customHeight="1" x14ac:dyDescent="0.2">
      <c r="A74" s="23">
        <v>16</v>
      </c>
      <c r="B74" s="160" t="s">
        <v>150</v>
      </c>
      <c r="C74" s="158" t="s">
        <v>129</v>
      </c>
      <c r="D74" s="120"/>
      <c r="E74" s="121"/>
      <c r="F74" s="122"/>
      <c r="G74" s="122"/>
      <c r="H74" s="122"/>
      <c r="I74" s="122"/>
      <c r="J74" s="122"/>
      <c r="K74" s="122"/>
      <c r="L74" s="122"/>
      <c r="M74" s="122"/>
      <c r="N74" s="122"/>
      <c r="O74" s="122">
        <v>15</v>
      </c>
      <c r="P74" s="122"/>
      <c r="Q74" s="122"/>
      <c r="R74" s="122">
        <f t="shared" ref="R74:R75" si="127">SUM(D74:P74)</f>
        <v>15</v>
      </c>
      <c r="S74" s="122">
        <f t="shared" ref="S74:S75" si="128">SUM(D74:Q74)</f>
        <v>15</v>
      </c>
      <c r="T74" s="123" t="s">
        <v>33</v>
      </c>
      <c r="U74" s="147">
        <v>0.5</v>
      </c>
      <c r="V74" s="120"/>
      <c r="W74" s="121"/>
      <c r="X74" s="121"/>
      <c r="Y74" s="121"/>
      <c r="Z74" s="121"/>
      <c r="AA74" s="121"/>
      <c r="AB74" s="121"/>
      <c r="AC74" s="121"/>
      <c r="AD74" s="122"/>
      <c r="AE74" s="122"/>
      <c r="AF74" s="122"/>
      <c r="AG74" s="122"/>
      <c r="AH74" s="122"/>
      <c r="AI74" s="122"/>
      <c r="AJ74" s="122">
        <v>0</v>
      </c>
      <c r="AK74" s="122">
        <v>0</v>
      </c>
      <c r="AL74" s="123"/>
      <c r="AM74" s="124">
        <v>0</v>
      </c>
      <c r="AN74" s="103">
        <f t="shared" ref="AN74:AN75" si="129">S74+AK74</f>
        <v>15</v>
      </c>
      <c r="AO74" s="148">
        <f t="shared" ref="AO74:AO75" si="130">U74+AM74</f>
        <v>0.5</v>
      </c>
    </row>
    <row r="75" spans="1:41" s="104" customFormat="1" ht="15" customHeight="1" thickBot="1" x14ac:dyDescent="0.25">
      <c r="A75" s="137">
        <v>17</v>
      </c>
      <c r="B75" s="161" t="s">
        <v>150</v>
      </c>
      <c r="C75" s="159" t="s">
        <v>130</v>
      </c>
      <c r="D75" s="139"/>
      <c r="E75" s="140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>
        <f t="shared" si="127"/>
        <v>0</v>
      </c>
      <c r="S75" s="141">
        <f t="shared" si="128"/>
        <v>0</v>
      </c>
      <c r="T75" s="142"/>
      <c r="U75" s="143">
        <f t="shared" ref="U75" si="131">TRUNC(S75/25)</f>
        <v>0</v>
      </c>
      <c r="V75" s="139"/>
      <c r="W75" s="140"/>
      <c r="X75" s="140"/>
      <c r="Y75" s="140"/>
      <c r="Z75" s="140"/>
      <c r="AA75" s="140"/>
      <c r="AB75" s="140"/>
      <c r="AC75" s="140"/>
      <c r="AD75" s="141"/>
      <c r="AE75" s="141"/>
      <c r="AF75" s="141"/>
      <c r="AG75" s="141">
        <v>15</v>
      </c>
      <c r="AH75" s="141"/>
      <c r="AI75" s="141"/>
      <c r="AJ75" s="141">
        <f t="shared" ref="AJ75" si="132">SUM(V75:AH75)</f>
        <v>15</v>
      </c>
      <c r="AK75" s="141">
        <f t="shared" ref="AK75" si="133">SUM(V75:AI75)</f>
        <v>15</v>
      </c>
      <c r="AL75" s="142" t="s">
        <v>33</v>
      </c>
      <c r="AM75" s="149">
        <v>0.5</v>
      </c>
      <c r="AN75" s="103">
        <f t="shared" si="129"/>
        <v>15</v>
      </c>
      <c r="AO75" s="148">
        <f t="shared" si="130"/>
        <v>0.5</v>
      </c>
    </row>
    <row r="76" spans="1:41" ht="15" customHeight="1" thickBot="1" x14ac:dyDescent="0.25">
      <c r="A76" s="164" t="s">
        <v>37</v>
      </c>
      <c r="B76" s="165"/>
      <c r="C76" s="166"/>
      <c r="D76" s="19">
        <f t="shared" ref="D76:S76" si="134">SUM(D59:D75)</f>
        <v>45</v>
      </c>
      <c r="E76" s="19">
        <f t="shared" si="134"/>
        <v>0</v>
      </c>
      <c r="F76" s="19">
        <f t="shared" si="134"/>
        <v>130</v>
      </c>
      <c r="G76" s="19">
        <f t="shared" si="134"/>
        <v>0</v>
      </c>
      <c r="H76" s="19">
        <f t="shared" si="134"/>
        <v>0</v>
      </c>
      <c r="I76" s="19">
        <f t="shared" si="134"/>
        <v>0</v>
      </c>
      <c r="J76" s="19">
        <f t="shared" si="134"/>
        <v>0</v>
      </c>
      <c r="K76" s="19">
        <f t="shared" si="134"/>
        <v>0</v>
      </c>
      <c r="L76" s="19">
        <f t="shared" si="134"/>
        <v>0</v>
      </c>
      <c r="M76" s="19">
        <f t="shared" si="134"/>
        <v>0</v>
      </c>
      <c r="N76" s="19">
        <f t="shared" si="134"/>
        <v>0</v>
      </c>
      <c r="O76" s="19">
        <f t="shared" si="134"/>
        <v>15</v>
      </c>
      <c r="P76" s="19">
        <f t="shared" si="134"/>
        <v>0</v>
      </c>
      <c r="Q76" s="19">
        <f t="shared" si="134"/>
        <v>125</v>
      </c>
      <c r="R76" s="19">
        <f t="shared" si="134"/>
        <v>190</v>
      </c>
      <c r="S76" s="19">
        <f t="shared" si="134"/>
        <v>315</v>
      </c>
      <c r="T76" s="19" t="s">
        <v>42</v>
      </c>
      <c r="U76" s="130">
        <f t="shared" ref="U76:AO76" si="135">SUM(U59:U75)</f>
        <v>12.5</v>
      </c>
      <c r="V76" s="19">
        <f t="shared" si="135"/>
        <v>50</v>
      </c>
      <c r="W76" s="19">
        <f t="shared" si="135"/>
        <v>0</v>
      </c>
      <c r="X76" s="19">
        <f t="shared" si="135"/>
        <v>165</v>
      </c>
      <c r="Y76" s="19">
        <f t="shared" si="135"/>
        <v>0</v>
      </c>
      <c r="Z76" s="19">
        <f t="shared" si="135"/>
        <v>0</v>
      </c>
      <c r="AA76" s="19">
        <f t="shared" si="135"/>
        <v>0</v>
      </c>
      <c r="AB76" s="19">
        <f t="shared" si="135"/>
        <v>0</v>
      </c>
      <c r="AC76" s="19">
        <f t="shared" si="135"/>
        <v>0</v>
      </c>
      <c r="AD76" s="19">
        <f t="shared" si="135"/>
        <v>0</v>
      </c>
      <c r="AE76" s="19">
        <f t="shared" si="135"/>
        <v>0</v>
      </c>
      <c r="AF76" s="19">
        <f t="shared" si="135"/>
        <v>0</v>
      </c>
      <c r="AG76" s="19">
        <f t="shared" si="135"/>
        <v>15</v>
      </c>
      <c r="AH76" s="19">
        <f t="shared" si="135"/>
        <v>0</v>
      </c>
      <c r="AI76" s="19">
        <f t="shared" si="135"/>
        <v>135</v>
      </c>
      <c r="AJ76" s="19">
        <f t="shared" si="135"/>
        <v>230</v>
      </c>
      <c r="AK76" s="19">
        <f t="shared" si="135"/>
        <v>365</v>
      </c>
      <c r="AL76" s="19" t="s">
        <v>43</v>
      </c>
      <c r="AM76" s="130">
        <f t="shared" si="135"/>
        <v>13.5</v>
      </c>
      <c r="AN76" s="19">
        <f t="shared" si="135"/>
        <v>680</v>
      </c>
      <c r="AO76" s="130">
        <f t="shared" si="135"/>
        <v>26</v>
      </c>
    </row>
    <row r="77" spans="1:41" ht="15" customHeight="1" thickBot="1" x14ac:dyDescent="0.25">
      <c r="A77" s="167" t="s">
        <v>53</v>
      </c>
      <c r="B77" s="168"/>
      <c r="C77" s="168"/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8"/>
      <c r="R77" s="168"/>
      <c r="S77" s="168"/>
      <c r="T77" s="168"/>
      <c r="U77" s="168"/>
      <c r="V77" s="168"/>
      <c r="W77" s="168"/>
      <c r="X77" s="168"/>
      <c r="Y77" s="168"/>
      <c r="Z77" s="168"/>
      <c r="AA77" s="168"/>
      <c r="AB77" s="168"/>
      <c r="AC77" s="168"/>
      <c r="AD77" s="168"/>
      <c r="AE77" s="168"/>
      <c r="AF77" s="168"/>
      <c r="AG77" s="168"/>
      <c r="AH77" s="168"/>
      <c r="AI77" s="168"/>
      <c r="AJ77" s="168"/>
      <c r="AK77" s="168"/>
      <c r="AL77" s="168"/>
      <c r="AM77" s="168"/>
      <c r="AN77" s="168"/>
      <c r="AO77" s="169"/>
    </row>
    <row r="78" spans="1:41" ht="15" customHeight="1" x14ac:dyDescent="0.2">
      <c r="A78" s="23">
        <v>1</v>
      </c>
      <c r="B78" s="22" t="s">
        <v>150</v>
      </c>
      <c r="C78" s="22" t="s">
        <v>58</v>
      </c>
      <c r="D78" s="75">
        <v>15</v>
      </c>
      <c r="E78" s="76"/>
      <c r="F78" s="76"/>
      <c r="G78" s="76"/>
      <c r="H78" s="76"/>
      <c r="I78" s="76"/>
      <c r="J78" s="76"/>
      <c r="K78" s="76"/>
      <c r="L78" s="25"/>
      <c r="M78" s="25"/>
      <c r="N78" s="25"/>
      <c r="O78" s="25"/>
      <c r="P78" s="25"/>
      <c r="Q78" s="25">
        <v>15</v>
      </c>
      <c r="R78" s="25">
        <f t="shared" ref="R78" si="136">SUM(D78:P78)</f>
        <v>15</v>
      </c>
      <c r="S78" s="25">
        <f t="shared" ref="S78" si="137">SUM(D78:Q78)</f>
        <v>30</v>
      </c>
      <c r="T78" s="125" t="s">
        <v>33</v>
      </c>
      <c r="U78" s="126">
        <f t="shared" ref="U78" si="138">TRUNC(S78/25)</f>
        <v>1</v>
      </c>
      <c r="V78" s="28"/>
      <c r="W78" s="28"/>
      <c r="X78" s="28"/>
      <c r="Y78" s="28"/>
      <c r="Z78" s="28"/>
      <c r="AA78" s="28"/>
      <c r="AB78" s="28"/>
      <c r="AC78" s="28"/>
      <c r="AD78" s="6"/>
      <c r="AE78" s="6"/>
      <c r="AF78" s="6"/>
      <c r="AG78" s="6"/>
      <c r="AH78" s="6"/>
      <c r="AI78" s="6"/>
      <c r="AJ78" s="6">
        <f t="shared" ref="AJ78" si="139">SUM(V78:AH78)</f>
        <v>0</v>
      </c>
      <c r="AK78" s="6">
        <f t="shared" ref="AK78" si="140">SUM(V78:AI78)</f>
        <v>0</v>
      </c>
      <c r="AL78" s="71"/>
      <c r="AM78" s="70">
        <f t="shared" ref="AM78:AM79" si="141">TRUNC(AK78/25)</f>
        <v>0</v>
      </c>
      <c r="AN78" s="14">
        <f t="shared" ref="AN78:AN79" si="142">S78+AK78</f>
        <v>30</v>
      </c>
      <c r="AO78" s="14">
        <f t="shared" ref="AO78:AO79" si="143">U78+AM78</f>
        <v>1</v>
      </c>
    </row>
    <row r="79" spans="1:41" ht="15" customHeight="1" thickBot="1" x14ac:dyDescent="0.25">
      <c r="A79" s="23">
        <v>2</v>
      </c>
      <c r="B79" s="22" t="s">
        <v>150</v>
      </c>
      <c r="C79" s="22" t="s">
        <v>59</v>
      </c>
      <c r="D79" s="77"/>
      <c r="E79" s="78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>
        <f t="shared" ref="R79" si="144">SUM(D79:P79)</f>
        <v>0</v>
      </c>
      <c r="S79" s="73">
        <f t="shared" ref="S79" si="145">SUM(D79:Q79)</f>
        <v>0</v>
      </c>
      <c r="T79" s="127"/>
      <c r="U79" s="128">
        <f t="shared" ref="U79" si="146">TRUNC(S79/25)</f>
        <v>0</v>
      </c>
      <c r="V79" s="28">
        <v>15</v>
      </c>
      <c r="W79" s="28"/>
      <c r="X79" s="28"/>
      <c r="Y79" s="28"/>
      <c r="Z79" s="28"/>
      <c r="AA79" s="28"/>
      <c r="AB79" s="28"/>
      <c r="AC79" s="28"/>
      <c r="AD79" s="6"/>
      <c r="AE79" s="6"/>
      <c r="AF79" s="6"/>
      <c r="AG79" s="6"/>
      <c r="AH79" s="6"/>
      <c r="AI79" s="6">
        <v>15</v>
      </c>
      <c r="AJ79" s="6">
        <f t="shared" ref="AJ79" si="147">SUM(V79:AH79)</f>
        <v>15</v>
      </c>
      <c r="AK79" s="6">
        <f t="shared" ref="AK79" si="148">SUM(V79:AI79)</f>
        <v>30</v>
      </c>
      <c r="AL79" s="71" t="s">
        <v>33</v>
      </c>
      <c r="AM79" s="70">
        <f t="shared" si="141"/>
        <v>1</v>
      </c>
      <c r="AN79" s="14">
        <f t="shared" si="142"/>
        <v>30</v>
      </c>
      <c r="AO79" s="14">
        <f t="shared" si="143"/>
        <v>1</v>
      </c>
    </row>
    <row r="80" spans="1:41" ht="15" customHeight="1" thickBot="1" x14ac:dyDescent="0.25">
      <c r="A80" s="164" t="s">
        <v>37</v>
      </c>
      <c r="B80" s="165"/>
      <c r="C80" s="166"/>
      <c r="D80" s="19">
        <f>SUM(D78:D79)</f>
        <v>15</v>
      </c>
      <c r="E80" s="19">
        <f t="shared" ref="E80:AM80" si="149">SUM(E78:E79)</f>
        <v>0</v>
      </c>
      <c r="F80" s="19">
        <f t="shared" si="149"/>
        <v>0</v>
      </c>
      <c r="G80" s="19">
        <f t="shared" si="149"/>
        <v>0</v>
      </c>
      <c r="H80" s="19">
        <f t="shared" si="149"/>
        <v>0</v>
      </c>
      <c r="I80" s="19">
        <f t="shared" si="149"/>
        <v>0</v>
      </c>
      <c r="J80" s="19">
        <f t="shared" si="149"/>
        <v>0</v>
      </c>
      <c r="K80" s="19">
        <f t="shared" si="149"/>
        <v>0</v>
      </c>
      <c r="L80" s="19">
        <f t="shared" si="149"/>
        <v>0</v>
      </c>
      <c r="M80" s="19">
        <f t="shared" si="149"/>
        <v>0</v>
      </c>
      <c r="N80" s="19">
        <f t="shared" si="149"/>
        <v>0</v>
      </c>
      <c r="O80" s="19">
        <f t="shared" si="149"/>
        <v>0</v>
      </c>
      <c r="P80" s="19">
        <f t="shared" si="149"/>
        <v>0</v>
      </c>
      <c r="Q80" s="19">
        <f t="shared" si="149"/>
        <v>15</v>
      </c>
      <c r="R80" s="19">
        <f t="shared" si="149"/>
        <v>15</v>
      </c>
      <c r="S80" s="19">
        <f t="shared" si="149"/>
        <v>30</v>
      </c>
      <c r="T80" s="19">
        <f t="shared" si="149"/>
        <v>0</v>
      </c>
      <c r="U80" s="130">
        <f t="shared" si="149"/>
        <v>1</v>
      </c>
      <c r="V80" s="19">
        <f>SUM(V78:V79)</f>
        <v>15</v>
      </c>
      <c r="W80" s="19">
        <f t="shared" si="149"/>
        <v>0</v>
      </c>
      <c r="X80" s="19">
        <f t="shared" si="149"/>
        <v>0</v>
      </c>
      <c r="Y80" s="19">
        <f t="shared" si="149"/>
        <v>0</v>
      </c>
      <c r="Z80" s="19">
        <f t="shared" si="149"/>
        <v>0</v>
      </c>
      <c r="AA80" s="19">
        <f t="shared" si="149"/>
        <v>0</v>
      </c>
      <c r="AB80" s="19">
        <f t="shared" si="149"/>
        <v>0</v>
      </c>
      <c r="AC80" s="19">
        <f t="shared" si="149"/>
        <v>0</v>
      </c>
      <c r="AD80" s="19">
        <f t="shared" si="149"/>
        <v>0</v>
      </c>
      <c r="AE80" s="19">
        <f t="shared" si="149"/>
        <v>0</v>
      </c>
      <c r="AF80" s="19">
        <f t="shared" si="149"/>
        <v>0</v>
      </c>
      <c r="AG80" s="19">
        <f t="shared" si="149"/>
        <v>0</v>
      </c>
      <c r="AH80" s="19">
        <f t="shared" si="149"/>
        <v>0</v>
      </c>
      <c r="AI80" s="19">
        <f t="shared" si="149"/>
        <v>15</v>
      </c>
      <c r="AJ80" s="19">
        <f t="shared" si="149"/>
        <v>15</v>
      </c>
      <c r="AK80" s="19">
        <f t="shared" si="149"/>
        <v>30</v>
      </c>
      <c r="AL80" s="19">
        <f t="shared" si="149"/>
        <v>0</v>
      </c>
      <c r="AM80" s="130">
        <f t="shared" si="149"/>
        <v>1</v>
      </c>
      <c r="AN80" s="19">
        <f>SUM(AN78:AN79)</f>
        <v>60</v>
      </c>
      <c r="AO80" s="130">
        <f t="shared" ref="AO80" si="150">SUM(AO78:AO79)</f>
        <v>2</v>
      </c>
    </row>
    <row r="81" spans="1:41" ht="15" customHeight="1" thickBot="1" x14ac:dyDescent="0.25">
      <c r="A81" s="186" t="s">
        <v>56</v>
      </c>
      <c r="B81" s="187"/>
      <c r="C81" s="188"/>
      <c r="D81" s="29">
        <f t="shared" ref="D81:S81" si="151">D22+D28+D37+D57+D80</f>
        <v>120</v>
      </c>
      <c r="E81" s="29">
        <f t="shared" si="151"/>
        <v>20</v>
      </c>
      <c r="F81" s="29">
        <f t="shared" si="151"/>
        <v>265</v>
      </c>
      <c r="G81" s="29">
        <f t="shared" si="151"/>
        <v>0</v>
      </c>
      <c r="H81" s="29">
        <f t="shared" si="151"/>
        <v>0</v>
      </c>
      <c r="I81" s="29">
        <f t="shared" si="151"/>
        <v>0</v>
      </c>
      <c r="J81" s="29">
        <f t="shared" si="151"/>
        <v>30</v>
      </c>
      <c r="K81" s="29">
        <f t="shared" si="151"/>
        <v>0</v>
      </c>
      <c r="L81" s="29">
        <f t="shared" si="151"/>
        <v>0</v>
      </c>
      <c r="M81" s="29">
        <f t="shared" si="151"/>
        <v>0</v>
      </c>
      <c r="N81" s="29">
        <f t="shared" si="151"/>
        <v>0</v>
      </c>
      <c r="O81" s="29">
        <f t="shared" si="151"/>
        <v>15</v>
      </c>
      <c r="P81" s="29">
        <f t="shared" si="151"/>
        <v>120</v>
      </c>
      <c r="Q81" s="29">
        <f t="shared" si="151"/>
        <v>275</v>
      </c>
      <c r="R81" s="29">
        <f t="shared" si="151"/>
        <v>570</v>
      </c>
      <c r="S81" s="29">
        <f t="shared" si="151"/>
        <v>845</v>
      </c>
      <c r="T81" s="29" t="s">
        <v>42</v>
      </c>
      <c r="U81" s="131">
        <f t="shared" ref="U81:AK81" si="152">U22+U28+U37+U57+U80</f>
        <v>31</v>
      </c>
      <c r="V81" s="29">
        <f t="shared" si="152"/>
        <v>120</v>
      </c>
      <c r="W81" s="29">
        <f t="shared" si="152"/>
        <v>30</v>
      </c>
      <c r="X81" s="29">
        <f t="shared" si="152"/>
        <v>140</v>
      </c>
      <c r="Y81" s="29">
        <f t="shared" si="152"/>
        <v>0</v>
      </c>
      <c r="Z81" s="29">
        <f t="shared" si="152"/>
        <v>0</v>
      </c>
      <c r="AA81" s="29">
        <f t="shared" si="152"/>
        <v>0</v>
      </c>
      <c r="AB81" s="29">
        <f t="shared" si="152"/>
        <v>60</v>
      </c>
      <c r="AC81" s="29">
        <f t="shared" si="152"/>
        <v>0</v>
      </c>
      <c r="AD81" s="29">
        <f t="shared" si="152"/>
        <v>0</v>
      </c>
      <c r="AE81" s="29">
        <f t="shared" si="152"/>
        <v>0</v>
      </c>
      <c r="AF81" s="29">
        <f t="shared" si="152"/>
        <v>0</v>
      </c>
      <c r="AG81" s="29">
        <f t="shared" si="152"/>
        <v>15</v>
      </c>
      <c r="AH81" s="29">
        <f t="shared" si="152"/>
        <v>120</v>
      </c>
      <c r="AI81" s="29">
        <f t="shared" si="152"/>
        <v>320</v>
      </c>
      <c r="AJ81" s="29">
        <f t="shared" si="152"/>
        <v>485</v>
      </c>
      <c r="AK81" s="29">
        <f t="shared" si="152"/>
        <v>805</v>
      </c>
      <c r="AL81" s="29" t="s">
        <v>44</v>
      </c>
      <c r="AM81" s="131">
        <f>AM22+AM28+AM37+AM57+AM80</f>
        <v>30</v>
      </c>
      <c r="AN81" s="29">
        <f>AN22+AN28+AN37+AN57+AN80</f>
        <v>1560</v>
      </c>
      <c r="AO81" s="131">
        <f>AO22+AO28+AO37+AO57+AO80</f>
        <v>58</v>
      </c>
    </row>
    <row r="82" spans="1:41" ht="15" customHeight="1" thickBot="1" x14ac:dyDescent="0.25">
      <c r="A82" s="186" t="s">
        <v>57</v>
      </c>
      <c r="B82" s="187"/>
      <c r="C82" s="188"/>
      <c r="D82" s="29">
        <f t="shared" ref="D82:S82" si="153">D22+D28+D37+D76+D80</f>
        <v>105</v>
      </c>
      <c r="E82" s="29">
        <f t="shared" si="153"/>
        <v>20</v>
      </c>
      <c r="F82" s="29">
        <f t="shared" si="153"/>
        <v>240</v>
      </c>
      <c r="G82" s="29">
        <f t="shared" si="153"/>
        <v>0</v>
      </c>
      <c r="H82" s="29">
        <f t="shared" si="153"/>
        <v>0</v>
      </c>
      <c r="I82" s="29">
        <f t="shared" si="153"/>
        <v>0</v>
      </c>
      <c r="J82" s="29">
        <f t="shared" si="153"/>
        <v>30</v>
      </c>
      <c r="K82" s="29">
        <f t="shared" si="153"/>
        <v>0</v>
      </c>
      <c r="L82" s="29">
        <f t="shared" si="153"/>
        <v>0</v>
      </c>
      <c r="M82" s="29">
        <f t="shared" si="153"/>
        <v>0</v>
      </c>
      <c r="N82" s="29">
        <f t="shared" si="153"/>
        <v>0</v>
      </c>
      <c r="O82" s="29">
        <f t="shared" si="153"/>
        <v>15</v>
      </c>
      <c r="P82" s="29">
        <f t="shared" si="153"/>
        <v>120</v>
      </c>
      <c r="Q82" s="29">
        <f t="shared" si="153"/>
        <v>295</v>
      </c>
      <c r="R82" s="29">
        <f t="shared" si="153"/>
        <v>530</v>
      </c>
      <c r="S82" s="29">
        <f t="shared" si="153"/>
        <v>825</v>
      </c>
      <c r="T82" s="29" t="s">
        <v>44</v>
      </c>
      <c r="U82" s="131">
        <f t="shared" ref="U82:AK82" si="154">U22+U28+U37+U76+U80</f>
        <v>31</v>
      </c>
      <c r="V82" s="29">
        <f t="shared" si="154"/>
        <v>105</v>
      </c>
      <c r="W82" s="29">
        <f t="shared" si="154"/>
        <v>20</v>
      </c>
      <c r="X82" s="29">
        <f t="shared" si="154"/>
        <v>200</v>
      </c>
      <c r="Y82" s="29">
        <f t="shared" si="154"/>
        <v>0</v>
      </c>
      <c r="Z82" s="29">
        <f t="shared" si="154"/>
        <v>0</v>
      </c>
      <c r="AA82" s="29">
        <f t="shared" si="154"/>
        <v>0</v>
      </c>
      <c r="AB82" s="29">
        <f t="shared" si="154"/>
        <v>60</v>
      </c>
      <c r="AC82" s="29">
        <f t="shared" si="154"/>
        <v>0</v>
      </c>
      <c r="AD82" s="29">
        <f t="shared" si="154"/>
        <v>0</v>
      </c>
      <c r="AE82" s="29">
        <f t="shared" si="154"/>
        <v>0</v>
      </c>
      <c r="AF82" s="29">
        <f t="shared" si="154"/>
        <v>0</v>
      </c>
      <c r="AG82" s="29">
        <f t="shared" si="154"/>
        <v>15</v>
      </c>
      <c r="AH82" s="29">
        <f t="shared" si="154"/>
        <v>120</v>
      </c>
      <c r="AI82" s="29">
        <f t="shared" si="154"/>
        <v>305</v>
      </c>
      <c r="AJ82" s="29">
        <f t="shared" si="154"/>
        <v>520</v>
      </c>
      <c r="AK82" s="29">
        <f t="shared" si="154"/>
        <v>825</v>
      </c>
      <c r="AL82" s="29" t="s">
        <v>44</v>
      </c>
      <c r="AM82" s="131">
        <f>AM22+AM28+AM37+AM76+AM80</f>
        <v>30</v>
      </c>
      <c r="AN82" s="29">
        <f>AN22+AN28+AN37+AN76+AN80</f>
        <v>1560</v>
      </c>
      <c r="AO82" s="131">
        <f>AO22+AO28+AO37+AO76+AO80</f>
        <v>58</v>
      </c>
    </row>
    <row r="89" spans="1:41" ht="14.25" x14ac:dyDescent="0.2">
      <c r="N89" s="3" t="s">
        <v>139</v>
      </c>
    </row>
    <row r="90" spans="1:41" x14ac:dyDescent="0.2">
      <c r="C90" s="163" t="s">
        <v>3</v>
      </c>
      <c r="O90" t="s">
        <v>3</v>
      </c>
      <c r="AF90" s="184" t="s">
        <v>3</v>
      </c>
      <c r="AG90" s="185"/>
      <c r="AH90" s="185"/>
      <c r="AI90" s="185"/>
      <c r="AJ90" s="185"/>
      <c r="AK90" s="185"/>
      <c r="AL90" s="185"/>
    </row>
    <row r="91" spans="1:41" x14ac:dyDescent="0.2">
      <c r="B91" s="1"/>
      <c r="C91" s="1" t="s">
        <v>7</v>
      </c>
      <c r="M91" s="30"/>
      <c r="O91" s="185" t="s">
        <v>4</v>
      </c>
      <c r="P91" s="185"/>
      <c r="Q91" s="185"/>
      <c r="R91" s="185"/>
      <c r="S91" s="185"/>
      <c r="T91" s="185"/>
      <c r="U91" s="185"/>
      <c r="AF91" s="185" t="s">
        <v>5</v>
      </c>
      <c r="AG91" s="185"/>
      <c r="AH91" s="185"/>
      <c r="AI91" s="185"/>
      <c r="AJ91" s="185"/>
      <c r="AK91" s="185"/>
      <c r="AL91" s="185"/>
    </row>
  </sheetData>
  <mergeCells count="25">
    <mergeCell ref="A81:C81"/>
    <mergeCell ref="A82:C82"/>
    <mergeCell ref="AF90:AL90"/>
    <mergeCell ref="O91:U91"/>
    <mergeCell ref="AF91:AL91"/>
    <mergeCell ref="A80:C80"/>
    <mergeCell ref="A18:AO18"/>
    <mergeCell ref="A22:C22"/>
    <mergeCell ref="A23:AO23"/>
    <mergeCell ref="A28:C28"/>
    <mergeCell ref="A29:AO29"/>
    <mergeCell ref="A37:C37"/>
    <mergeCell ref="A38:AO38"/>
    <mergeCell ref="A57:C57"/>
    <mergeCell ref="A58:AO58"/>
    <mergeCell ref="A76:C76"/>
    <mergeCell ref="A77:AO77"/>
    <mergeCell ref="A6:AO6"/>
    <mergeCell ref="A16:A17"/>
    <mergeCell ref="C16:C17"/>
    <mergeCell ref="D16:U16"/>
    <mergeCell ref="V16:AM16"/>
    <mergeCell ref="AN16:AN17"/>
    <mergeCell ref="AO16:AO17"/>
    <mergeCell ref="B16:B1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landscape" horizontalDpi="300" verticalDpi="300" r:id="rId1"/>
  <headerFooter alignWithMargins="0"/>
  <ignoredErrors>
    <ignoredError sqref="R21 R24 AJ24:AJ25 R26:R27 AJ27:AK27 R30 R50:R52 AJ55:AJ56 R78 AJ79 R60:R61 R19 AJ20 AJ19:AK19 AJ21:AK21 AK20 AJ30 AJ60:AJ61 AK60:AK61 AJ74:AK75 AK67:AK69 AK55 R31:R33 AJ34 R54:R55 AJ51 AJ43:AJ44 AJ39 AJ45:AJ49 AJ41:AJ42 R67:R69 R64:R66 R70:R72" formulaRange="1"/>
    <ignoredError sqref="Y54:AH54 Y50:AH50 AK50 S67 AU20:BJ20 R40:S40 AK40 S41 S45:S46 S43:S44 S49 S47:S48 S42 AK66" formula="1"/>
    <ignoredError sqref="AJ52:AJ54 AJ59:AK59 R49 R45:R46 R41:R42 R43:R44 R47:R48 AJ50 AJ40 AJ72:AJ73 AJ70 AJ62:AJ66 AJ67:AJ69 AJ71" formula="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AA21"/>
  <sheetViews>
    <sheetView workbookViewId="0">
      <selection activeCell="Y6" sqref="Y6"/>
    </sheetView>
  </sheetViews>
  <sheetFormatPr defaultRowHeight="12.75" x14ac:dyDescent="0.2"/>
  <cols>
    <col min="1" max="2" width="5.85546875" customWidth="1"/>
    <col min="3" max="3" width="31.140625" bestFit="1" customWidth="1"/>
    <col min="4" max="21" width="7" customWidth="1"/>
    <col min="22" max="23" width="6.28515625" customWidth="1"/>
    <col min="24" max="27" width="6.5703125" customWidth="1"/>
  </cols>
  <sheetData>
    <row r="1" spans="3:27" ht="13.5" thickBot="1" x14ac:dyDescent="0.25"/>
    <row r="2" spans="3:27" ht="16.5" thickBot="1" x14ac:dyDescent="0.3">
      <c r="X2" s="194" t="s">
        <v>77</v>
      </c>
      <c r="Y2" s="195"/>
      <c r="Z2" s="195"/>
      <c r="AA2" s="196"/>
    </row>
    <row r="3" spans="3:27" ht="271.5" thickBot="1" x14ac:dyDescent="0.25">
      <c r="C3" s="66" t="s">
        <v>154</v>
      </c>
      <c r="D3" s="81" t="s">
        <v>11</v>
      </c>
      <c r="E3" s="82" t="s">
        <v>12</v>
      </c>
      <c r="F3" s="82" t="s">
        <v>13</v>
      </c>
      <c r="G3" s="82" t="s">
        <v>14</v>
      </c>
      <c r="H3" s="82" t="s">
        <v>15</v>
      </c>
      <c r="I3" s="82" t="s">
        <v>16</v>
      </c>
      <c r="J3" s="82" t="s">
        <v>17</v>
      </c>
      <c r="K3" s="82" t="s">
        <v>18</v>
      </c>
      <c r="L3" s="82" t="s">
        <v>19</v>
      </c>
      <c r="M3" s="82" t="s">
        <v>20</v>
      </c>
      <c r="N3" s="82" t="s">
        <v>21</v>
      </c>
      <c r="O3" s="82" t="s">
        <v>24</v>
      </c>
      <c r="P3" s="82" t="s">
        <v>22</v>
      </c>
      <c r="Q3" s="82" t="s">
        <v>0</v>
      </c>
      <c r="R3" s="82" t="s">
        <v>23</v>
      </c>
      <c r="S3" s="82" t="s">
        <v>8</v>
      </c>
      <c r="T3" s="82" t="s">
        <v>1</v>
      </c>
      <c r="U3" s="83" t="s">
        <v>2</v>
      </c>
      <c r="X3" s="101" t="s">
        <v>135</v>
      </c>
      <c r="Y3" s="102" t="s">
        <v>136</v>
      </c>
      <c r="Z3" s="101" t="s">
        <v>137</v>
      </c>
      <c r="AA3" s="102" t="s">
        <v>138</v>
      </c>
    </row>
    <row r="4" spans="3:27" ht="15.75" x14ac:dyDescent="0.2">
      <c r="C4" s="79" t="s">
        <v>70</v>
      </c>
      <c r="D4" s="58">
        <f>'1 rok'!AU18+'2 rok'!AU18</f>
        <v>515</v>
      </c>
      <c r="E4" s="42">
        <f>'1 rok'!AV18+'2 rok'!AV18</f>
        <v>90</v>
      </c>
      <c r="F4" s="42">
        <f>'1 rok'!AW18+'2 rok'!AW18</f>
        <v>600</v>
      </c>
      <c r="G4" s="42">
        <f>'1 rok'!AX18+'2 rok'!AX18</f>
        <v>160</v>
      </c>
      <c r="H4" s="42"/>
      <c r="I4" s="42"/>
      <c r="J4" s="42">
        <f>'1 rok'!BA18+'2 rok'!BA18</f>
        <v>150</v>
      </c>
      <c r="K4" s="42"/>
      <c r="L4" s="42"/>
      <c r="M4" s="42">
        <f>'1 rok'!BD18+'2 rok'!BD18</f>
        <v>30</v>
      </c>
      <c r="N4" s="42"/>
      <c r="O4" s="42">
        <f>'1 rok'!BF18+'2 rok'!BF18</f>
        <v>30</v>
      </c>
      <c r="P4" s="42">
        <f>'1 rok'!BG18+'2 rok'!BG18</f>
        <v>600</v>
      </c>
      <c r="Q4" s="42">
        <f>'1 rok'!BH18+'2 rok'!BH18</f>
        <v>1095</v>
      </c>
      <c r="R4" s="42">
        <f>'1 rok'!BI18+'2 rok'!BI18</f>
        <v>2175</v>
      </c>
      <c r="S4" s="42">
        <f>'1 rok'!BJ18+'2 rok'!BJ18</f>
        <v>3270</v>
      </c>
      <c r="T4" s="42" t="s">
        <v>143</v>
      </c>
      <c r="U4" s="43">
        <f>'1 rok'!BL18+'2 rok'!BL18</f>
        <v>122</v>
      </c>
      <c r="X4" s="97">
        <f>D4+E4+M4</f>
        <v>635</v>
      </c>
      <c r="Y4" s="98">
        <f>F4+G4+H4+I4+J4+K4+L4+O4+P4</f>
        <v>1540</v>
      </c>
      <c r="Z4" s="99">
        <f>TRUNC(X4/25)</f>
        <v>25</v>
      </c>
      <c r="AA4" s="100">
        <f>TRUNC(Y4/25)</f>
        <v>61</v>
      </c>
    </row>
    <row r="5" spans="3:27" ht="16.5" thickBot="1" x14ac:dyDescent="0.25">
      <c r="C5" s="80" t="s">
        <v>71</v>
      </c>
      <c r="D5" s="84">
        <f>(D4/$S4)*100</f>
        <v>15.749235474006115</v>
      </c>
      <c r="E5" s="85">
        <f t="shared" ref="E5:J5" si="0">(E4/$S4)*100</f>
        <v>2.7522935779816518</v>
      </c>
      <c r="F5" s="85">
        <f t="shared" si="0"/>
        <v>18.348623853211009</v>
      </c>
      <c r="G5" s="85">
        <f t="shared" ref="G5" si="1">(G4/$S4)*100</f>
        <v>4.8929663608562688</v>
      </c>
      <c r="H5" s="85"/>
      <c r="I5" s="85"/>
      <c r="J5" s="85">
        <f t="shared" si="0"/>
        <v>4.5871559633027523</v>
      </c>
      <c r="K5" s="85"/>
      <c r="L5" s="85"/>
      <c r="M5" s="85">
        <f t="shared" ref="M5" si="2">(M4/$S4)*100</f>
        <v>0.91743119266055051</v>
      </c>
      <c r="N5" s="85"/>
      <c r="O5" s="85">
        <f t="shared" ref="O5" si="3">(O4/$S4)*100</f>
        <v>0.91743119266055051</v>
      </c>
      <c r="P5" s="85">
        <f t="shared" ref="P5" si="4">(P4/$S4)*100</f>
        <v>18.348623853211009</v>
      </c>
      <c r="Q5" s="85">
        <f t="shared" ref="Q5" si="5">(Q4/$S4)*100</f>
        <v>33.486238532110093</v>
      </c>
      <c r="R5" s="85">
        <f t="shared" ref="R5" si="6">(R4/$S4)*100</f>
        <v>66.513761467889907</v>
      </c>
      <c r="S5" s="86">
        <f t="shared" ref="S5" si="7">(S4/$S4)*100</f>
        <v>100</v>
      </c>
      <c r="T5" s="87"/>
      <c r="U5" s="88"/>
      <c r="X5" s="91">
        <f>(SUM(D4:E4)+M4)/R4</f>
        <v>0.29195402298850576</v>
      </c>
      <c r="Y5" s="92">
        <f>(SUM(F4:L4)+O4+P4)/R4</f>
        <v>0.7080459770114943</v>
      </c>
      <c r="Z5" s="91">
        <f>(Z4)/U4</f>
        <v>0.20491803278688525</v>
      </c>
      <c r="AA5" s="92">
        <f>(AA4)/U4</f>
        <v>0.5</v>
      </c>
    </row>
    <row r="6" spans="3:27" ht="15.75" x14ac:dyDescent="0.2">
      <c r="C6" s="79" t="s">
        <v>72</v>
      </c>
      <c r="D6" s="58">
        <f>'1 rok'!AU20+'2 rok'!AU20</f>
        <v>505</v>
      </c>
      <c r="E6" s="42">
        <f>'1 rok'!AV20+'2 rok'!AV20</f>
        <v>90</v>
      </c>
      <c r="F6" s="42">
        <f>'1 rok'!AW20+'2 rok'!AW20</f>
        <v>600</v>
      </c>
      <c r="G6" s="42">
        <f>'1 rok'!AX20+'2 rok'!AX20</f>
        <v>160</v>
      </c>
      <c r="H6" s="42"/>
      <c r="I6" s="42"/>
      <c r="J6" s="42">
        <f>'1 rok'!BA20+'2 rok'!BA20</f>
        <v>150</v>
      </c>
      <c r="K6" s="42"/>
      <c r="L6" s="42"/>
      <c r="M6" s="42">
        <f>'1 rok'!BD20+'2 rok'!BD20</f>
        <v>30</v>
      </c>
      <c r="N6" s="42"/>
      <c r="O6" s="42">
        <f>'1 rok'!BF20+'2 rok'!BF20</f>
        <v>30</v>
      </c>
      <c r="P6" s="42">
        <f>'1 rok'!BG20+'2 rok'!BG20</f>
        <v>600</v>
      </c>
      <c r="Q6" s="42">
        <f>'1 rok'!BH20+'2 rok'!BH20</f>
        <v>1105</v>
      </c>
      <c r="R6" s="42">
        <f>'1 rok'!BI20+'2 rok'!BI20</f>
        <v>2165</v>
      </c>
      <c r="S6" s="42">
        <f>'1 rok'!BJ20+'2 rok'!BJ20</f>
        <v>3270</v>
      </c>
      <c r="T6" s="42" t="s">
        <v>143</v>
      </c>
      <c r="U6" s="43">
        <f>'1 rok'!BL20+'2 rok'!BL20</f>
        <v>122</v>
      </c>
      <c r="X6" s="89">
        <f>D6+E6+M6</f>
        <v>625</v>
      </c>
      <c r="Y6" s="90">
        <f>F6+G6+H6+I6+J6+K6+L6+O6+P6</f>
        <v>1540</v>
      </c>
      <c r="Z6" s="95">
        <f>TRUNC(X6/25)</f>
        <v>25</v>
      </c>
      <c r="AA6" s="96">
        <f t="shared" ref="AA6" si="8">TRUNC(Y6/25)</f>
        <v>61</v>
      </c>
    </row>
    <row r="7" spans="3:27" ht="16.5" thickBot="1" x14ac:dyDescent="0.25">
      <c r="C7" s="80" t="s">
        <v>73</v>
      </c>
      <c r="D7" s="60">
        <f>(D6/$S6)*100</f>
        <v>15.443425076452598</v>
      </c>
      <c r="E7" s="44">
        <f t="shared" ref="E7:J7" si="9">(E6/$S6)*100</f>
        <v>2.7522935779816518</v>
      </c>
      <c r="F7" s="44">
        <f t="shared" si="9"/>
        <v>18.348623853211009</v>
      </c>
      <c r="G7" s="44">
        <f t="shared" ref="G7" si="10">(G6/$S6)*100</f>
        <v>4.8929663608562688</v>
      </c>
      <c r="H7" s="44"/>
      <c r="I7" s="44"/>
      <c r="J7" s="44">
        <f t="shared" si="9"/>
        <v>4.5871559633027523</v>
      </c>
      <c r="K7" s="44"/>
      <c r="L7" s="44"/>
      <c r="M7" s="44">
        <f t="shared" ref="M7" si="11">(M6/$S6)*100</f>
        <v>0.91743119266055051</v>
      </c>
      <c r="N7" s="44"/>
      <c r="O7" s="44">
        <f t="shared" ref="O7" si="12">(O6/$S6)*100</f>
        <v>0.91743119266055051</v>
      </c>
      <c r="P7" s="44">
        <f t="shared" ref="P7" si="13">(P6/$S6)*100</f>
        <v>18.348623853211009</v>
      </c>
      <c r="Q7" s="44">
        <f t="shared" ref="Q7" si="14">(Q6/$S6)*100</f>
        <v>33.792048929663608</v>
      </c>
      <c r="R7" s="44">
        <f t="shared" ref="R7" si="15">(R6/$S6)*100</f>
        <v>66.207951070336392</v>
      </c>
      <c r="S7" s="45">
        <f t="shared" ref="S7" si="16">(S6/$S6)*100</f>
        <v>100</v>
      </c>
      <c r="T7" s="46"/>
      <c r="U7" s="47"/>
      <c r="X7" s="93">
        <f>(SUM(D6:E6)+M6)/R6</f>
        <v>0.28868360277136257</v>
      </c>
      <c r="Y7" s="94">
        <f>(SUM(F6:L6)+O6+P6)/R6</f>
        <v>0.71131639722863738</v>
      </c>
      <c r="Z7" s="93">
        <f>(Z6)/U6</f>
        <v>0.20491803278688525</v>
      </c>
      <c r="AA7" s="94">
        <f>(AA6)/U6</f>
        <v>0.5</v>
      </c>
    </row>
    <row r="8" spans="3:27" ht="15.75" x14ac:dyDescent="0.2">
      <c r="C8" s="37"/>
      <c r="E8" s="39"/>
    </row>
    <row r="9" spans="3:27" ht="15.75" x14ac:dyDescent="0.2">
      <c r="C9" s="37"/>
      <c r="D9" s="38"/>
      <c r="E9" s="37"/>
    </row>
    <row r="10" spans="3:27" ht="35.25" x14ac:dyDescent="0.2">
      <c r="C10" s="62" t="s">
        <v>63</v>
      </c>
      <c r="D10" s="63" t="s">
        <v>64</v>
      </c>
      <c r="E10" s="63" t="s">
        <v>62</v>
      </c>
      <c r="F10" s="61" t="s">
        <v>78</v>
      </c>
      <c r="G10" s="61" t="s">
        <v>79</v>
      </c>
    </row>
    <row r="11" spans="3:27" ht="15.75" x14ac:dyDescent="0.2">
      <c r="C11" s="34" t="s">
        <v>65</v>
      </c>
      <c r="D11" s="31">
        <f>'1 rok'!AU25+'2 rok'!AU25</f>
        <v>405</v>
      </c>
      <c r="E11" s="31">
        <f>'1 rok'!AV25+'2 rok'!AV25</f>
        <v>20</v>
      </c>
      <c r="F11" s="64">
        <f>E11/(E11+E12+E13+E14)*100</f>
        <v>17.391304347826086</v>
      </c>
      <c r="G11" s="64">
        <f>E11/(E11+E12+E13+E15)*100</f>
        <v>17.391304347826086</v>
      </c>
    </row>
    <row r="12" spans="3:27" ht="15.75" x14ac:dyDescent="0.2">
      <c r="C12" s="34" t="s">
        <v>66</v>
      </c>
      <c r="D12" s="31">
        <f>'1 rok'!AU26+'2 rok'!AU26</f>
        <v>435</v>
      </c>
      <c r="E12" s="31">
        <f>'1 rok'!AV26+'2 rok'!AV26</f>
        <v>20</v>
      </c>
      <c r="F12" s="64">
        <f>E12/(E11+E12+E13+E14)*100</f>
        <v>17.391304347826086</v>
      </c>
      <c r="G12" s="64">
        <f>E12/(E11+E12+E13+E15)*100</f>
        <v>17.391304347826086</v>
      </c>
    </row>
    <row r="13" spans="3:27" ht="15.75" x14ac:dyDescent="0.2">
      <c r="C13" s="34" t="s">
        <v>67</v>
      </c>
      <c r="D13" s="31">
        <f>'1 rok'!AU27+'2 rok'!AU27</f>
        <v>690</v>
      </c>
      <c r="E13" s="31">
        <f>'1 rok'!AV27+'2 rok'!AV27</f>
        <v>42</v>
      </c>
      <c r="F13" s="64">
        <f>E13/(E11+E12+E13+E14)*100</f>
        <v>36.521739130434781</v>
      </c>
      <c r="G13" s="64">
        <f>E13/(E11+E12+E13+E15)*100</f>
        <v>36.521739130434781</v>
      </c>
    </row>
    <row r="14" spans="3:27" ht="15.75" x14ac:dyDescent="0.2">
      <c r="C14" s="40" t="s">
        <v>68</v>
      </c>
      <c r="D14" s="31">
        <f>'1 rok'!AU28+'2 rok'!AU28</f>
        <v>555</v>
      </c>
      <c r="E14" s="31">
        <f>'1 rok'!AV28+'2 rok'!AV28</f>
        <v>33</v>
      </c>
      <c r="F14" s="64">
        <f>E14/(E11+E12+E13+E14)*100</f>
        <v>28.695652173913043</v>
      </c>
      <c r="G14" s="64" t="s">
        <v>80</v>
      </c>
    </row>
    <row r="15" spans="3:27" ht="15.75" x14ac:dyDescent="0.2">
      <c r="C15" s="40" t="s">
        <v>69</v>
      </c>
      <c r="D15" s="31">
        <f>'1 rok'!AU29+'2 rok'!AU29</f>
        <v>545</v>
      </c>
      <c r="E15" s="31">
        <f>'1 rok'!AV29+'2 rok'!AV29</f>
        <v>33</v>
      </c>
      <c r="F15" s="64" t="s">
        <v>80</v>
      </c>
      <c r="G15" s="64">
        <f>E15/(E11+E12+E13+E15)*100</f>
        <v>28.695652173913043</v>
      </c>
    </row>
    <row r="16" spans="3:27" ht="15.75" x14ac:dyDescent="0.2">
      <c r="C16" s="33" t="s">
        <v>56</v>
      </c>
      <c r="D16" s="31">
        <f>SUM(D11:D14)</f>
        <v>2085</v>
      </c>
      <c r="E16" s="31">
        <f>SUM(E11:E14)</f>
        <v>115</v>
      </c>
      <c r="F16" s="31">
        <f>SUM(F11:F14)</f>
        <v>100</v>
      </c>
      <c r="G16" s="64" t="s">
        <v>80</v>
      </c>
    </row>
    <row r="17" spans="3:7" ht="15.75" x14ac:dyDescent="0.2">
      <c r="C17" s="33" t="s">
        <v>57</v>
      </c>
      <c r="D17" s="31">
        <f>SUM(D11:D15)-D14</f>
        <v>2075</v>
      </c>
      <c r="E17" s="31">
        <f>SUM(E11:E15)-E14</f>
        <v>115</v>
      </c>
      <c r="F17" s="32" t="s">
        <v>80</v>
      </c>
      <c r="G17" s="31">
        <f>SUM(G11:G13,G15)</f>
        <v>100</v>
      </c>
    </row>
    <row r="19" spans="3:7" ht="15.75" x14ac:dyDescent="0.2">
      <c r="C19" s="62" t="s">
        <v>76</v>
      </c>
      <c r="D19" s="63" t="s">
        <v>64</v>
      </c>
      <c r="E19" s="63" t="s">
        <v>62</v>
      </c>
      <c r="F19" s="65" t="s">
        <v>81</v>
      </c>
    </row>
    <row r="20" spans="3:7" ht="15.75" x14ac:dyDescent="0.2">
      <c r="C20" s="41" t="s">
        <v>75</v>
      </c>
      <c r="D20" s="31">
        <f>'1 rok'!AU34+'2 rok'!AU34</f>
        <v>970</v>
      </c>
      <c r="E20" s="31">
        <f>'1 rok'!AV34+'2 rok'!AV34</f>
        <v>37</v>
      </c>
      <c r="F20" s="64">
        <f>E20/U4*100</f>
        <v>30.327868852459016</v>
      </c>
    </row>
    <row r="21" spans="3:7" ht="15.75" x14ac:dyDescent="0.2">
      <c r="C21" s="41" t="s">
        <v>74</v>
      </c>
      <c r="D21" s="31">
        <f>'1 rok'!AU35+'2 rok'!AU35</f>
        <v>970</v>
      </c>
      <c r="E21" s="31">
        <f>'1 rok'!AV35+'2 rok'!AV35</f>
        <v>37</v>
      </c>
      <c r="F21" s="64">
        <f>E21/U6*100</f>
        <v>30.327868852459016</v>
      </c>
    </row>
  </sheetData>
  <mergeCells count="1">
    <mergeCell ref="X2:AA2"/>
  </mergeCells>
  <conditionalFormatting sqref="Y5">
    <cfRule type="cellIs" dxfId="7" priority="17" operator="greaterThanOrEqual">
      <formula>0.5</formula>
    </cfRule>
    <cfRule type="cellIs" dxfId="6" priority="18" operator="lessThan">
      <formula>0.5</formula>
    </cfRule>
  </conditionalFormatting>
  <conditionalFormatting sqref="Y7">
    <cfRule type="cellIs" dxfId="5" priority="5" operator="greaterThanOrEqual">
      <formula>0.5</formula>
    </cfRule>
    <cfRule type="cellIs" dxfId="4" priority="6" operator="lessThan">
      <formula>0.5</formula>
    </cfRule>
  </conditionalFormatting>
  <conditionalFormatting sqref="AA5">
    <cfRule type="cellIs" dxfId="3" priority="3" operator="greaterThanOrEqual">
      <formula>0.5</formula>
    </cfRule>
    <cfRule type="cellIs" dxfId="2" priority="4" operator="lessThan">
      <formula>0.5</formula>
    </cfRule>
  </conditionalFormatting>
  <conditionalFormatting sqref="AA7">
    <cfRule type="cellIs" dxfId="1" priority="1" operator="greaterThanOrEqual">
      <formula>0.5</formula>
    </cfRule>
    <cfRule type="cellIs" dxfId="0" priority="2" operator="lessThan">
      <formula>0.5</formula>
    </cfRule>
  </conditionalFormatting>
  <pageMargins left="0.25" right="0.25" top="0.75" bottom="0.75" header="0.3" footer="0.3"/>
  <pageSetup paperSize="9" scale="70" fitToHeight="0" orientation="landscape" r:id="rId1"/>
  <ignoredErrors>
    <ignoredError sqref="X5:X6 Y5:Y6 D6:G6 Z5:AA6 H6:S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1 rok</vt:lpstr>
      <vt:lpstr>2 rok</vt:lpstr>
      <vt:lpstr>podsumowanie</vt:lpstr>
      <vt:lpstr>'1 rok'!Obszar_wydruku</vt:lpstr>
      <vt:lpstr>'2 rok'!Obszar_wydruku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Magda</cp:lastModifiedBy>
  <cp:lastPrinted>2015-09-19T13:47:45Z</cp:lastPrinted>
  <dcterms:created xsi:type="dcterms:W3CDTF">2014-08-22T07:06:50Z</dcterms:created>
  <dcterms:modified xsi:type="dcterms:W3CDTF">2020-11-12T07:56:39Z</dcterms:modified>
</cp:coreProperties>
</file>