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liki na stronę\"/>
    </mc:Choice>
  </mc:AlternateContent>
  <xr:revisionPtr revIDLastSave="0" documentId="13_ncr:1_{1287B4FC-7D04-4497-8D90-C15E5091A2B3}" xr6:coauthVersionLast="47" xr6:coauthVersionMax="47" xr10:uidLastSave="{00000000-0000-0000-0000-000000000000}"/>
  <bookViews>
    <workbookView xWindow="28680" yWindow="-120" windowWidth="29040" windowHeight="15720" firstSheet="1" activeTab="1" xr2:uid="{4492D1F5-6360-4375-89EE-53AA13BE1783}"/>
  </bookViews>
  <sheets>
    <sheet name="Położnictwo I st." sheetId="1" state="hidden" r:id="rId1"/>
    <sheet name="Matryca" sheetId="6" r:id="rId2"/>
    <sheet name="Słowniki" sheetId="5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'Położnictwo I st.'!$A$19:$BQ$80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8" i="1" l="1"/>
  <c r="P118" i="1" s="1"/>
  <c r="O117" i="1"/>
  <c r="P117" i="1" s="1"/>
  <c r="N89" i="1"/>
  <c r="P36" i="1"/>
  <c r="P44" i="1"/>
  <c r="AW78" i="1"/>
  <c r="AV78" i="1" s="1"/>
  <c r="AU78" i="1" s="1"/>
  <c r="AW77" i="1"/>
  <c r="AV77" i="1" s="1"/>
  <c r="AU77" i="1" s="1"/>
  <c r="AW76" i="1"/>
  <c r="AV76" i="1" s="1"/>
  <c r="AU76" i="1" s="1"/>
  <c r="AW75" i="1"/>
  <c r="AV75" i="1" s="1"/>
  <c r="AW74" i="1"/>
  <c r="AV74" i="1" s="1"/>
  <c r="AU74" i="1" s="1"/>
  <c r="AW73" i="1"/>
  <c r="AV73" i="1" s="1"/>
  <c r="AW72" i="1"/>
  <c r="AW71" i="1"/>
  <c r="AV71" i="1" s="1"/>
  <c r="AU71" i="1" s="1"/>
  <c r="AW70" i="1"/>
  <c r="AV70" i="1" s="1"/>
  <c r="AU70" i="1" s="1"/>
  <c r="AW69" i="1"/>
  <c r="AV69" i="1" s="1"/>
  <c r="AU69" i="1" s="1"/>
  <c r="AW68" i="1"/>
  <c r="AV68" i="1" s="1"/>
  <c r="AU68" i="1" s="1"/>
  <c r="AW67" i="1"/>
  <c r="AW66" i="1"/>
  <c r="AV66" i="1" s="1"/>
  <c r="AU66" i="1" s="1"/>
  <c r="AW65" i="1"/>
  <c r="AV65" i="1" s="1"/>
  <c r="AW64" i="1"/>
  <c r="AV64" i="1" s="1"/>
  <c r="AU64" i="1" s="1"/>
  <c r="AW63" i="1"/>
  <c r="AV63" i="1" s="1"/>
  <c r="AU63" i="1" s="1"/>
  <c r="AW62" i="1"/>
  <c r="AV62" i="1" s="1"/>
  <c r="AU62" i="1" s="1"/>
  <c r="AW61" i="1"/>
  <c r="AV61" i="1" s="1"/>
  <c r="AU61" i="1" s="1"/>
  <c r="AW59" i="1"/>
  <c r="AV59" i="1" s="1"/>
  <c r="AU59" i="1" s="1"/>
  <c r="AW58" i="1"/>
  <c r="AV58" i="1" s="1"/>
  <c r="AU58" i="1" s="1"/>
  <c r="AW57" i="1"/>
  <c r="AV57" i="1" s="1"/>
  <c r="AU57" i="1" s="1"/>
  <c r="AW56" i="1"/>
  <c r="AV56" i="1" s="1"/>
  <c r="AU56" i="1" s="1"/>
  <c r="AW55" i="1"/>
  <c r="AV55" i="1" s="1"/>
  <c r="AU55" i="1" s="1"/>
  <c r="AW54" i="1"/>
  <c r="AV54" i="1" s="1"/>
  <c r="AU54" i="1" s="1"/>
  <c r="AW53" i="1"/>
  <c r="AV53" i="1" s="1"/>
  <c r="AU53" i="1" s="1"/>
  <c r="AW52" i="1"/>
  <c r="AV52" i="1" s="1"/>
  <c r="AW51" i="1"/>
  <c r="AV51" i="1" s="1"/>
  <c r="AU51" i="1" s="1"/>
  <c r="AW50" i="1"/>
  <c r="AV50" i="1" s="1"/>
  <c r="AU50" i="1" s="1"/>
  <c r="AW49" i="1"/>
  <c r="AV49" i="1" s="1"/>
  <c r="AU49" i="1" s="1"/>
  <c r="AW48" i="1"/>
  <c r="AV48" i="1" s="1"/>
  <c r="AU48" i="1" s="1"/>
  <c r="AW47" i="1"/>
  <c r="AV47" i="1" s="1"/>
  <c r="AU47" i="1" s="1"/>
  <c r="AW46" i="1"/>
  <c r="AV46" i="1" s="1"/>
  <c r="AU46" i="1" s="1"/>
  <c r="AW45" i="1"/>
  <c r="AV45" i="1" s="1"/>
  <c r="AU45" i="1" s="1"/>
  <c r="AW44" i="1"/>
  <c r="AV44" i="1" s="1"/>
  <c r="AU44" i="1" s="1"/>
  <c r="AW43" i="1"/>
  <c r="AV43" i="1" s="1"/>
  <c r="AU43" i="1" s="1"/>
  <c r="AW42" i="1"/>
  <c r="AV42" i="1" s="1"/>
  <c r="AW41" i="1"/>
  <c r="AV41" i="1" s="1"/>
  <c r="AU41" i="1" s="1"/>
  <c r="AW40" i="1"/>
  <c r="AV40" i="1" s="1"/>
  <c r="AU40" i="1" s="1"/>
  <c r="AW38" i="1"/>
  <c r="AV38" i="1" s="1"/>
  <c r="AW37" i="1"/>
  <c r="AV37" i="1" s="1"/>
  <c r="AU37" i="1" s="1"/>
  <c r="AW36" i="1"/>
  <c r="AV36" i="1" s="1"/>
  <c r="AW35" i="1"/>
  <c r="AV35" i="1" s="1"/>
  <c r="AU35" i="1" s="1"/>
  <c r="AW34" i="1"/>
  <c r="AV34" i="1" s="1"/>
  <c r="AU34" i="1" s="1"/>
  <c r="AW33" i="1"/>
  <c r="AV33" i="1" s="1"/>
  <c r="AU33" i="1" s="1"/>
  <c r="AW32" i="1"/>
  <c r="AV32" i="1" s="1"/>
  <c r="AU32" i="1" s="1"/>
  <c r="AW31" i="1"/>
  <c r="AV31" i="1" s="1"/>
  <c r="AU31" i="1" s="1"/>
  <c r="AW30" i="1"/>
  <c r="AV30" i="1" s="1"/>
  <c r="AU30" i="1" s="1"/>
  <c r="AW29" i="1"/>
  <c r="AV29" i="1" s="1"/>
  <c r="AU29" i="1" s="1"/>
  <c r="AW28" i="1"/>
  <c r="AV28" i="1" s="1"/>
  <c r="AW27" i="1"/>
  <c r="AV27" i="1" s="1"/>
  <c r="AU27" i="1" s="1"/>
  <c r="AW26" i="1"/>
  <c r="AV26" i="1" s="1"/>
  <c r="AU26" i="1" s="1"/>
  <c r="AW25" i="1"/>
  <c r="AV25" i="1" s="1"/>
  <c r="AU25" i="1" s="1"/>
  <c r="AW24" i="1"/>
  <c r="AV24" i="1" s="1"/>
  <c r="AW23" i="1"/>
  <c r="AV23" i="1" s="1"/>
  <c r="AU23" i="1" s="1"/>
  <c r="AW22" i="1"/>
  <c r="AV22" i="1" s="1"/>
  <c r="AU22" i="1" s="1"/>
  <c r="AW21" i="1"/>
  <c r="AV21" i="1" s="1"/>
  <c r="AU21" i="1" s="1"/>
  <c r="Z78" i="1"/>
  <c r="Y78" i="1" s="1"/>
  <c r="Z77" i="1"/>
  <c r="Y77" i="1" s="1"/>
  <c r="Z76" i="1"/>
  <c r="Y76" i="1" s="1"/>
  <c r="Z75" i="1"/>
  <c r="Y75" i="1" s="1"/>
  <c r="X75" i="1" s="1"/>
  <c r="Z74" i="1"/>
  <c r="Y74" i="1" s="1"/>
  <c r="X74" i="1" s="1"/>
  <c r="Z73" i="1"/>
  <c r="Z72" i="1"/>
  <c r="Y72" i="1" s="1"/>
  <c r="X72" i="1" s="1"/>
  <c r="Z71" i="1"/>
  <c r="Y71" i="1" s="1"/>
  <c r="Z70" i="1"/>
  <c r="Y70" i="1" s="1"/>
  <c r="X70" i="1" s="1"/>
  <c r="Z69" i="1"/>
  <c r="Z68" i="1"/>
  <c r="Y68" i="1" s="1"/>
  <c r="Z67" i="1"/>
  <c r="Y67" i="1" s="1"/>
  <c r="X67" i="1" s="1"/>
  <c r="Z66" i="1"/>
  <c r="Y66" i="1" s="1"/>
  <c r="X66" i="1" s="1"/>
  <c r="Z65" i="1"/>
  <c r="Y65" i="1" s="1"/>
  <c r="X65" i="1" s="1"/>
  <c r="Z64" i="1"/>
  <c r="Y64" i="1" s="1"/>
  <c r="Z63" i="1"/>
  <c r="Y63" i="1" s="1"/>
  <c r="Z62" i="1"/>
  <c r="Y62" i="1" s="1"/>
  <c r="Z61" i="1"/>
  <c r="Y61" i="1" s="1"/>
  <c r="Z59" i="1"/>
  <c r="Y59" i="1" s="1"/>
  <c r="Z58" i="1"/>
  <c r="Y58" i="1" s="1"/>
  <c r="X58" i="1" s="1"/>
  <c r="Z57" i="1"/>
  <c r="Y57" i="1" s="1"/>
  <c r="Z56" i="1"/>
  <c r="Y56" i="1" s="1"/>
  <c r="X56" i="1" s="1"/>
  <c r="Z55" i="1"/>
  <c r="Y55" i="1" s="1"/>
  <c r="X55" i="1" s="1"/>
  <c r="Z54" i="1"/>
  <c r="Y54" i="1" s="1"/>
  <c r="X54" i="1" s="1"/>
  <c r="Z53" i="1"/>
  <c r="Y53" i="1" s="1"/>
  <c r="Z52" i="1"/>
  <c r="Y52" i="1" s="1"/>
  <c r="X52" i="1" s="1"/>
  <c r="Z51" i="1"/>
  <c r="Y51" i="1" s="1"/>
  <c r="X51" i="1" s="1"/>
  <c r="Z50" i="1"/>
  <c r="Y50" i="1" s="1"/>
  <c r="Z49" i="1"/>
  <c r="Y49" i="1" s="1"/>
  <c r="Z48" i="1"/>
  <c r="Y48" i="1" s="1"/>
  <c r="X48" i="1" s="1"/>
  <c r="Z47" i="1"/>
  <c r="Y47" i="1" s="1"/>
  <c r="X47" i="1" s="1"/>
  <c r="Z46" i="1"/>
  <c r="Z45" i="1"/>
  <c r="Y45" i="1" s="1"/>
  <c r="X45" i="1" s="1"/>
  <c r="Z44" i="1"/>
  <c r="Y44" i="1" s="1"/>
  <c r="X44" i="1" s="1"/>
  <c r="Z43" i="1"/>
  <c r="Y43" i="1" s="1"/>
  <c r="Z42" i="1"/>
  <c r="Y42" i="1" s="1"/>
  <c r="X42" i="1" s="1"/>
  <c r="Z41" i="1"/>
  <c r="Y41" i="1" s="1"/>
  <c r="Z38" i="1"/>
  <c r="Y38" i="1" s="1"/>
  <c r="X38" i="1" s="1"/>
  <c r="Z37" i="1"/>
  <c r="Y37" i="1" s="1"/>
  <c r="Z36" i="1"/>
  <c r="Y36" i="1" s="1"/>
  <c r="X36" i="1" s="1"/>
  <c r="Z35" i="1"/>
  <c r="Y35" i="1" s="1"/>
  <c r="Z34" i="1"/>
  <c r="Y34" i="1" s="1"/>
  <c r="X34" i="1" s="1"/>
  <c r="Z33" i="1"/>
  <c r="Y33" i="1" s="1"/>
  <c r="Z32" i="1"/>
  <c r="Y32" i="1" s="1"/>
  <c r="X32" i="1" s="1"/>
  <c r="Z31" i="1"/>
  <c r="Y31" i="1" s="1"/>
  <c r="Z30" i="1"/>
  <c r="Y30" i="1" s="1"/>
  <c r="Z29" i="1"/>
  <c r="Z28" i="1"/>
  <c r="Y28" i="1" s="1"/>
  <c r="X28" i="1" s="1"/>
  <c r="Z27" i="1"/>
  <c r="Z26" i="1"/>
  <c r="Y26" i="1" s="1"/>
  <c r="Z25" i="1"/>
  <c r="Y25" i="1" s="1"/>
  <c r="Z24" i="1"/>
  <c r="Y24" i="1" s="1"/>
  <c r="X24" i="1" s="1"/>
  <c r="Z23" i="1"/>
  <c r="Y23" i="1" s="1"/>
  <c r="Z22" i="1"/>
  <c r="Y22" i="1" s="1"/>
  <c r="X22" i="1" s="1"/>
  <c r="Z21" i="1"/>
  <c r="Y21" i="1" s="1"/>
  <c r="P78" i="1"/>
  <c r="M78" i="1"/>
  <c r="P77" i="1"/>
  <c r="M77" i="1"/>
  <c r="P76" i="1"/>
  <c r="M76" i="1"/>
  <c r="P75" i="1"/>
  <c r="M75" i="1"/>
  <c r="P74" i="1"/>
  <c r="M74" i="1"/>
  <c r="P73" i="1"/>
  <c r="M73" i="1"/>
  <c r="P72" i="1"/>
  <c r="M72" i="1"/>
  <c r="P71" i="1"/>
  <c r="M71" i="1"/>
  <c r="P70" i="1"/>
  <c r="M70" i="1"/>
  <c r="P69" i="1"/>
  <c r="M69" i="1"/>
  <c r="P68" i="1"/>
  <c r="M68" i="1"/>
  <c r="P67" i="1"/>
  <c r="M67" i="1"/>
  <c r="P66" i="1"/>
  <c r="M66" i="1"/>
  <c r="P65" i="1"/>
  <c r="M65" i="1"/>
  <c r="P64" i="1"/>
  <c r="M64" i="1"/>
  <c r="P63" i="1"/>
  <c r="M63" i="1"/>
  <c r="P62" i="1"/>
  <c r="M62" i="1"/>
  <c r="P61" i="1"/>
  <c r="M61" i="1"/>
  <c r="P59" i="1"/>
  <c r="M59" i="1"/>
  <c r="P58" i="1"/>
  <c r="M58" i="1"/>
  <c r="P57" i="1"/>
  <c r="M57" i="1"/>
  <c r="P56" i="1"/>
  <c r="M56" i="1"/>
  <c r="P55" i="1"/>
  <c r="M55" i="1"/>
  <c r="P54" i="1"/>
  <c r="M54" i="1"/>
  <c r="P53" i="1"/>
  <c r="M53" i="1"/>
  <c r="P52" i="1"/>
  <c r="M52" i="1"/>
  <c r="P51" i="1"/>
  <c r="M51" i="1"/>
  <c r="P50" i="1"/>
  <c r="M50" i="1"/>
  <c r="P49" i="1"/>
  <c r="M49" i="1"/>
  <c r="P48" i="1"/>
  <c r="M48" i="1"/>
  <c r="P47" i="1"/>
  <c r="M47" i="1"/>
  <c r="P46" i="1"/>
  <c r="M46" i="1"/>
  <c r="P45" i="1"/>
  <c r="M45" i="1"/>
  <c r="M44" i="1"/>
  <c r="P43" i="1"/>
  <c r="M43" i="1"/>
  <c r="P42" i="1"/>
  <c r="M42" i="1"/>
  <c r="P41" i="1"/>
  <c r="M41" i="1"/>
  <c r="P38" i="1"/>
  <c r="M38" i="1"/>
  <c r="P37" i="1"/>
  <c r="M37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PS82" i="6"/>
  <c r="PR82" i="6"/>
  <c r="PQ82" i="6"/>
  <c r="PP82" i="6"/>
  <c r="PO82" i="6"/>
  <c r="PN82" i="6"/>
  <c r="PM82" i="6"/>
  <c r="PL82" i="6"/>
  <c r="PK82" i="6"/>
  <c r="PJ82" i="6"/>
  <c r="PI82" i="6"/>
  <c r="PH82" i="6"/>
  <c r="PG82" i="6"/>
  <c r="PF82" i="6"/>
  <c r="PE82" i="6"/>
  <c r="PD82" i="6"/>
  <c r="PC82" i="6"/>
  <c r="PB82" i="6"/>
  <c r="PA82" i="6"/>
  <c r="OZ82" i="6"/>
  <c r="OY82" i="6"/>
  <c r="OX82" i="6"/>
  <c r="OW82" i="6"/>
  <c r="OV82" i="6"/>
  <c r="OU82" i="6"/>
  <c r="OT82" i="6"/>
  <c r="OS82" i="6"/>
  <c r="OR82" i="6"/>
  <c r="OQ82" i="6"/>
  <c r="OP82" i="6"/>
  <c r="OO82" i="6"/>
  <c r="ON82" i="6"/>
  <c r="OM82" i="6"/>
  <c r="OL82" i="6"/>
  <c r="OK82" i="6"/>
  <c r="OJ82" i="6"/>
  <c r="OI82" i="6"/>
  <c r="OH82" i="6"/>
  <c r="OG82" i="6"/>
  <c r="OF82" i="6"/>
  <c r="OE82" i="6"/>
  <c r="OD82" i="6"/>
  <c r="OC82" i="6"/>
  <c r="OB82" i="6"/>
  <c r="OA82" i="6"/>
  <c r="NZ82" i="6"/>
  <c r="NY82" i="6"/>
  <c r="NX82" i="6"/>
  <c r="NW82" i="6"/>
  <c r="NV82" i="6"/>
  <c r="NU82" i="6"/>
  <c r="NT82" i="6"/>
  <c r="NS82" i="6"/>
  <c r="NR82" i="6"/>
  <c r="NQ82" i="6"/>
  <c r="NP82" i="6"/>
  <c r="NO82" i="6"/>
  <c r="NN82" i="6"/>
  <c r="NM82" i="6"/>
  <c r="NL82" i="6"/>
  <c r="NK82" i="6"/>
  <c r="NJ82" i="6"/>
  <c r="NI82" i="6"/>
  <c r="NH82" i="6"/>
  <c r="NG82" i="6"/>
  <c r="NF82" i="6"/>
  <c r="NE82" i="6"/>
  <c r="ND82" i="6"/>
  <c r="NC82" i="6"/>
  <c r="NB82" i="6"/>
  <c r="NA82" i="6"/>
  <c r="MZ82" i="6"/>
  <c r="MY82" i="6"/>
  <c r="MX82" i="6"/>
  <c r="MW82" i="6"/>
  <c r="MV82" i="6"/>
  <c r="MU82" i="6"/>
  <c r="MT82" i="6"/>
  <c r="MS82" i="6"/>
  <c r="MR82" i="6"/>
  <c r="MQ82" i="6"/>
  <c r="MP82" i="6"/>
  <c r="MO82" i="6"/>
  <c r="MN82" i="6"/>
  <c r="MM82" i="6"/>
  <c r="ML82" i="6"/>
  <c r="MK82" i="6"/>
  <c r="MJ82" i="6"/>
  <c r="MI82" i="6"/>
  <c r="MH82" i="6"/>
  <c r="MG82" i="6"/>
  <c r="MF82" i="6"/>
  <c r="ME82" i="6"/>
  <c r="MD82" i="6"/>
  <c r="MC82" i="6"/>
  <c r="MB82" i="6"/>
  <c r="MA82" i="6"/>
  <c r="LZ82" i="6"/>
  <c r="LY82" i="6"/>
  <c r="LX82" i="6"/>
  <c r="LW82" i="6"/>
  <c r="LV82" i="6"/>
  <c r="LU82" i="6"/>
  <c r="LT82" i="6"/>
  <c r="LS82" i="6"/>
  <c r="LR82" i="6"/>
  <c r="LQ82" i="6"/>
  <c r="LP82" i="6"/>
  <c r="LO82" i="6"/>
  <c r="LN82" i="6"/>
  <c r="LM82" i="6"/>
  <c r="LL82" i="6"/>
  <c r="LK82" i="6"/>
  <c r="LJ82" i="6"/>
  <c r="LI82" i="6"/>
  <c r="LH82" i="6"/>
  <c r="LG82" i="6"/>
  <c r="LF82" i="6"/>
  <c r="LE82" i="6"/>
  <c r="LD82" i="6"/>
  <c r="LC82" i="6"/>
  <c r="LB82" i="6"/>
  <c r="LA82" i="6"/>
  <c r="KZ82" i="6"/>
  <c r="KY82" i="6"/>
  <c r="KX82" i="6"/>
  <c r="KW82" i="6"/>
  <c r="KV82" i="6"/>
  <c r="KU82" i="6"/>
  <c r="KT82" i="6"/>
  <c r="KS82" i="6"/>
  <c r="KR82" i="6"/>
  <c r="KQ82" i="6"/>
  <c r="KP82" i="6"/>
  <c r="KO82" i="6"/>
  <c r="KN82" i="6"/>
  <c r="KM82" i="6"/>
  <c r="KL82" i="6"/>
  <c r="KK82" i="6"/>
  <c r="KJ82" i="6"/>
  <c r="KI82" i="6"/>
  <c r="KH82" i="6"/>
  <c r="KG82" i="6"/>
  <c r="KF82" i="6"/>
  <c r="KE82" i="6"/>
  <c r="KD82" i="6"/>
  <c r="KC82" i="6"/>
  <c r="KB82" i="6"/>
  <c r="KA82" i="6"/>
  <c r="JZ82" i="6"/>
  <c r="JY82" i="6"/>
  <c r="JX82" i="6"/>
  <c r="JW82" i="6"/>
  <c r="JV82" i="6"/>
  <c r="JU82" i="6"/>
  <c r="JT82" i="6"/>
  <c r="JS82" i="6"/>
  <c r="JR82" i="6"/>
  <c r="JQ82" i="6"/>
  <c r="JP82" i="6"/>
  <c r="JO82" i="6"/>
  <c r="JN82" i="6"/>
  <c r="JM82" i="6"/>
  <c r="JL82" i="6"/>
  <c r="JK82" i="6"/>
  <c r="JJ82" i="6"/>
  <c r="JI82" i="6"/>
  <c r="JH82" i="6"/>
  <c r="JG82" i="6"/>
  <c r="JF82" i="6"/>
  <c r="JE82" i="6"/>
  <c r="JD82" i="6"/>
  <c r="JC82" i="6"/>
  <c r="JB82" i="6"/>
  <c r="JA82" i="6"/>
  <c r="IZ82" i="6"/>
  <c r="IY82" i="6"/>
  <c r="IX82" i="6"/>
  <c r="IW82" i="6"/>
  <c r="IV82" i="6"/>
  <c r="IU82" i="6"/>
  <c r="IT82" i="6"/>
  <c r="IS82" i="6"/>
  <c r="IR82" i="6"/>
  <c r="IQ82" i="6"/>
  <c r="IP82" i="6"/>
  <c r="IO82" i="6"/>
  <c r="IN82" i="6"/>
  <c r="IM82" i="6"/>
  <c r="IL82" i="6"/>
  <c r="IK82" i="6"/>
  <c r="IJ82" i="6"/>
  <c r="II82" i="6"/>
  <c r="IH82" i="6"/>
  <c r="IG82" i="6"/>
  <c r="IF82" i="6"/>
  <c r="IE82" i="6"/>
  <c r="ID82" i="6"/>
  <c r="IC82" i="6"/>
  <c r="IB82" i="6"/>
  <c r="IA82" i="6"/>
  <c r="HZ82" i="6"/>
  <c r="HY82" i="6"/>
  <c r="HX82" i="6"/>
  <c r="HW82" i="6"/>
  <c r="HV82" i="6"/>
  <c r="HU82" i="6"/>
  <c r="HT82" i="6"/>
  <c r="HS82" i="6"/>
  <c r="HR82" i="6"/>
  <c r="HQ82" i="6"/>
  <c r="HP82" i="6"/>
  <c r="HO82" i="6"/>
  <c r="HN82" i="6"/>
  <c r="HM82" i="6"/>
  <c r="HL82" i="6"/>
  <c r="HK82" i="6"/>
  <c r="HJ82" i="6"/>
  <c r="HI82" i="6"/>
  <c r="HH82" i="6"/>
  <c r="HG82" i="6"/>
  <c r="HF82" i="6"/>
  <c r="HE82" i="6"/>
  <c r="HD82" i="6"/>
  <c r="HC82" i="6"/>
  <c r="HB82" i="6"/>
  <c r="HA82" i="6"/>
  <c r="GZ82" i="6"/>
  <c r="GY82" i="6"/>
  <c r="GX82" i="6"/>
  <c r="GW82" i="6"/>
  <c r="GV82" i="6"/>
  <c r="GU82" i="6"/>
  <c r="GT82" i="6"/>
  <c r="GS82" i="6"/>
  <c r="GR82" i="6"/>
  <c r="GQ82" i="6"/>
  <c r="GP82" i="6"/>
  <c r="GO82" i="6"/>
  <c r="GN82" i="6"/>
  <c r="GM82" i="6"/>
  <c r="GL82" i="6"/>
  <c r="GK82" i="6"/>
  <c r="GJ82" i="6"/>
  <c r="GI82" i="6"/>
  <c r="GH82" i="6"/>
  <c r="GG82" i="6"/>
  <c r="GF82" i="6"/>
  <c r="GE82" i="6"/>
  <c r="GD82" i="6"/>
  <c r="GC82" i="6"/>
  <c r="GB82" i="6"/>
  <c r="GA82" i="6"/>
  <c r="FZ82" i="6"/>
  <c r="FY82" i="6"/>
  <c r="FX82" i="6"/>
  <c r="FW82" i="6"/>
  <c r="FV82" i="6"/>
  <c r="FU82" i="6"/>
  <c r="FT82" i="6"/>
  <c r="FS82" i="6"/>
  <c r="FR82" i="6"/>
  <c r="FQ82" i="6"/>
  <c r="FP82" i="6"/>
  <c r="FO82" i="6"/>
  <c r="FN82" i="6"/>
  <c r="FM82" i="6"/>
  <c r="FL82" i="6"/>
  <c r="FK82" i="6"/>
  <c r="FJ82" i="6"/>
  <c r="FI82" i="6"/>
  <c r="FH82" i="6"/>
  <c r="FG82" i="6"/>
  <c r="FF82" i="6"/>
  <c r="FE82" i="6"/>
  <c r="FD82" i="6"/>
  <c r="FC82" i="6"/>
  <c r="FB82" i="6"/>
  <c r="FA82" i="6"/>
  <c r="EZ82" i="6"/>
  <c r="EY82" i="6"/>
  <c r="EX82" i="6"/>
  <c r="EW82" i="6"/>
  <c r="EV82" i="6"/>
  <c r="EU82" i="6"/>
  <c r="ET82" i="6"/>
  <c r="ES82" i="6"/>
  <c r="ER82" i="6"/>
  <c r="EQ82" i="6"/>
  <c r="EP82" i="6"/>
  <c r="EO82" i="6"/>
  <c r="EN82" i="6"/>
  <c r="EM82" i="6"/>
  <c r="EL82" i="6"/>
  <c r="EK82" i="6"/>
  <c r="EJ82" i="6"/>
  <c r="EI82" i="6"/>
  <c r="EH82" i="6"/>
  <c r="EG82" i="6"/>
  <c r="EF82" i="6"/>
  <c r="EE82" i="6"/>
  <c r="ED82" i="6"/>
  <c r="EC82" i="6"/>
  <c r="EB82" i="6"/>
  <c r="EA82" i="6"/>
  <c r="DZ82" i="6"/>
  <c r="DY82" i="6"/>
  <c r="DX82" i="6"/>
  <c r="DW82" i="6"/>
  <c r="DV82" i="6"/>
  <c r="DU82" i="6"/>
  <c r="DT82" i="6"/>
  <c r="DS82" i="6"/>
  <c r="DR82" i="6"/>
  <c r="DQ82" i="6"/>
  <c r="DP82" i="6"/>
  <c r="DO82" i="6"/>
  <c r="DN82" i="6"/>
  <c r="DM82" i="6"/>
  <c r="DL82" i="6"/>
  <c r="DK82" i="6"/>
  <c r="DJ82" i="6"/>
  <c r="DI82" i="6"/>
  <c r="DH82" i="6"/>
  <c r="DG82" i="6"/>
  <c r="DF82" i="6"/>
  <c r="DE82" i="6"/>
  <c r="DD82" i="6"/>
  <c r="DC82" i="6"/>
  <c r="DB82" i="6"/>
  <c r="DA82" i="6"/>
  <c r="CZ82" i="6"/>
  <c r="CY82" i="6"/>
  <c r="CX82" i="6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CA82" i="6"/>
  <c r="BZ82" i="6"/>
  <c r="BY82" i="6"/>
  <c r="BX82" i="6"/>
  <c r="BW82" i="6"/>
  <c r="BV82" i="6"/>
  <c r="BU82" i="6"/>
  <c r="BT82" i="6"/>
  <c r="BS82" i="6"/>
  <c r="BR82" i="6"/>
  <c r="BQ82" i="6"/>
  <c r="BP82" i="6"/>
  <c r="BO82" i="6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PS81" i="6"/>
  <c r="PR81" i="6"/>
  <c r="PQ81" i="6"/>
  <c r="PP81" i="6"/>
  <c r="PO81" i="6"/>
  <c r="PN81" i="6"/>
  <c r="PM81" i="6"/>
  <c r="PL81" i="6"/>
  <c r="PK81" i="6"/>
  <c r="PJ81" i="6"/>
  <c r="PI81" i="6"/>
  <c r="PH81" i="6"/>
  <c r="PG81" i="6"/>
  <c r="PF81" i="6"/>
  <c r="PE81" i="6"/>
  <c r="PD81" i="6"/>
  <c r="PC81" i="6"/>
  <c r="PB81" i="6"/>
  <c r="PA81" i="6"/>
  <c r="OZ81" i="6"/>
  <c r="OY81" i="6"/>
  <c r="OX81" i="6"/>
  <c r="OW81" i="6"/>
  <c r="OV81" i="6"/>
  <c r="OU81" i="6"/>
  <c r="OT81" i="6"/>
  <c r="OS81" i="6"/>
  <c r="OR81" i="6"/>
  <c r="OQ81" i="6"/>
  <c r="OP81" i="6"/>
  <c r="OO81" i="6"/>
  <c r="ON81" i="6"/>
  <c r="OM81" i="6"/>
  <c r="OL81" i="6"/>
  <c r="OK81" i="6"/>
  <c r="OJ81" i="6"/>
  <c r="OI81" i="6"/>
  <c r="OH81" i="6"/>
  <c r="OG81" i="6"/>
  <c r="OF81" i="6"/>
  <c r="OE81" i="6"/>
  <c r="OD81" i="6"/>
  <c r="OC81" i="6"/>
  <c r="OB81" i="6"/>
  <c r="OA81" i="6"/>
  <c r="NZ81" i="6"/>
  <c r="NY81" i="6"/>
  <c r="NX81" i="6"/>
  <c r="NW81" i="6"/>
  <c r="NV81" i="6"/>
  <c r="NU81" i="6"/>
  <c r="NT81" i="6"/>
  <c r="NS81" i="6"/>
  <c r="NR81" i="6"/>
  <c r="NQ81" i="6"/>
  <c r="NP81" i="6"/>
  <c r="NO81" i="6"/>
  <c r="NN81" i="6"/>
  <c r="NM81" i="6"/>
  <c r="NL81" i="6"/>
  <c r="NK81" i="6"/>
  <c r="NJ81" i="6"/>
  <c r="NI81" i="6"/>
  <c r="NH81" i="6"/>
  <c r="NG81" i="6"/>
  <c r="NF81" i="6"/>
  <c r="NE81" i="6"/>
  <c r="ND81" i="6"/>
  <c r="NC81" i="6"/>
  <c r="NB81" i="6"/>
  <c r="NA81" i="6"/>
  <c r="MZ81" i="6"/>
  <c r="MY81" i="6"/>
  <c r="MX81" i="6"/>
  <c r="MW81" i="6"/>
  <c r="MV81" i="6"/>
  <c r="MU81" i="6"/>
  <c r="MT81" i="6"/>
  <c r="MS81" i="6"/>
  <c r="MR81" i="6"/>
  <c r="MQ81" i="6"/>
  <c r="MP81" i="6"/>
  <c r="MO81" i="6"/>
  <c r="MN81" i="6"/>
  <c r="MM81" i="6"/>
  <c r="ML81" i="6"/>
  <c r="MK81" i="6"/>
  <c r="MJ81" i="6"/>
  <c r="MI81" i="6"/>
  <c r="MH81" i="6"/>
  <c r="MG81" i="6"/>
  <c r="MF81" i="6"/>
  <c r="ME81" i="6"/>
  <c r="MD81" i="6"/>
  <c r="MC81" i="6"/>
  <c r="MB81" i="6"/>
  <c r="MA81" i="6"/>
  <c r="LZ81" i="6"/>
  <c r="LY81" i="6"/>
  <c r="LX81" i="6"/>
  <c r="LW81" i="6"/>
  <c r="LV81" i="6"/>
  <c r="LU81" i="6"/>
  <c r="LT81" i="6"/>
  <c r="LS81" i="6"/>
  <c r="LR81" i="6"/>
  <c r="LQ81" i="6"/>
  <c r="LP81" i="6"/>
  <c r="LO81" i="6"/>
  <c r="LN81" i="6"/>
  <c r="LM81" i="6"/>
  <c r="LL81" i="6"/>
  <c r="LK81" i="6"/>
  <c r="LJ81" i="6"/>
  <c r="LI81" i="6"/>
  <c r="LH81" i="6"/>
  <c r="LG81" i="6"/>
  <c r="LF81" i="6"/>
  <c r="LE81" i="6"/>
  <c r="LD81" i="6"/>
  <c r="LC81" i="6"/>
  <c r="LB81" i="6"/>
  <c r="LA81" i="6"/>
  <c r="KZ81" i="6"/>
  <c r="KY81" i="6"/>
  <c r="KX81" i="6"/>
  <c r="KW81" i="6"/>
  <c r="KV81" i="6"/>
  <c r="KU81" i="6"/>
  <c r="KT81" i="6"/>
  <c r="KS81" i="6"/>
  <c r="KR81" i="6"/>
  <c r="KQ81" i="6"/>
  <c r="KP81" i="6"/>
  <c r="KO81" i="6"/>
  <c r="KN81" i="6"/>
  <c r="KM81" i="6"/>
  <c r="KL81" i="6"/>
  <c r="KK81" i="6"/>
  <c r="KJ81" i="6"/>
  <c r="KI81" i="6"/>
  <c r="KH81" i="6"/>
  <c r="KG81" i="6"/>
  <c r="KF81" i="6"/>
  <c r="KE81" i="6"/>
  <c r="KD81" i="6"/>
  <c r="KC81" i="6"/>
  <c r="KB81" i="6"/>
  <c r="KA81" i="6"/>
  <c r="JZ81" i="6"/>
  <c r="JY81" i="6"/>
  <c r="JX81" i="6"/>
  <c r="JW81" i="6"/>
  <c r="JV81" i="6"/>
  <c r="JU81" i="6"/>
  <c r="JT81" i="6"/>
  <c r="JS81" i="6"/>
  <c r="JR81" i="6"/>
  <c r="JQ81" i="6"/>
  <c r="JP81" i="6"/>
  <c r="JO81" i="6"/>
  <c r="JN81" i="6"/>
  <c r="JM81" i="6"/>
  <c r="JL81" i="6"/>
  <c r="JK81" i="6"/>
  <c r="JJ81" i="6"/>
  <c r="JI81" i="6"/>
  <c r="JH81" i="6"/>
  <c r="JG81" i="6"/>
  <c r="JF81" i="6"/>
  <c r="JE81" i="6"/>
  <c r="JD81" i="6"/>
  <c r="JC81" i="6"/>
  <c r="JB81" i="6"/>
  <c r="JA81" i="6"/>
  <c r="IZ81" i="6"/>
  <c r="IY81" i="6"/>
  <c r="IX81" i="6"/>
  <c r="IW81" i="6"/>
  <c r="IV81" i="6"/>
  <c r="IU81" i="6"/>
  <c r="IT81" i="6"/>
  <c r="IS81" i="6"/>
  <c r="IR81" i="6"/>
  <c r="IQ81" i="6"/>
  <c r="IP81" i="6"/>
  <c r="IO81" i="6"/>
  <c r="IN81" i="6"/>
  <c r="IM81" i="6"/>
  <c r="IL81" i="6"/>
  <c r="IK81" i="6"/>
  <c r="IJ81" i="6"/>
  <c r="II81" i="6"/>
  <c r="IH81" i="6"/>
  <c r="IG81" i="6"/>
  <c r="IF81" i="6"/>
  <c r="IE81" i="6"/>
  <c r="ID81" i="6"/>
  <c r="IC81" i="6"/>
  <c r="IB81" i="6"/>
  <c r="IA81" i="6"/>
  <c r="HZ81" i="6"/>
  <c r="HY81" i="6"/>
  <c r="HX81" i="6"/>
  <c r="HW81" i="6"/>
  <c r="HV81" i="6"/>
  <c r="HU81" i="6"/>
  <c r="HT81" i="6"/>
  <c r="HS81" i="6"/>
  <c r="HR81" i="6"/>
  <c r="HQ81" i="6"/>
  <c r="HP81" i="6"/>
  <c r="HO81" i="6"/>
  <c r="HN81" i="6"/>
  <c r="HM81" i="6"/>
  <c r="HL81" i="6"/>
  <c r="HK81" i="6"/>
  <c r="HJ81" i="6"/>
  <c r="HI81" i="6"/>
  <c r="HH81" i="6"/>
  <c r="HG81" i="6"/>
  <c r="HF81" i="6"/>
  <c r="HE81" i="6"/>
  <c r="HD81" i="6"/>
  <c r="HC81" i="6"/>
  <c r="HB81" i="6"/>
  <c r="HA81" i="6"/>
  <c r="GZ81" i="6"/>
  <c r="GY81" i="6"/>
  <c r="GX81" i="6"/>
  <c r="GW81" i="6"/>
  <c r="GV81" i="6"/>
  <c r="GU81" i="6"/>
  <c r="GT81" i="6"/>
  <c r="GS81" i="6"/>
  <c r="GR81" i="6"/>
  <c r="GQ81" i="6"/>
  <c r="GP81" i="6"/>
  <c r="GO81" i="6"/>
  <c r="GN81" i="6"/>
  <c r="GM81" i="6"/>
  <c r="GL81" i="6"/>
  <c r="GK81" i="6"/>
  <c r="GJ81" i="6"/>
  <c r="GI81" i="6"/>
  <c r="GH81" i="6"/>
  <c r="GG81" i="6"/>
  <c r="GF81" i="6"/>
  <c r="GE81" i="6"/>
  <c r="GD81" i="6"/>
  <c r="GC81" i="6"/>
  <c r="GB81" i="6"/>
  <c r="GA81" i="6"/>
  <c r="FZ81" i="6"/>
  <c r="FY81" i="6"/>
  <c r="FX81" i="6"/>
  <c r="FW81" i="6"/>
  <c r="FV81" i="6"/>
  <c r="FU81" i="6"/>
  <c r="FT81" i="6"/>
  <c r="FS81" i="6"/>
  <c r="FR81" i="6"/>
  <c r="FQ81" i="6"/>
  <c r="FP81" i="6"/>
  <c r="FO81" i="6"/>
  <c r="FN81" i="6"/>
  <c r="FM81" i="6"/>
  <c r="FL81" i="6"/>
  <c r="FK81" i="6"/>
  <c r="FJ81" i="6"/>
  <c r="FI81" i="6"/>
  <c r="FH81" i="6"/>
  <c r="FG81" i="6"/>
  <c r="FF81" i="6"/>
  <c r="FE81" i="6"/>
  <c r="FD81" i="6"/>
  <c r="FC81" i="6"/>
  <c r="FB81" i="6"/>
  <c r="FA81" i="6"/>
  <c r="EZ81" i="6"/>
  <c r="EY81" i="6"/>
  <c r="EX81" i="6"/>
  <c r="EW81" i="6"/>
  <c r="EV81" i="6"/>
  <c r="EU81" i="6"/>
  <c r="ET81" i="6"/>
  <c r="ES81" i="6"/>
  <c r="ER81" i="6"/>
  <c r="EQ81" i="6"/>
  <c r="EP81" i="6"/>
  <c r="EO81" i="6"/>
  <c r="EN81" i="6"/>
  <c r="EM81" i="6"/>
  <c r="EL81" i="6"/>
  <c r="EK81" i="6"/>
  <c r="EJ81" i="6"/>
  <c r="EI81" i="6"/>
  <c r="EH81" i="6"/>
  <c r="EG81" i="6"/>
  <c r="EF81" i="6"/>
  <c r="EE81" i="6"/>
  <c r="ED81" i="6"/>
  <c r="EC81" i="6"/>
  <c r="EB81" i="6"/>
  <c r="EA81" i="6"/>
  <c r="DZ81" i="6"/>
  <c r="DY81" i="6"/>
  <c r="DX81" i="6"/>
  <c r="DW81" i="6"/>
  <c r="DV81" i="6"/>
  <c r="DU81" i="6"/>
  <c r="DT81" i="6"/>
  <c r="DS81" i="6"/>
  <c r="DR81" i="6"/>
  <c r="DQ81" i="6"/>
  <c r="DP81" i="6"/>
  <c r="DO81" i="6"/>
  <c r="DN81" i="6"/>
  <c r="DM81" i="6"/>
  <c r="DL81" i="6"/>
  <c r="DK81" i="6"/>
  <c r="DJ81" i="6"/>
  <c r="DI81" i="6"/>
  <c r="DH81" i="6"/>
  <c r="DG81" i="6"/>
  <c r="DF81" i="6"/>
  <c r="DE81" i="6"/>
  <c r="DD81" i="6"/>
  <c r="DC81" i="6"/>
  <c r="DB81" i="6"/>
  <c r="DA81" i="6"/>
  <c r="CZ81" i="6"/>
  <c r="CY81" i="6"/>
  <c r="CX81" i="6"/>
  <c r="CW81" i="6"/>
  <c r="CV81" i="6"/>
  <c r="CU81" i="6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CA81" i="6"/>
  <c r="BZ81" i="6"/>
  <c r="BY81" i="6"/>
  <c r="BX81" i="6"/>
  <c r="BW81" i="6"/>
  <c r="BV81" i="6"/>
  <c r="BU81" i="6"/>
  <c r="BT81" i="6"/>
  <c r="BS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PS61" i="6"/>
  <c r="PR61" i="6"/>
  <c r="PQ61" i="6"/>
  <c r="PP61" i="6"/>
  <c r="PO61" i="6"/>
  <c r="PN61" i="6"/>
  <c r="PM61" i="6"/>
  <c r="PL61" i="6"/>
  <c r="PK61" i="6"/>
  <c r="PJ61" i="6"/>
  <c r="PI61" i="6"/>
  <c r="PH61" i="6"/>
  <c r="PG61" i="6"/>
  <c r="PF61" i="6"/>
  <c r="PE61" i="6"/>
  <c r="PD61" i="6"/>
  <c r="PC61" i="6"/>
  <c r="PB61" i="6"/>
  <c r="PA61" i="6"/>
  <c r="OZ61" i="6"/>
  <c r="OY61" i="6"/>
  <c r="OX61" i="6"/>
  <c r="OW61" i="6"/>
  <c r="OV61" i="6"/>
  <c r="OU61" i="6"/>
  <c r="OT61" i="6"/>
  <c r="OS61" i="6"/>
  <c r="OR61" i="6"/>
  <c r="OQ61" i="6"/>
  <c r="OP61" i="6"/>
  <c r="OO61" i="6"/>
  <c r="ON61" i="6"/>
  <c r="OM61" i="6"/>
  <c r="OL61" i="6"/>
  <c r="OK61" i="6"/>
  <c r="OJ61" i="6"/>
  <c r="OI61" i="6"/>
  <c r="OH61" i="6"/>
  <c r="OG61" i="6"/>
  <c r="OF61" i="6"/>
  <c r="OE61" i="6"/>
  <c r="OD61" i="6"/>
  <c r="OC61" i="6"/>
  <c r="OB61" i="6"/>
  <c r="OA61" i="6"/>
  <c r="NZ61" i="6"/>
  <c r="NY61" i="6"/>
  <c r="NX61" i="6"/>
  <c r="NW61" i="6"/>
  <c r="NV61" i="6"/>
  <c r="NU61" i="6"/>
  <c r="NT61" i="6"/>
  <c r="NS61" i="6"/>
  <c r="NR61" i="6"/>
  <c r="NQ61" i="6"/>
  <c r="NP61" i="6"/>
  <c r="NO61" i="6"/>
  <c r="NN61" i="6"/>
  <c r="NM61" i="6"/>
  <c r="NL61" i="6"/>
  <c r="NK61" i="6"/>
  <c r="NJ61" i="6"/>
  <c r="NI61" i="6"/>
  <c r="NH61" i="6"/>
  <c r="NG61" i="6"/>
  <c r="NF61" i="6"/>
  <c r="NE61" i="6"/>
  <c r="ND61" i="6"/>
  <c r="NC61" i="6"/>
  <c r="NB61" i="6"/>
  <c r="NA61" i="6"/>
  <c r="MZ61" i="6"/>
  <c r="MY61" i="6"/>
  <c r="MX61" i="6"/>
  <c r="MW61" i="6"/>
  <c r="MV61" i="6"/>
  <c r="MU61" i="6"/>
  <c r="MT61" i="6"/>
  <c r="MS61" i="6"/>
  <c r="MR61" i="6"/>
  <c r="MQ61" i="6"/>
  <c r="MP61" i="6"/>
  <c r="MO61" i="6"/>
  <c r="MN61" i="6"/>
  <c r="MM61" i="6"/>
  <c r="ML61" i="6"/>
  <c r="MK61" i="6"/>
  <c r="MJ61" i="6"/>
  <c r="MI61" i="6"/>
  <c r="MH61" i="6"/>
  <c r="MG61" i="6"/>
  <c r="MF61" i="6"/>
  <c r="ME61" i="6"/>
  <c r="MD61" i="6"/>
  <c r="MC61" i="6"/>
  <c r="MB61" i="6"/>
  <c r="MA61" i="6"/>
  <c r="LZ61" i="6"/>
  <c r="LY61" i="6"/>
  <c r="LX61" i="6"/>
  <c r="LW61" i="6"/>
  <c r="LV61" i="6"/>
  <c r="LU61" i="6"/>
  <c r="LT61" i="6"/>
  <c r="LS61" i="6"/>
  <c r="LR61" i="6"/>
  <c r="LQ61" i="6"/>
  <c r="LP61" i="6"/>
  <c r="LO61" i="6"/>
  <c r="LN61" i="6"/>
  <c r="LM61" i="6"/>
  <c r="LL61" i="6"/>
  <c r="LK61" i="6"/>
  <c r="LJ61" i="6"/>
  <c r="LI61" i="6"/>
  <c r="LH61" i="6"/>
  <c r="LG61" i="6"/>
  <c r="LF61" i="6"/>
  <c r="LE61" i="6"/>
  <c r="LD61" i="6"/>
  <c r="LC61" i="6"/>
  <c r="LB61" i="6"/>
  <c r="LA61" i="6"/>
  <c r="KZ61" i="6"/>
  <c r="KY61" i="6"/>
  <c r="KX61" i="6"/>
  <c r="KW61" i="6"/>
  <c r="KV61" i="6"/>
  <c r="KU61" i="6"/>
  <c r="KT61" i="6"/>
  <c r="KS61" i="6"/>
  <c r="KR61" i="6"/>
  <c r="KQ61" i="6"/>
  <c r="KP61" i="6"/>
  <c r="KO61" i="6"/>
  <c r="KN61" i="6"/>
  <c r="KM61" i="6"/>
  <c r="KL61" i="6"/>
  <c r="KK61" i="6"/>
  <c r="KJ61" i="6"/>
  <c r="KI61" i="6"/>
  <c r="KH61" i="6"/>
  <c r="KG61" i="6"/>
  <c r="KF61" i="6"/>
  <c r="KE61" i="6"/>
  <c r="KD61" i="6"/>
  <c r="KC61" i="6"/>
  <c r="KB61" i="6"/>
  <c r="KA61" i="6"/>
  <c r="JZ61" i="6"/>
  <c r="JY61" i="6"/>
  <c r="JX61" i="6"/>
  <c r="JW61" i="6"/>
  <c r="JV61" i="6"/>
  <c r="JU61" i="6"/>
  <c r="JT61" i="6"/>
  <c r="JS61" i="6"/>
  <c r="JR61" i="6"/>
  <c r="JQ61" i="6"/>
  <c r="JP61" i="6"/>
  <c r="JO61" i="6"/>
  <c r="JN61" i="6"/>
  <c r="JM61" i="6"/>
  <c r="JL61" i="6"/>
  <c r="JK61" i="6"/>
  <c r="JJ61" i="6"/>
  <c r="JI61" i="6"/>
  <c r="JH61" i="6"/>
  <c r="JG61" i="6"/>
  <c r="JF61" i="6"/>
  <c r="JE61" i="6"/>
  <c r="JD61" i="6"/>
  <c r="JC61" i="6"/>
  <c r="JB61" i="6"/>
  <c r="JA61" i="6"/>
  <c r="IZ61" i="6"/>
  <c r="IY61" i="6"/>
  <c r="IX61" i="6"/>
  <c r="IW61" i="6"/>
  <c r="IV61" i="6"/>
  <c r="IU61" i="6"/>
  <c r="IT61" i="6"/>
  <c r="IS61" i="6"/>
  <c r="IR61" i="6"/>
  <c r="IQ61" i="6"/>
  <c r="IP61" i="6"/>
  <c r="IO61" i="6"/>
  <c r="IN61" i="6"/>
  <c r="IM61" i="6"/>
  <c r="IL61" i="6"/>
  <c r="IK61" i="6"/>
  <c r="IJ61" i="6"/>
  <c r="II61" i="6"/>
  <c r="IH61" i="6"/>
  <c r="IG61" i="6"/>
  <c r="IF61" i="6"/>
  <c r="IE61" i="6"/>
  <c r="ID61" i="6"/>
  <c r="IC61" i="6"/>
  <c r="IB61" i="6"/>
  <c r="IA61" i="6"/>
  <c r="HZ61" i="6"/>
  <c r="HY61" i="6"/>
  <c r="HX61" i="6"/>
  <c r="HW61" i="6"/>
  <c r="HV61" i="6"/>
  <c r="HU61" i="6"/>
  <c r="HT61" i="6"/>
  <c r="HS61" i="6"/>
  <c r="HR61" i="6"/>
  <c r="HQ61" i="6"/>
  <c r="HP61" i="6"/>
  <c r="HO61" i="6"/>
  <c r="HN61" i="6"/>
  <c r="HM61" i="6"/>
  <c r="HL61" i="6"/>
  <c r="HK61" i="6"/>
  <c r="HJ61" i="6"/>
  <c r="HI61" i="6"/>
  <c r="HH61" i="6"/>
  <c r="HG61" i="6"/>
  <c r="HF61" i="6"/>
  <c r="HE61" i="6"/>
  <c r="HD61" i="6"/>
  <c r="HC61" i="6"/>
  <c r="HB61" i="6"/>
  <c r="HA61" i="6"/>
  <c r="GZ61" i="6"/>
  <c r="GY61" i="6"/>
  <c r="GX61" i="6"/>
  <c r="GW61" i="6"/>
  <c r="GV61" i="6"/>
  <c r="GU61" i="6"/>
  <c r="GT61" i="6"/>
  <c r="GS61" i="6"/>
  <c r="GR61" i="6"/>
  <c r="GQ61" i="6"/>
  <c r="GP61" i="6"/>
  <c r="GO61" i="6"/>
  <c r="GN61" i="6"/>
  <c r="GM61" i="6"/>
  <c r="GL61" i="6"/>
  <c r="GK61" i="6"/>
  <c r="GJ61" i="6"/>
  <c r="GI61" i="6"/>
  <c r="GH61" i="6"/>
  <c r="GG61" i="6"/>
  <c r="GF61" i="6"/>
  <c r="GE61" i="6"/>
  <c r="GD61" i="6"/>
  <c r="GC61" i="6"/>
  <c r="GB61" i="6"/>
  <c r="GA61" i="6"/>
  <c r="FZ61" i="6"/>
  <c r="FY61" i="6"/>
  <c r="FX61" i="6"/>
  <c r="FW61" i="6"/>
  <c r="FV61" i="6"/>
  <c r="FU61" i="6"/>
  <c r="FT61" i="6"/>
  <c r="FS61" i="6"/>
  <c r="FR61" i="6"/>
  <c r="FQ61" i="6"/>
  <c r="FP61" i="6"/>
  <c r="FO61" i="6"/>
  <c r="FN61" i="6"/>
  <c r="FM61" i="6"/>
  <c r="FL61" i="6"/>
  <c r="FK61" i="6"/>
  <c r="FJ61" i="6"/>
  <c r="FI61" i="6"/>
  <c r="FH61" i="6"/>
  <c r="FG61" i="6"/>
  <c r="FF61" i="6"/>
  <c r="FE61" i="6"/>
  <c r="FD61" i="6"/>
  <c r="FC61" i="6"/>
  <c r="FB61" i="6"/>
  <c r="FA61" i="6"/>
  <c r="EZ61" i="6"/>
  <c r="EY61" i="6"/>
  <c r="EX61" i="6"/>
  <c r="EW61" i="6"/>
  <c r="EV61" i="6"/>
  <c r="EU61" i="6"/>
  <c r="ET61" i="6"/>
  <c r="ES61" i="6"/>
  <c r="ER61" i="6"/>
  <c r="EQ61" i="6"/>
  <c r="EP61" i="6"/>
  <c r="EO61" i="6"/>
  <c r="EN61" i="6"/>
  <c r="EM61" i="6"/>
  <c r="EL61" i="6"/>
  <c r="EK61" i="6"/>
  <c r="EJ61" i="6"/>
  <c r="EI61" i="6"/>
  <c r="EH61" i="6"/>
  <c r="EG61" i="6"/>
  <c r="EF61" i="6"/>
  <c r="EE61" i="6"/>
  <c r="ED61" i="6"/>
  <c r="EC61" i="6"/>
  <c r="EB61" i="6"/>
  <c r="EA61" i="6"/>
  <c r="DZ61" i="6"/>
  <c r="DY61" i="6"/>
  <c r="DX61" i="6"/>
  <c r="DW61" i="6"/>
  <c r="DV61" i="6"/>
  <c r="DU61" i="6"/>
  <c r="DT61" i="6"/>
  <c r="DS61" i="6"/>
  <c r="DR61" i="6"/>
  <c r="DQ61" i="6"/>
  <c r="DP61" i="6"/>
  <c r="DO61" i="6"/>
  <c r="DN61" i="6"/>
  <c r="DM61" i="6"/>
  <c r="DL61" i="6"/>
  <c r="DK61" i="6"/>
  <c r="DJ61" i="6"/>
  <c r="DI61" i="6"/>
  <c r="DH61" i="6"/>
  <c r="DG61" i="6"/>
  <c r="DF61" i="6"/>
  <c r="DE61" i="6"/>
  <c r="DD61" i="6"/>
  <c r="DC61" i="6"/>
  <c r="DB61" i="6"/>
  <c r="DA61" i="6"/>
  <c r="CZ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PS39" i="6"/>
  <c r="PR39" i="6"/>
  <c r="PQ39" i="6"/>
  <c r="PP39" i="6"/>
  <c r="PO39" i="6"/>
  <c r="PN39" i="6"/>
  <c r="PM39" i="6"/>
  <c r="PL39" i="6"/>
  <c r="PK39" i="6"/>
  <c r="PJ39" i="6"/>
  <c r="PI39" i="6"/>
  <c r="PH39" i="6"/>
  <c r="PG39" i="6"/>
  <c r="PF39" i="6"/>
  <c r="PE39" i="6"/>
  <c r="PD39" i="6"/>
  <c r="PC39" i="6"/>
  <c r="PB39" i="6"/>
  <c r="PA39" i="6"/>
  <c r="OZ39" i="6"/>
  <c r="OY39" i="6"/>
  <c r="OX39" i="6"/>
  <c r="OW39" i="6"/>
  <c r="OV39" i="6"/>
  <c r="OU39" i="6"/>
  <c r="OT39" i="6"/>
  <c r="OS39" i="6"/>
  <c r="OR39" i="6"/>
  <c r="OQ39" i="6"/>
  <c r="OP39" i="6"/>
  <c r="OO39" i="6"/>
  <c r="ON39" i="6"/>
  <c r="OM39" i="6"/>
  <c r="OL39" i="6"/>
  <c r="OK39" i="6"/>
  <c r="OJ39" i="6"/>
  <c r="OI39" i="6"/>
  <c r="OH39" i="6"/>
  <c r="OG39" i="6"/>
  <c r="OF39" i="6"/>
  <c r="OE39" i="6"/>
  <c r="OD39" i="6"/>
  <c r="OC39" i="6"/>
  <c r="OB39" i="6"/>
  <c r="OA39" i="6"/>
  <c r="NZ39" i="6"/>
  <c r="NY39" i="6"/>
  <c r="NX39" i="6"/>
  <c r="NW39" i="6"/>
  <c r="NV39" i="6"/>
  <c r="NU39" i="6"/>
  <c r="NT39" i="6"/>
  <c r="NS39" i="6"/>
  <c r="NR39" i="6"/>
  <c r="NQ39" i="6"/>
  <c r="NP39" i="6"/>
  <c r="NO39" i="6"/>
  <c r="NN39" i="6"/>
  <c r="NM39" i="6"/>
  <c r="NL39" i="6"/>
  <c r="NK39" i="6"/>
  <c r="NJ39" i="6"/>
  <c r="NI39" i="6"/>
  <c r="NH39" i="6"/>
  <c r="NG39" i="6"/>
  <c r="NF39" i="6"/>
  <c r="NE39" i="6"/>
  <c r="ND39" i="6"/>
  <c r="NC39" i="6"/>
  <c r="NB39" i="6"/>
  <c r="NA39" i="6"/>
  <c r="MZ39" i="6"/>
  <c r="MY39" i="6"/>
  <c r="MX39" i="6"/>
  <c r="MW39" i="6"/>
  <c r="MV39" i="6"/>
  <c r="MU39" i="6"/>
  <c r="MT39" i="6"/>
  <c r="MS39" i="6"/>
  <c r="MR39" i="6"/>
  <c r="MQ39" i="6"/>
  <c r="MP39" i="6"/>
  <c r="MO39" i="6"/>
  <c r="MN39" i="6"/>
  <c r="MM39" i="6"/>
  <c r="ML39" i="6"/>
  <c r="MK39" i="6"/>
  <c r="MJ39" i="6"/>
  <c r="MI39" i="6"/>
  <c r="MH39" i="6"/>
  <c r="MG39" i="6"/>
  <c r="MF39" i="6"/>
  <c r="ME39" i="6"/>
  <c r="MD39" i="6"/>
  <c r="MC39" i="6"/>
  <c r="MB39" i="6"/>
  <c r="MA39" i="6"/>
  <c r="LZ39" i="6"/>
  <c r="LY39" i="6"/>
  <c r="LX39" i="6"/>
  <c r="LW39" i="6"/>
  <c r="LV39" i="6"/>
  <c r="LU39" i="6"/>
  <c r="LT39" i="6"/>
  <c r="LS39" i="6"/>
  <c r="LR39" i="6"/>
  <c r="LQ39" i="6"/>
  <c r="LP39" i="6"/>
  <c r="LO39" i="6"/>
  <c r="LN39" i="6"/>
  <c r="LM39" i="6"/>
  <c r="LL39" i="6"/>
  <c r="LK39" i="6"/>
  <c r="LJ39" i="6"/>
  <c r="LI39" i="6"/>
  <c r="LH39" i="6"/>
  <c r="LG39" i="6"/>
  <c r="LF39" i="6"/>
  <c r="LE39" i="6"/>
  <c r="LD39" i="6"/>
  <c r="LC39" i="6"/>
  <c r="LB39" i="6"/>
  <c r="LA39" i="6"/>
  <c r="KZ39" i="6"/>
  <c r="KY39" i="6"/>
  <c r="KX39" i="6"/>
  <c r="KW39" i="6"/>
  <c r="KV39" i="6"/>
  <c r="KU39" i="6"/>
  <c r="KT39" i="6"/>
  <c r="KS39" i="6"/>
  <c r="KR39" i="6"/>
  <c r="KQ39" i="6"/>
  <c r="KP39" i="6"/>
  <c r="KO39" i="6"/>
  <c r="KN39" i="6"/>
  <c r="KM39" i="6"/>
  <c r="KL39" i="6"/>
  <c r="KK39" i="6"/>
  <c r="KJ39" i="6"/>
  <c r="KI39" i="6"/>
  <c r="KH39" i="6"/>
  <c r="KG39" i="6"/>
  <c r="KF39" i="6"/>
  <c r="KE39" i="6"/>
  <c r="KD39" i="6"/>
  <c r="KC39" i="6"/>
  <c r="KB39" i="6"/>
  <c r="KA39" i="6"/>
  <c r="JZ39" i="6"/>
  <c r="JY39" i="6"/>
  <c r="JX39" i="6"/>
  <c r="JW39" i="6"/>
  <c r="JV39" i="6"/>
  <c r="JU39" i="6"/>
  <c r="JT39" i="6"/>
  <c r="JS39" i="6"/>
  <c r="JR39" i="6"/>
  <c r="JQ39" i="6"/>
  <c r="JP39" i="6"/>
  <c r="JO39" i="6"/>
  <c r="JN39" i="6"/>
  <c r="JM39" i="6"/>
  <c r="JL39" i="6"/>
  <c r="JK39" i="6"/>
  <c r="JJ39" i="6"/>
  <c r="JI39" i="6"/>
  <c r="JH39" i="6"/>
  <c r="JG39" i="6"/>
  <c r="JF39" i="6"/>
  <c r="JE39" i="6"/>
  <c r="JD39" i="6"/>
  <c r="JC39" i="6"/>
  <c r="JB39" i="6"/>
  <c r="JA39" i="6"/>
  <c r="IZ39" i="6"/>
  <c r="IY39" i="6"/>
  <c r="IX39" i="6"/>
  <c r="IW39" i="6"/>
  <c r="IV39" i="6"/>
  <c r="IU39" i="6"/>
  <c r="IT39" i="6"/>
  <c r="IS39" i="6"/>
  <c r="IR39" i="6"/>
  <c r="IQ39" i="6"/>
  <c r="IP39" i="6"/>
  <c r="IO39" i="6"/>
  <c r="IN39" i="6"/>
  <c r="IM39" i="6"/>
  <c r="IL39" i="6"/>
  <c r="IK39" i="6"/>
  <c r="IJ39" i="6"/>
  <c r="II39" i="6"/>
  <c r="IH39" i="6"/>
  <c r="IG39" i="6"/>
  <c r="IF39" i="6"/>
  <c r="IE39" i="6"/>
  <c r="ID39" i="6"/>
  <c r="IC39" i="6"/>
  <c r="IB39" i="6"/>
  <c r="IA39" i="6"/>
  <c r="HZ39" i="6"/>
  <c r="HY39" i="6"/>
  <c r="HX39" i="6"/>
  <c r="HW39" i="6"/>
  <c r="HV39" i="6"/>
  <c r="HU39" i="6"/>
  <c r="HT39" i="6"/>
  <c r="HS39" i="6"/>
  <c r="HR39" i="6"/>
  <c r="HQ39" i="6"/>
  <c r="HP39" i="6"/>
  <c r="HO39" i="6"/>
  <c r="HN39" i="6"/>
  <c r="HM39" i="6"/>
  <c r="HL39" i="6"/>
  <c r="HK39" i="6"/>
  <c r="HJ39" i="6"/>
  <c r="HI39" i="6"/>
  <c r="HH39" i="6"/>
  <c r="HG39" i="6"/>
  <c r="HF39" i="6"/>
  <c r="HE39" i="6"/>
  <c r="HD39" i="6"/>
  <c r="HC39" i="6"/>
  <c r="HB39" i="6"/>
  <c r="HA39" i="6"/>
  <c r="GZ39" i="6"/>
  <c r="GY39" i="6"/>
  <c r="GX39" i="6"/>
  <c r="GW39" i="6"/>
  <c r="GV39" i="6"/>
  <c r="GU39" i="6"/>
  <c r="GT39" i="6"/>
  <c r="GS39" i="6"/>
  <c r="GR39" i="6"/>
  <c r="GQ39" i="6"/>
  <c r="GP39" i="6"/>
  <c r="GO39" i="6"/>
  <c r="GN39" i="6"/>
  <c r="GM39" i="6"/>
  <c r="GL39" i="6"/>
  <c r="GK39" i="6"/>
  <c r="GJ39" i="6"/>
  <c r="GI39" i="6"/>
  <c r="GH39" i="6"/>
  <c r="GG39" i="6"/>
  <c r="GF39" i="6"/>
  <c r="GE39" i="6"/>
  <c r="GD39" i="6"/>
  <c r="GC39" i="6"/>
  <c r="GB39" i="6"/>
  <c r="GA39" i="6"/>
  <c r="FZ39" i="6"/>
  <c r="FY39" i="6"/>
  <c r="FX39" i="6"/>
  <c r="FW39" i="6"/>
  <c r="FV39" i="6"/>
  <c r="FU39" i="6"/>
  <c r="FT39" i="6"/>
  <c r="FS39" i="6"/>
  <c r="FR39" i="6"/>
  <c r="FQ39" i="6"/>
  <c r="FP39" i="6"/>
  <c r="FO39" i="6"/>
  <c r="FN39" i="6"/>
  <c r="FM39" i="6"/>
  <c r="FL39" i="6"/>
  <c r="FK39" i="6"/>
  <c r="FJ39" i="6"/>
  <c r="FI39" i="6"/>
  <c r="FH39" i="6"/>
  <c r="FG39" i="6"/>
  <c r="FF39" i="6"/>
  <c r="FE39" i="6"/>
  <c r="FD39" i="6"/>
  <c r="FC39" i="6"/>
  <c r="FB39" i="6"/>
  <c r="FA39" i="6"/>
  <c r="EZ39" i="6"/>
  <c r="EY39" i="6"/>
  <c r="EX39" i="6"/>
  <c r="EW39" i="6"/>
  <c r="EV39" i="6"/>
  <c r="EU39" i="6"/>
  <c r="ET39" i="6"/>
  <c r="ES39" i="6"/>
  <c r="ER39" i="6"/>
  <c r="EQ39" i="6"/>
  <c r="EP39" i="6"/>
  <c r="EO39" i="6"/>
  <c r="EN39" i="6"/>
  <c r="EM39" i="6"/>
  <c r="EL39" i="6"/>
  <c r="EK39" i="6"/>
  <c r="EJ39" i="6"/>
  <c r="EI39" i="6"/>
  <c r="EH39" i="6"/>
  <c r="EG39" i="6"/>
  <c r="EF39" i="6"/>
  <c r="EE39" i="6"/>
  <c r="ED39" i="6"/>
  <c r="EC39" i="6"/>
  <c r="EB39" i="6"/>
  <c r="EA39" i="6"/>
  <c r="DZ39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O46" i="1" l="1"/>
  <c r="O22" i="1"/>
  <c r="O30" i="1"/>
  <c r="O62" i="1"/>
  <c r="Y46" i="1"/>
  <c r="X46" i="1" s="1"/>
  <c r="L46" i="1" s="1"/>
  <c r="O27" i="1"/>
  <c r="N57" i="1"/>
  <c r="T57" i="1" s="1"/>
  <c r="O57" i="1"/>
  <c r="O72" i="1"/>
  <c r="N75" i="1"/>
  <c r="T75" i="1" s="1"/>
  <c r="O68" i="1"/>
  <c r="O25" i="1"/>
  <c r="O33" i="1"/>
  <c r="O70" i="1"/>
  <c r="O71" i="1"/>
  <c r="O55" i="1"/>
  <c r="O73" i="1"/>
  <c r="O65" i="1"/>
  <c r="O67" i="1"/>
  <c r="O52" i="1"/>
  <c r="AU24" i="1"/>
  <c r="L24" i="1" s="1"/>
  <c r="N24" i="1"/>
  <c r="T24" i="1" s="1"/>
  <c r="N50" i="1"/>
  <c r="Q50" i="1" s="1"/>
  <c r="X50" i="1"/>
  <c r="L50" i="1" s="1"/>
  <c r="AU38" i="1"/>
  <c r="L38" i="1" s="1"/>
  <c r="N38" i="1"/>
  <c r="T38" i="1" s="1"/>
  <c r="N52" i="1"/>
  <c r="T52" i="1" s="1"/>
  <c r="AU52" i="1"/>
  <c r="L52" i="1" s="1"/>
  <c r="X78" i="1"/>
  <c r="L78" i="1" s="1"/>
  <c r="N78" i="1"/>
  <c r="S78" i="1" s="1"/>
  <c r="N33" i="1"/>
  <c r="T33" i="1" s="1"/>
  <c r="X33" i="1"/>
  <c r="L33" i="1" s="1"/>
  <c r="X41" i="1"/>
  <c r="L41" i="1" s="1"/>
  <c r="N41" i="1"/>
  <c r="R41" i="1" s="1"/>
  <c r="L34" i="1"/>
  <c r="N62" i="1"/>
  <c r="T62" i="1" s="1"/>
  <c r="X62" i="1"/>
  <c r="L62" i="1" s="1"/>
  <c r="O41" i="1"/>
  <c r="O34" i="1"/>
  <c r="O54" i="1"/>
  <c r="Y27" i="1"/>
  <c r="X27" i="1" s="1"/>
  <c r="L27" i="1" s="1"/>
  <c r="Y73" i="1"/>
  <c r="X73" i="1" s="1"/>
  <c r="AV67" i="1"/>
  <c r="N67" i="1" s="1"/>
  <c r="S67" i="1" s="1"/>
  <c r="O53" i="1"/>
  <c r="L66" i="1"/>
  <c r="O35" i="1"/>
  <c r="O78" i="1"/>
  <c r="O50" i="1"/>
  <c r="O66" i="1"/>
  <c r="N34" i="1"/>
  <c r="T34" i="1" s="1"/>
  <c r="N70" i="1"/>
  <c r="T70" i="1" s="1"/>
  <c r="O24" i="1"/>
  <c r="N30" i="1"/>
  <c r="R30" i="1" s="1"/>
  <c r="X57" i="1"/>
  <c r="L57" i="1" s="1"/>
  <c r="O38" i="1"/>
  <c r="L58" i="1"/>
  <c r="O31" i="1"/>
  <c r="AU75" i="1"/>
  <c r="L75" i="1" s="1"/>
  <c r="AU73" i="1"/>
  <c r="N65" i="1"/>
  <c r="R65" i="1" s="1"/>
  <c r="AU65" i="1"/>
  <c r="L65" i="1" s="1"/>
  <c r="N64" i="1"/>
  <c r="S64" i="1" s="1"/>
  <c r="O64" i="1"/>
  <c r="L74" i="1"/>
  <c r="O74" i="1"/>
  <c r="O75" i="1"/>
  <c r="AV72" i="1"/>
  <c r="AU72" i="1" s="1"/>
  <c r="L72" i="1" s="1"/>
  <c r="O69" i="1"/>
  <c r="L70" i="1"/>
  <c r="O63" i="1"/>
  <c r="AU42" i="1"/>
  <c r="L42" i="1" s="1"/>
  <c r="N42" i="1"/>
  <c r="Q42" i="1" s="1"/>
  <c r="N54" i="1"/>
  <c r="R54" i="1" s="1"/>
  <c r="O42" i="1"/>
  <c r="O58" i="1"/>
  <c r="L54" i="1"/>
  <c r="AU36" i="1"/>
  <c r="L36" i="1" s="1"/>
  <c r="N36" i="1"/>
  <c r="Q36" i="1" s="1"/>
  <c r="AU28" i="1"/>
  <c r="L28" i="1" s="1"/>
  <c r="N28" i="1"/>
  <c r="O29" i="1"/>
  <c r="N22" i="1"/>
  <c r="L22" i="1"/>
  <c r="L32" i="1"/>
  <c r="O36" i="1"/>
  <c r="O32" i="1"/>
  <c r="O28" i="1"/>
  <c r="X77" i="1"/>
  <c r="L77" i="1" s="1"/>
  <c r="N77" i="1"/>
  <c r="S77" i="1" s="1"/>
  <c r="X61" i="1"/>
  <c r="L61" i="1" s="1"/>
  <c r="N61" i="1"/>
  <c r="S61" i="1" s="1"/>
  <c r="X63" i="1"/>
  <c r="L63" i="1" s="1"/>
  <c r="N63" i="1"/>
  <c r="R63" i="1" s="1"/>
  <c r="X71" i="1"/>
  <c r="L71" i="1" s="1"/>
  <c r="N71" i="1"/>
  <c r="R71" i="1" s="1"/>
  <c r="N68" i="1"/>
  <c r="Q68" i="1" s="1"/>
  <c r="X68" i="1"/>
  <c r="L68" i="1" s="1"/>
  <c r="X76" i="1"/>
  <c r="L76" i="1" s="1"/>
  <c r="N76" i="1"/>
  <c r="R76" i="1" s="1"/>
  <c r="O76" i="1"/>
  <c r="X64" i="1"/>
  <c r="L64" i="1" s="1"/>
  <c r="Y69" i="1"/>
  <c r="N66" i="1"/>
  <c r="Q66" i="1" s="1"/>
  <c r="N74" i="1"/>
  <c r="T74" i="1" s="1"/>
  <c r="O61" i="1"/>
  <c r="O77" i="1"/>
  <c r="X43" i="1"/>
  <c r="L43" i="1" s="1"/>
  <c r="N43" i="1"/>
  <c r="T43" i="1" s="1"/>
  <c r="X59" i="1"/>
  <c r="L59" i="1" s="1"/>
  <c r="N59" i="1"/>
  <c r="R59" i="1" s="1"/>
  <c r="N53" i="1"/>
  <c r="T53" i="1" s="1"/>
  <c r="X53" i="1"/>
  <c r="L53" i="1" s="1"/>
  <c r="X49" i="1"/>
  <c r="L49" i="1" s="1"/>
  <c r="N49" i="1"/>
  <c r="R49" i="1" s="1"/>
  <c r="O59" i="1"/>
  <c r="O43" i="1"/>
  <c r="O48" i="1"/>
  <c r="O49" i="1"/>
  <c r="O44" i="1"/>
  <c r="N47" i="1"/>
  <c r="R47" i="1" s="1"/>
  <c r="L47" i="1"/>
  <c r="L55" i="1"/>
  <c r="N55" i="1"/>
  <c r="L56" i="1"/>
  <c r="N56" i="1"/>
  <c r="T56" i="1" s="1"/>
  <c r="L51" i="1"/>
  <c r="N51" i="1"/>
  <c r="Q51" i="1" s="1"/>
  <c r="N44" i="1"/>
  <c r="L44" i="1"/>
  <c r="L45" i="1"/>
  <c r="N45" i="1"/>
  <c r="Q45" i="1" s="1"/>
  <c r="O47" i="1"/>
  <c r="N58" i="1"/>
  <c r="S58" i="1" s="1"/>
  <c r="O45" i="1"/>
  <c r="O51" i="1"/>
  <c r="O56" i="1"/>
  <c r="X37" i="1"/>
  <c r="L37" i="1" s="1"/>
  <c r="N37" i="1"/>
  <c r="T37" i="1" s="1"/>
  <c r="X21" i="1"/>
  <c r="L21" i="1" s="1"/>
  <c r="N21" i="1"/>
  <c r="Q21" i="1" s="1"/>
  <c r="N31" i="1"/>
  <c r="X31" i="1"/>
  <c r="L31" i="1" s="1"/>
  <c r="X23" i="1"/>
  <c r="L23" i="1" s="1"/>
  <c r="N23" i="1"/>
  <c r="T23" i="1" s="1"/>
  <c r="N25" i="1"/>
  <c r="Q25" i="1" s="1"/>
  <c r="X25" i="1"/>
  <c r="L25" i="1" s="1"/>
  <c r="X26" i="1"/>
  <c r="L26" i="1" s="1"/>
  <c r="N26" i="1"/>
  <c r="S26" i="1" s="1"/>
  <c r="N35" i="1"/>
  <c r="Q35" i="1" s="1"/>
  <c r="X35" i="1"/>
  <c r="L35" i="1" s="1"/>
  <c r="Y29" i="1"/>
  <c r="O26" i="1"/>
  <c r="O21" i="1"/>
  <c r="N32" i="1"/>
  <c r="Q32" i="1" s="1"/>
  <c r="X30" i="1"/>
  <c r="L30" i="1" s="1"/>
  <c r="O37" i="1"/>
  <c r="O23" i="1"/>
  <c r="S57" i="1"/>
  <c r="Q38" i="1" l="1"/>
  <c r="N46" i="1"/>
  <c r="R46" i="1" s="1"/>
  <c r="Q70" i="1"/>
  <c r="Q53" i="1"/>
  <c r="Q23" i="1"/>
  <c r="Q65" i="1"/>
  <c r="Q43" i="1"/>
  <c r="Q59" i="1"/>
  <c r="S34" i="1"/>
  <c r="Q63" i="1"/>
  <c r="S24" i="1"/>
  <c r="Q37" i="1"/>
  <c r="S41" i="1"/>
  <c r="R57" i="1"/>
  <c r="Q56" i="1"/>
  <c r="T41" i="1"/>
  <c r="R34" i="1"/>
  <c r="Q52" i="1"/>
  <c r="Q41" i="1"/>
  <c r="R55" i="1"/>
  <c r="Q55" i="1"/>
  <c r="Q76" i="1"/>
  <c r="R24" i="1"/>
  <c r="Q57" i="1"/>
  <c r="Q47" i="1"/>
  <c r="Q74" i="1"/>
  <c r="Q78" i="1"/>
  <c r="Q46" i="1"/>
  <c r="Q34" i="1"/>
  <c r="R31" i="1"/>
  <c r="Q31" i="1"/>
  <c r="T22" i="1"/>
  <c r="Q22" i="1"/>
  <c r="Q64" i="1"/>
  <c r="Q62" i="1"/>
  <c r="Q26" i="1"/>
  <c r="Q49" i="1"/>
  <c r="Q75" i="1"/>
  <c r="S75" i="1"/>
  <c r="Q24" i="1"/>
  <c r="Q77" i="1"/>
  <c r="Q67" i="1"/>
  <c r="Q30" i="1"/>
  <c r="S62" i="1"/>
  <c r="S28" i="1"/>
  <c r="Q28" i="1"/>
  <c r="Q71" i="1"/>
  <c r="Q61" i="1"/>
  <c r="Q54" i="1"/>
  <c r="Q58" i="1"/>
  <c r="Q33" i="1"/>
  <c r="S44" i="1"/>
  <c r="Q44" i="1"/>
  <c r="S42" i="1"/>
  <c r="S59" i="1"/>
  <c r="S35" i="1"/>
  <c r="R75" i="1"/>
  <c r="T59" i="1"/>
  <c r="S74" i="1"/>
  <c r="T64" i="1"/>
  <c r="S70" i="1"/>
  <c r="S30" i="1"/>
  <c r="R62" i="1"/>
  <c r="T30" i="1"/>
  <c r="R56" i="1"/>
  <c r="R67" i="1"/>
  <c r="T28" i="1"/>
  <c r="S43" i="1"/>
  <c r="R43" i="1"/>
  <c r="R21" i="1"/>
  <c r="S38" i="1"/>
  <c r="T50" i="1"/>
  <c r="S52" i="1"/>
  <c r="S71" i="1"/>
  <c r="R28" i="1"/>
  <c r="R38" i="1"/>
  <c r="R36" i="1"/>
  <c r="S46" i="1"/>
  <c r="T77" i="1"/>
  <c r="T42" i="1"/>
  <c r="R23" i="1"/>
  <c r="R77" i="1"/>
  <c r="T21" i="1"/>
  <c r="R64" i="1"/>
  <c r="AU67" i="1"/>
  <c r="L67" i="1" s="1"/>
  <c r="T67" i="1"/>
  <c r="S50" i="1"/>
  <c r="R50" i="1"/>
  <c r="T47" i="1"/>
  <c r="R52" i="1"/>
  <c r="S47" i="1"/>
  <c r="T78" i="1"/>
  <c r="R78" i="1"/>
  <c r="N73" i="1"/>
  <c r="S33" i="1"/>
  <c r="N72" i="1"/>
  <c r="Q72" i="1" s="1"/>
  <c r="L73" i="1"/>
  <c r="N27" i="1"/>
  <c r="Q27" i="1" s="1"/>
  <c r="T61" i="1"/>
  <c r="T46" i="1"/>
  <c r="T49" i="1"/>
  <c r="S21" i="1"/>
  <c r="R53" i="1"/>
  <c r="R70" i="1"/>
  <c r="R22" i="1"/>
  <c r="R33" i="1"/>
  <c r="S49" i="1"/>
  <c r="T65" i="1"/>
  <c r="S63" i="1"/>
  <c r="S22" i="1"/>
  <c r="R61" i="1"/>
  <c r="T45" i="1"/>
  <c r="S65" i="1"/>
  <c r="T54" i="1"/>
  <c r="S55" i="1"/>
  <c r="S53" i="1"/>
  <c r="S54" i="1"/>
  <c r="S56" i="1"/>
  <c r="R42" i="1"/>
  <c r="R37" i="1"/>
  <c r="T26" i="1"/>
  <c r="S36" i="1"/>
  <c r="T36" i="1"/>
  <c r="S37" i="1"/>
  <c r="S23" i="1"/>
  <c r="T68" i="1"/>
  <c r="S68" i="1"/>
  <c r="T63" i="1"/>
  <c r="S76" i="1"/>
  <c r="T76" i="1"/>
  <c r="R66" i="1"/>
  <c r="R74" i="1"/>
  <c r="T71" i="1"/>
  <c r="S66" i="1"/>
  <c r="T66" i="1"/>
  <c r="N69" i="1"/>
  <c r="Q69" i="1" s="1"/>
  <c r="X69" i="1"/>
  <c r="L69" i="1" s="1"/>
  <c r="R68" i="1"/>
  <c r="T55" i="1"/>
  <c r="T51" i="1"/>
  <c r="S51" i="1"/>
  <c r="R51" i="1"/>
  <c r="N48" i="1"/>
  <c r="Q48" i="1" s="1"/>
  <c r="L48" i="1"/>
  <c r="T44" i="1"/>
  <c r="R44" i="1"/>
  <c r="T58" i="1"/>
  <c r="R58" i="1"/>
  <c r="S45" i="1"/>
  <c r="R45" i="1"/>
  <c r="S25" i="1"/>
  <c r="R25" i="1"/>
  <c r="T32" i="1"/>
  <c r="S32" i="1"/>
  <c r="N29" i="1"/>
  <c r="Q29" i="1" s="1"/>
  <c r="X29" i="1"/>
  <c r="L29" i="1" s="1"/>
  <c r="R32" i="1"/>
  <c r="T35" i="1"/>
  <c r="R26" i="1"/>
  <c r="S31" i="1"/>
  <c r="T31" i="1"/>
  <c r="R35" i="1"/>
  <c r="T25" i="1"/>
  <c r="N116" i="1"/>
  <c r="N114" i="1"/>
  <c r="M20" i="6"/>
  <c r="L79" i="1" l="1"/>
  <c r="N88" i="1"/>
  <c r="S73" i="1"/>
  <c r="Q73" i="1"/>
  <c r="R73" i="1"/>
  <c r="R27" i="1"/>
  <c r="T27" i="1"/>
  <c r="S27" i="1"/>
  <c r="S72" i="1"/>
  <c r="R72" i="1"/>
  <c r="T72" i="1"/>
  <c r="T73" i="1"/>
  <c r="T69" i="1"/>
  <c r="R69" i="1"/>
  <c r="S69" i="1"/>
  <c r="R48" i="1"/>
  <c r="T48" i="1"/>
  <c r="S48" i="1"/>
  <c r="R29" i="1"/>
  <c r="T29" i="1"/>
  <c r="S29" i="1"/>
  <c r="O102" i="1"/>
  <c r="O104" i="1" l="1"/>
  <c r="P104" i="1" s="1"/>
  <c r="P102" i="1"/>
  <c r="O101" i="1"/>
  <c r="P101" i="1" s="1"/>
  <c r="O99" i="1"/>
  <c r="O110" i="1"/>
  <c r="O109" i="1"/>
  <c r="O108" i="1"/>
  <c r="O107" i="1"/>
  <c r="M110" i="1"/>
  <c r="N110" i="1" s="1"/>
  <c r="M109" i="1"/>
  <c r="N109" i="1" s="1"/>
  <c r="M108" i="1"/>
  <c r="N108" i="1" s="1"/>
  <c r="M107" i="1"/>
  <c r="N107" i="1" s="1"/>
  <c r="O111" i="1" l="1"/>
  <c r="P111" i="1" s="1"/>
  <c r="P108" i="1"/>
  <c r="P109" i="1"/>
  <c r="P107" i="1"/>
  <c r="P110" i="1"/>
  <c r="M91" i="1" l="1"/>
  <c r="M112" i="1" s="1"/>
  <c r="L91" i="1"/>
  <c r="S20" i="6"/>
  <c r="R20" i="6"/>
  <c r="Q20" i="6"/>
  <c r="A63" i="6"/>
  <c r="B63" i="6"/>
  <c r="C63" i="6"/>
  <c r="D63" i="6"/>
  <c r="E63" i="6"/>
  <c r="F63" i="6"/>
  <c r="G63" i="6"/>
  <c r="H63" i="6"/>
  <c r="I63" i="6"/>
  <c r="M63" i="6"/>
  <c r="P63" i="6"/>
  <c r="A64" i="6"/>
  <c r="B64" i="6"/>
  <c r="C64" i="6"/>
  <c r="D64" i="6"/>
  <c r="E64" i="6"/>
  <c r="F64" i="6"/>
  <c r="G64" i="6"/>
  <c r="H64" i="6"/>
  <c r="I64" i="6"/>
  <c r="M64" i="6"/>
  <c r="P64" i="6"/>
  <c r="A65" i="6"/>
  <c r="B65" i="6"/>
  <c r="C65" i="6"/>
  <c r="D65" i="6"/>
  <c r="E65" i="6"/>
  <c r="F65" i="6"/>
  <c r="G65" i="6"/>
  <c r="H65" i="6"/>
  <c r="I65" i="6"/>
  <c r="M65" i="6"/>
  <c r="P65" i="6"/>
  <c r="A66" i="6"/>
  <c r="B66" i="6"/>
  <c r="C66" i="6"/>
  <c r="D66" i="6"/>
  <c r="E66" i="6"/>
  <c r="F66" i="6"/>
  <c r="G66" i="6"/>
  <c r="H66" i="6"/>
  <c r="I66" i="6"/>
  <c r="M66" i="6"/>
  <c r="P66" i="6"/>
  <c r="A67" i="6"/>
  <c r="B67" i="6"/>
  <c r="C67" i="6"/>
  <c r="D67" i="6"/>
  <c r="E67" i="6"/>
  <c r="F67" i="6"/>
  <c r="G67" i="6"/>
  <c r="H67" i="6"/>
  <c r="I67" i="6"/>
  <c r="M67" i="6"/>
  <c r="P67" i="6"/>
  <c r="A68" i="6"/>
  <c r="B68" i="6"/>
  <c r="C68" i="6"/>
  <c r="D68" i="6"/>
  <c r="E68" i="6"/>
  <c r="F68" i="6"/>
  <c r="G68" i="6"/>
  <c r="H68" i="6"/>
  <c r="I68" i="6"/>
  <c r="M68" i="6"/>
  <c r="P68" i="6"/>
  <c r="A69" i="6"/>
  <c r="B69" i="6"/>
  <c r="C69" i="6"/>
  <c r="D69" i="6"/>
  <c r="E69" i="6"/>
  <c r="F69" i="6"/>
  <c r="G69" i="6"/>
  <c r="H69" i="6"/>
  <c r="I69" i="6"/>
  <c r="M69" i="6"/>
  <c r="P69" i="6"/>
  <c r="A70" i="6"/>
  <c r="B70" i="6"/>
  <c r="C70" i="6"/>
  <c r="D70" i="6"/>
  <c r="E70" i="6"/>
  <c r="F70" i="6"/>
  <c r="G70" i="6"/>
  <c r="H70" i="6"/>
  <c r="I70" i="6"/>
  <c r="M70" i="6"/>
  <c r="P70" i="6"/>
  <c r="A71" i="6"/>
  <c r="B71" i="6"/>
  <c r="C71" i="6"/>
  <c r="D71" i="6"/>
  <c r="E71" i="6"/>
  <c r="F71" i="6"/>
  <c r="G71" i="6"/>
  <c r="H71" i="6"/>
  <c r="I71" i="6"/>
  <c r="M71" i="6"/>
  <c r="P71" i="6"/>
  <c r="A72" i="6"/>
  <c r="B72" i="6"/>
  <c r="C72" i="6"/>
  <c r="D72" i="6"/>
  <c r="E72" i="6"/>
  <c r="F72" i="6"/>
  <c r="G72" i="6"/>
  <c r="H72" i="6"/>
  <c r="I72" i="6"/>
  <c r="M72" i="6"/>
  <c r="P72" i="6"/>
  <c r="A73" i="6"/>
  <c r="B73" i="6"/>
  <c r="C73" i="6"/>
  <c r="D73" i="6"/>
  <c r="E73" i="6"/>
  <c r="F73" i="6"/>
  <c r="G73" i="6"/>
  <c r="H73" i="6"/>
  <c r="I73" i="6"/>
  <c r="M73" i="6"/>
  <c r="P73" i="6"/>
  <c r="A74" i="6"/>
  <c r="B74" i="6"/>
  <c r="C74" i="6"/>
  <c r="D74" i="6"/>
  <c r="E74" i="6"/>
  <c r="F74" i="6"/>
  <c r="G74" i="6"/>
  <c r="H74" i="6"/>
  <c r="I74" i="6"/>
  <c r="M74" i="6"/>
  <c r="P74" i="6"/>
  <c r="A75" i="6"/>
  <c r="B75" i="6"/>
  <c r="C75" i="6"/>
  <c r="D75" i="6"/>
  <c r="E75" i="6"/>
  <c r="F75" i="6"/>
  <c r="G75" i="6"/>
  <c r="H75" i="6"/>
  <c r="I75" i="6"/>
  <c r="M75" i="6"/>
  <c r="P75" i="6"/>
  <c r="A76" i="6"/>
  <c r="B76" i="6"/>
  <c r="C76" i="6"/>
  <c r="D76" i="6"/>
  <c r="E76" i="6"/>
  <c r="F76" i="6"/>
  <c r="G76" i="6"/>
  <c r="H76" i="6"/>
  <c r="I76" i="6"/>
  <c r="M76" i="6"/>
  <c r="P76" i="6"/>
  <c r="A77" i="6"/>
  <c r="B77" i="6"/>
  <c r="C77" i="6"/>
  <c r="D77" i="6"/>
  <c r="E77" i="6"/>
  <c r="F77" i="6"/>
  <c r="G77" i="6"/>
  <c r="H77" i="6"/>
  <c r="I77" i="6"/>
  <c r="M77" i="6"/>
  <c r="P77" i="6"/>
  <c r="A78" i="6"/>
  <c r="B78" i="6"/>
  <c r="C78" i="6"/>
  <c r="D78" i="6"/>
  <c r="E78" i="6"/>
  <c r="F78" i="6"/>
  <c r="G78" i="6"/>
  <c r="H78" i="6"/>
  <c r="I78" i="6"/>
  <c r="K78" i="6"/>
  <c r="L78" i="6"/>
  <c r="M78" i="6"/>
  <c r="N78" i="6"/>
  <c r="O78" i="6"/>
  <c r="P78" i="6"/>
  <c r="A79" i="6"/>
  <c r="B79" i="6"/>
  <c r="C79" i="6"/>
  <c r="D79" i="6"/>
  <c r="E79" i="6"/>
  <c r="F79" i="6"/>
  <c r="G79" i="6"/>
  <c r="H79" i="6"/>
  <c r="I79" i="6"/>
  <c r="M79" i="6"/>
  <c r="P79" i="6"/>
  <c r="A80" i="6"/>
  <c r="B80" i="6"/>
  <c r="C80" i="6"/>
  <c r="D80" i="6"/>
  <c r="E80" i="6"/>
  <c r="F80" i="6"/>
  <c r="G80" i="6"/>
  <c r="H80" i="6"/>
  <c r="I80" i="6"/>
  <c r="M80" i="6"/>
  <c r="P80" i="6"/>
  <c r="P62" i="6"/>
  <c r="M62" i="6"/>
  <c r="I62" i="6"/>
  <c r="H62" i="6"/>
  <c r="G62" i="6"/>
  <c r="F62" i="6"/>
  <c r="E62" i="6"/>
  <c r="D62" i="6"/>
  <c r="C62" i="6"/>
  <c r="B62" i="6"/>
  <c r="A62" i="6"/>
  <c r="A41" i="6"/>
  <c r="B41" i="6"/>
  <c r="C41" i="6"/>
  <c r="D41" i="6"/>
  <c r="E41" i="6"/>
  <c r="F41" i="6"/>
  <c r="G41" i="6"/>
  <c r="H41" i="6"/>
  <c r="I41" i="6"/>
  <c r="M41" i="6"/>
  <c r="P41" i="6"/>
  <c r="A42" i="6"/>
  <c r="B42" i="6"/>
  <c r="C42" i="6"/>
  <c r="D42" i="6"/>
  <c r="E42" i="6"/>
  <c r="F42" i="6"/>
  <c r="G42" i="6"/>
  <c r="H42" i="6"/>
  <c r="I42" i="6"/>
  <c r="M42" i="6"/>
  <c r="P42" i="6"/>
  <c r="A43" i="6"/>
  <c r="B43" i="6"/>
  <c r="C43" i="6"/>
  <c r="D43" i="6"/>
  <c r="E43" i="6"/>
  <c r="F43" i="6"/>
  <c r="G43" i="6"/>
  <c r="H43" i="6"/>
  <c r="I43" i="6"/>
  <c r="M43" i="6"/>
  <c r="P43" i="6"/>
  <c r="A44" i="6"/>
  <c r="B44" i="6"/>
  <c r="C44" i="6"/>
  <c r="D44" i="6"/>
  <c r="E44" i="6"/>
  <c r="F44" i="6"/>
  <c r="G44" i="6"/>
  <c r="H44" i="6"/>
  <c r="I44" i="6"/>
  <c r="M44" i="6"/>
  <c r="P44" i="6"/>
  <c r="A45" i="6"/>
  <c r="B45" i="6"/>
  <c r="C45" i="6"/>
  <c r="D45" i="6"/>
  <c r="E45" i="6"/>
  <c r="F45" i="6"/>
  <c r="G45" i="6"/>
  <c r="H45" i="6"/>
  <c r="I45" i="6"/>
  <c r="M45" i="6"/>
  <c r="P45" i="6"/>
  <c r="A46" i="6"/>
  <c r="B46" i="6"/>
  <c r="C46" i="6"/>
  <c r="D46" i="6"/>
  <c r="E46" i="6"/>
  <c r="F46" i="6"/>
  <c r="G46" i="6"/>
  <c r="H46" i="6"/>
  <c r="I46" i="6"/>
  <c r="M46" i="6"/>
  <c r="P46" i="6"/>
  <c r="A47" i="6"/>
  <c r="B47" i="6"/>
  <c r="C47" i="6"/>
  <c r="D47" i="6"/>
  <c r="E47" i="6"/>
  <c r="F47" i="6"/>
  <c r="G47" i="6"/>
  <c r="H47" i="6"/>
  <c r="I47" i="6"/>
  <c r="M47" i="6"/>
  <c r="P47" i="6"/>
  <c r="A48" i="6"/>
  <c r="B48" i="6"/>
  <c r="C48" i="6"/>
  <c r="D48" i="6"/>
  <c r="E48" i="6"/>
  <c r="F48" i="6"/>
  <c r="G48" i="6"/>
  <c r="H48" i="6"/>
  <c r="I48" i="6"/>
  <c r="M48" i="6"/>
  <c r="P48" i="6"/>
  <c r="A49" i="6"/>
  <c r="B49" i="6"/>
  <c r="C49" i="6"/>
  <c r="D49" i="6"/>
  <c r="E49" i="6"/>
  <c r="F49" i="6"/>
  <c r="G49" i="6"/>
  <c r="H49" i="6"/>
  <c r="I49" i="6"/>
  <c r="M49" i="6"/>
  <c r="P49" i="6"/>
  <c r="A50" i="6"/>
  <c r="B50" i="6"/>
  <c r="C50" i="6"/>
  <c r="D50" i="6"/>
  <c r="E50" i="6"/>
  <c r="F50" i="6"/>
  <c r="G50" i="6"/>
  <c r="H50" i="6"/>
  <c r="I50" i="6"/>
  <c r="M50" i="6"/>
  <c r="P50" i="6"/>
  <c r="A51" i="6"/>
  <c r="B51" i="6"/>
  <c r="C51" i="6"/>
  <c r="D51" i="6"/>
  <c r="E51" i="6"/>
  <c r="F51" i="6"/>
  <c r="G51" i="6"/>
  <c r="H51" i="6"/>
  <c r="I51" i="6"/>
  <c r="M51" i="6"/>
  <c r="P51" i="6"/>
  <c r="A52" i="6"/>
  <c r="B52" i="6"/>
  <c r="C52" i="6"/>
  <c r="D52" i="6"/>
  <c r="E52" i="6"/>
  <c r="F52" i="6"/>
  <c r="G52" i="6"/>
  <c r="H52" i="6"/>
  <c r="I52" i="6"/>
  <c r="M52" i="6"/>
  <c r="P52" i="6"/>
  <c r="A53" i="6"/>
  <c r="B53" i="6"/>
  <c r="C53" i="6"/>
  <c r="D53" i="6"/>
  <c r="E53" i="6"/>
  <c r="F53" i="6"/>
  <c r="G53" i="6"/>
  <c r="H53" i="6"/>
  <c r="I53" i="6"/>
  <c r="M53" i="6"/>
  <c r="P53" i="6"/>
  <c r="A54" i="6"/>
  <c r="B54" i="6"/>
  <c r="C54" i="6"/>
  <c r="D54" i="6"/>
  <c r="E54" i="6"/>
  <c r="F54" i="6"/>
  <c r="G54" i="6"/>
  <c r="H54" i="6"/>
  <c r="I54" i="6"/>
  <c r="M54" i="6"/>
  <c r="P54" i="6"/>
  <c r="A55" i="6"/>
  <c r="B55" i="6"/>
  <c r="C55" i="6"/>
  <c r="D55" i="6"/>
  <c r="E55" i="6"/>
  <c r="F55" i="6"/>
  <c r="G55" i="6"/>
  <c r="H55" i="6"/>
  <c r="I55" i="6"/>
  <c r="M55" i="6"/>
  <c r="P55" i="6"/>
  <c r="A56" i="6"/>
  <c r="B56" i="6"/>
  <c r="C56" i="6"/>
  <c r="D56" i="6"/>
  <c r="E56" i="6"/>
  <c r="F56" i="6"/>
  <c r="G56" i="6"/>
  <c r="H56" i="6"/>
  <c r="I56" i="6"/>
  <c r="M56" i="6"/>
  <c r="P56" i="6"/>
  <c r="A57" i="6"/>
  <c r="B57" i="6"/>
  <c r="C57" i="6"/>
  <c r="D57" i="6"/>
  <c r="E57" i="6"/>
  <c r="F57" i="6"/>
  <c r="G57" i="6"/>
  <c r="H57" i="6"/>
  <c r="I57" i="6"/>
  <c r="M57" i="6"/>
  <c r="P57" i="6"/>
  <c r="A58" i="6"/>
  <c r="B58" i="6"/>
  <c r="C58" i="6"/>
  <c r="D58" i="6"/>
  <c r="E58" i="6"/>
  <c r="F58" i="6"/>
  <c r="G58" i="6"/>
  <c r="H58" i="6"/>
  <c r="I58" i="6"/>
  <c r="M58" i="6"/>
  <c r="P58" i="6"/>
  <c r="A59" i="6"/>
  <c r="B59" i="6"/>
  <c r="C59" i="6"/>
  <c r="D59" i="6"/>
  <c r="E59" i="6"/>
  <c r="F59" i="6"/>
  <c r="G59" i="6"/>
  <c r="H59" i="6"/>
  <c r="I59" i="6"/>
  <c r="M59" i="6"/>
  <c r="P59" i="6"/>
  <c r="A60" i="6"/>
  <c r="B60" i="6"/>
  <c r="C60" i="6"/>
  <c r="D60" i="6"/>
  <c r="E60" i="6"/>
  <c r="F60" i="6"/>
  <c r="G60" i="6"/>
  <c r="H60" i="6"/>
  <c r="I60" i="6"/>
  <c r="M60" i="6"/>
  <c r="P60" i="6"/>
  <c r="P40" i="6"/>
  <c r="M40" i="6"/>
  <c r="I40" i="6"/>
  <c r="H40" i="6"/>
  <c r="G40" i="6"/>
  <c r="F40" i="6"/>
  <c r="E40" i="6"/>
  <c r="D40" i="6"/>
  <c r="C40" i="6"/>
  <c r="B40" i="6"/>
  <c r="A4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U79" i="1"/>
  <c r="P81" i="6" s="1"/>
  <c r="V79" i="1"/>
  <c r="W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U60" i="1"/>
  <c r="V60" i="1"/>
  <c r="W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U39" i="1"/>
  <c r="P39" i="6" s="1"/>
  <c r="V39" i="1"/>
  <c r="W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K80" i="1" s="1"/>
  <c r="BL39" i="1"/>
  <c r="BM39" i="1"/>
  <c r="BN39" i="1"/>
  <c r="BO39" i="1"/>
  <c r="E20" i="6"/>
  <c r="F20" i="6"/>
  <c r="G20" i="6"/>
  <c r="H20" i="6"/>
  <c r="I20" i="6"/>
  <c r="E21" i="6"/>
  <c r="F21" i="6"/>
  <c r="G21" i="6"/>
  <c r="H21" i="6"/>
  <c r="I21" i="6"/>
  <c r="E22" i="6"/>
  <c r="F22" i="6"/>
  <c r="G22" i="6"/>
  <c r="H22" i="6"/>
  <c r="I22" i="6"/>
  <c r="E23" i="6"/>
  <c r="F23" i="6"/>
  <c r="G23" i="6"/>
  <c r="H23" i="6"/>
  <c r="I23" i="6"/>
  <c r="E24" i="6"/>
  <c r="F24" i="6"/>
  <c r="G24" i="6"/>
  <c r="H24" i="6"/>
  <c r="I24" i="6"/>
  <c r="E25" i="6"/>
  <c r="F25" i="6"/>
  <c r="G25" i="6"/>
  <c r="H25" i="6"/>
  <c r="I25" i="6"/>
  <c r="E26" i="6"/>
  <c r="F26" i="6"/>
  <c r="G26" i="6"/>
  <c r="H26" i="6"/>
  <c r="I26" i="6"/>
  <c r="E27" i="6"/>
  <c r="F27" i="6"/>
  <c r="G27" i="6"/>
  <c r="H27" i="6"/>
  <c r="I27" i="6"/>
  <c r="E28" i="6"/>
  <c r="F28" i="6"/>
  <c r="G28" i="6"/>
  <c r="H28" i="6"/>
  <c r="I28" i="6"/>
  <c r="E29" i="6"/>
  <c r="F29" i="6"/>
  <c r="G29" i="6"/>
  <c r="H29" i="6"/>
  <c r="I29" i="6"/>
  <c r="E30" i="6"/>
  <c r="F30" i="6"/>
  <c r="G30" i="6"/>
  <c r="H30" i="6"/>
  <c r="I30" i="6"/>
  <c r="E31" i="6"/>
  <c r="F31" i="6"/>
  <c r="G31" i="6"/>
  <c r="H31" i="6"/>
  <c r="I31" i="6"/>
  <c r="E32" i="6"/>
  <c r="F32" i="6"/>
  <c r="G32" i="6"/>
  <c r="H32" i="6"/>
  <c r="I32" i="6"/>
  <c r="E33" i="6"/>
  <c r="F33" i="6"/>
  <c r="G33" i="6"/>
  <c r="H33" i="6"/>
  <c r="I33" i="6"/>
  <c r="E34" i="6"/>
  <c r="F34" i="6"/>
  <c r="G34" i="6"/>
  <c r="H34" i="6"/>
  <c r="I34" i="6"/>
  <c r="E35" i="6"/>
  <c r="F35" i="6"/>
  <c r="G35" i="6"/>
  <c r="H35" i="6"/>
  <c r="I35" i="6"/>
  <c r="E36" i="6"/>
  <c r="F36" i="6"/>
  <c r="G36" i="6"/>
  <c r="H36" i="6"/>
  <c r="I36" i="6"/>
  <c r="E37" i="6"/>
  <c r="F37" i="6"/>
  <c r="G37" i="6"/>
  <c r="H37" i="6"/>
  <c r="I37" i="6"/>
  <c r="E38" i="6"/>
  <c r="F38" i="6"/>
  <c r="G38" i="6"/>
  <c r="H38" i="6"/>
  <c r="I38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20" i="6"/>
  <c r="BE80" i="1" l="1"/>
  <c r="AY80" i="1"/>
  <c r="AP80" i="1"/>
  <c r="AJ80" i="1"/>
  <c r="AD80" i="1"/>
  <c r="BM80" i="1"/>
  <c r="BG80" i="1"/>
  <c r="BA80" i="1"/>
  <c r="AR80" i="1"/>
  <c r="AL80" i="1"/>
  <c r="AF80" i="1"/>
  <c r="W80" i="1"/>
  <c r="AQ80" i="1"/>
  <c r="V80" i="1"/>
  <c r="AX80" i="1"/>
  <c r="BJ80" i="1"/>
  <c r="BD80" i="1"/>
  <c r="AO80" i="1"/>
  <c r="AI80" i="1"/>
  <c r="AC80" i="1"/>
  <c r="BO80" i="1"/>
  <c r="BI80" i="1"/>
  <c r="BC80" i="1"/>
  <c r="AT80" i="1"/>
  <c r="AN80" i="1"/>
  <c r="AH80" i="1"/>
  <c r="AB80" i="1"/>
  <c r="BN80" i="1"/>
  <c r="BH80" i="1"/>
  <c r="BB80" i="1"/>
  <c r="AS80" i="1"/>
  <c r="AM80" i="1"/>
  <c r="AG80" i="1"/>
  <c r="AA80" i="1"/>
  <c r="BL80" i="1"/>
  <c r="BF80" i="1"/>
  <c r="AZ80" i="1"/>
  <c r="AK80" i="1"/>
  <c r="AE80" i="1"/>
  <c r="P61" i="6"/>
  <c r="U80" i="1"/>
  <c r="M81" i="6"/>
  <c r="M61" i="6"/>
  <c r="M39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20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64" i="6"/>
  <c r="R64" i="6"/>
  <c r="Q64" i="6"/>
  <c r="S63" i="6"/>
  <c r="R63" i="6"/>
  <c r="Q63" i="6"/>
  <c r="S62" i="6"/>
  <c r="R62" i="6"/>
  <c r="Q62" i="6"/>
  <c r="I61" i="6"/>
  <c r="S60" i="6"/>
  <c r="R60" i="6"/>
  <c r="Q60" i="6"/>
  <c r="S59" i="6"/>
  <c r="R59" i="6"/>
  <c r="Q59" i="6"/>
  <c r="S58" i="6"/>
  <c r="R58" i="6"/>
  <c r="Q58" i="6"/>
  <c r="S57" i="6"/>
  <c r="R57" i="6"/>
  <c r="Q57" i="6"/>
  <c r="S56" i="6"/>
  <c r="R56" i="6"/>
  <c r="Q56" i="6"/>
  <c r="S55" i="6"/>
  <c r="R55" i="6"/>
  <c r="Q55" i="6"/>
  <c r="S54" i="6"/>
  <c r="R54" i="6"/>
  <c r="Q54" i="6"/>
  <c r="S53" i="6"/>
  <c r="R53" i="6"/>
  <c r="Q53" i="6"/>
  <c r="S52" i="6"/>
  <c r="R52" i="6"/>
  <c r="Q52" i="6"/>
  <c r="S51" i="6"/>
  <c r="R51" i="6"/>
  <c r="Q51" i="6"/>
  <c r="S50" i="6"/>
  <c r="R50" i="6"/>
  <c r="Q50" i="6"/>
  <c r="S49" i="6"/>
  <c r="R49" i="6"/>
  <c r="Q49" i="6"/>
  <c r="S48" i="6"/>
  <c r="R48" i="6"/>
  <c r="Q48" i="6"/>
  <c r="S47" i="6"/>
  <c r="R47" i="6"/>
  <c r="Q47" i="6"/>
  <c r="S46" i="6"/>
  <c r="R46" i="6"/>
  <c r="Q46" i="6"/>
  <c r="S45" i="6"/>
  <c r="R45" i="6"/>
  <c r="Q45" i="6"/>
  <c r="S44" i="6"/>
  <c r="R44" i="6"/>
  <c r="Q44" i="6"/>
  <c r="S43" i="6"/>
  <c r="R43" i="6"/>
  <c r="Q43" i="6"/>
  <c r="S42" i="6"/>
  <c r="R42" i="6"/>
  <c r="Q42" i="6"/>
  <c r="S41" i="6"/>
  <c r="R41" i="6"/>
  <c r="Q41" i="6"/>
  <c r="S40" i="6"/>
  <c r="R40" i="6"/>
  <c r="Q40" i="6"/>
  <c r="I39" i="6"/>
  <c r="S38" i="6"/>
  <c r="R38" i="6"/>
  <c r="Q38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P82" i="6"/>
  <c r="M82" i="6"/>
  <c r="BP80" i="1"/>
  <c r="BQ80" i="1"/>
  <c r="K80" i="6"/>
  <c r="K79" i="1"/>
  <c r="J79" i="1"/>
  <c r="K60" i="1"/>
  <c r="J60" i="1"/>
  <c r="Z40" i="1"/>
  <c r="P40" i="1"/>
  <c r="M40" i="1"/>
  <c r="K39" i="1"/>
  <c r="J39" i="1"/>
  <c r="S39" i="6" l="1"/>
  <c r="O80" i="6"/>
  <c r="J80" i="1"/>
  <c r="K80" i="1"/>
  <c r="K40" i="6"/>
  <c r="O40" i="6"/>
  <c r="Y40" i="1"/>
  <c r="Q61" i="6"/>
  <c r="S81" i="6"/>
  <c r="Q39" i="6"/>
  <c r="R82" i="6"/>
  <c r="S82" i="6"/>
  <c r="R61" i="6"/>
  <c r="R39" i="6"/>
  <c r="S61" i="6"/>
  <c r="Q81" i="6"/>
  <c r="R81" i="6"/>
  <c r="Q82" i="6"/>
  <c r="N80" i="6"/>
  <c r="O40" i="1"/>
  <c r="N40" i="1" l="1"/>
  <c r="Q40" i="1" s="1"/>
  <c r="X40" i="1"/>
  <c r="N40" i="6"/>
  <c r="L80" i="6"/>
  <c r="J80" i="6"/>
  <c r="BP78" i="1"/>
  <c r="BQ78" i="1" s="1"/>
  <c r="T40" i="1" l="1"/>
  <c r="R40" i="1"/>
  <c r="S40" i="1"/>
  <c r="L40" i="6"/>
  <c r="L40" i="1"/>
  <c r="L60" i="1" s="1"/>
  <c r="BP40" i="1" l="1"/>
  <c r="BQ40" i="1" s="1"/>
  <c r="J40" i="6"/>
  <c r="M113" i="1" l="1"/>
  <c r="O106" i="1"/>
  <c r="O44" i="6" l="1"/>
  <c r="O67" i="6"/>
  <c r="O36" i="6"/>
  <c r="K77" i="6"/>
  <c r="K76" i="6"/>
  <c r="J78" i="6" l="1"/>
  <c r="BP76" i="1"/>
  <c r="M20" i="1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9" i="6"/>
  <c r="M79" i="1" l="1"/>
  <c r="K81" i="6" s="1"/>
  <c r="K62" i="6"/>
  <c r="K41" i="6"/>
  <c r="M60" i="1"/>
  <c r="K61" i="6" s="1"/>
  <c r="M39" i="1"/>
  <c r="K20" i="6"/>
  <c r="P106" i="1"/>
  <c r="P99" i="1"/>
  <c r="N113" i="1"/>
  <c r="K39" i="6" l="1"/>
  <c r="M80" i="1"/>
  <c r="K82" i="6"/>
  <c r="AW20" i="1"/>
  <c r="Z20" i="1"/>
  <c r="O105" i="1" l="1"/>
  <c r="P105" i="1" s="1"/>
  <c r="O42" i="6"/>
  <c r="O60" i="6"/>
  <c r="O65" i="6"/>
  <c r="O66" i="6"/>
  <c r="O116" i="1"/>
  <c r="P116" i="1" s="1"/>
  <c r="O50" i="6"/>
  <c r="O68" i="6"/>
  <c r="O76" i="6"/>
  <c r="O59" i="6"/>
  <c r="O79" i="6"/>
  <c r="O47" i="6"/>
  <c r="O48" i="6"/>
  <c r="O29" i="6"/>
  <c r="O51" i="6"/>
  <c r="O52" i="6"/>
  <c r="O70" i="6"/>
  <c r="O33" i="6"/>
  <c r="O53" i="6"/>
  <c r="O71" i="6"/>
  <c r="O58" i="6"/>
  <c r="O43" i="6"/>
  <c r="O27" i="6"/>
  <c r="O49" i="6"/>
  <c r="O69" i="6"/>
  <c r="O34" i="6"/>
  <c r="O54" i="6"/>
  <c r="O23" i="6"/>
  <c r="O24" i="6"/>
  <c r="O64" i="6"/>
  <c r="O28" i="6"/>
  <c r="O32" i="6"/>
  <c r="O35" i="6"/>
  <c r="O55" i="6"/>
  <c r="O73" i="6"/>
  <c r="O56" i="6"/>
  <c r="O74" i="6"/>
  <c r="O38" i="6"/>
  <c r="O57" i="6"/>
  <c r="O75" i="6"/>
  <c r="O77" i="6"/>
  <c r="O25" i="6"/>
  <c r="O46" i="6"/>
  <c r="O63" i="6"/>
  <c r="O115" i="1"/>
  <c r="P115" i="1" s="1"/>
  <c r="O100" i="1"/>
  <c r="P100" i="1" s="1"/>
  <c r="O72" i="6"/>
  <c r="O30" i="6"/>
  <c r="O37" i="6"/>
  <c r="O90" i="1"/>
  <c r="O31" i="6"/>
  <c r="O45" i="6"/>
  <c r="O26" i="6"/>
  <c r="O86" i="1"/>
  <c r="AW79" i="1"/>
  <c r="AW60" i="1"/>
  <c r="AW39" i="1"/>
  <c r="O41" i="6"/>
  <c r="P60" i="1"/>
  <c r="O61" i="6" s="1"/>
  <c r="Z39" i="1"/>
  <c r="Z79" i="1"/>
  <c r="O62" i="6"/>
  <c r="P79" i="1"/>
  <c r="O81" i="6" s="1"/>
  <c r="Z60" i="1"/>
  <c r="N71" i="6"/>
  <c r="N46" i="6"/>
  <c r="N21" i="6"/>
  <c r="N58" i="6"/>
  <c r="N33" i="6"/>
  <c r="N72" i="6"/>
  <c r="N59" i="6"/>
  <c r="N47" i="6"/>
  <c r="N34" i="6"/>
  <c r="N22" i="6"/>
  <c r="N56" i="6"/>
  <c r="N31" i="6"/>
  <c r="N30" i="6"/>
  <c r="N69" i="6"/>
  <c r="N55" i="6"/>
  <c r="O20" i="1"/>
  <c r="N43" i="6"/>
  <c r="N28" i="6"/>
  <c r="N44" i="6"/>
  <c r="N77" i="6"/>
  <c r="N65" i="6"/>
  <c r="N38" i="6"/>
  <c r="N26" i="6"/>
  <c r="N51" i="6"/>
  <c r="N75" i="6"/>
  <c r="N63" i="6"/>
  <c r="N50" i="6"/>
  <c r="N37" i="6"/>
  <c r="N25" i="6"/>
  <c r="N64" i="6"/>
  <c r="N74" i="6"/>
  <c r="N49" i="6"/>
  <c r="N36" i="6"/>
  <c r="N24" i="6"/>
  <c r="N76" i="6"/>
  <c r="N60" i="6"/>
  <c r="N48" i="6"/>
  <c r="N35" i="6"/>
  <c r="N23" i="6"/>
  <c r="N68" i="6"/>
  <c r="N70" i="6"/>
  <c r="N57" i="6"/>
  <c r="N45" i="6"/>
  <c r="N32" i="6"/>
  <c r="N67" i="6"/>
  <c r="N54" i="6"/>
  <c r="N42" i="6"/>
  <c r="N29" i="6"/>
  <c r="N79" i="6"/>
  <c r="N66" i="6"/>
  <c r="N53" i="6"/>
  <c r="N52" i="6"/>
  <c r="N27" i="6"/>
  <c r="Z80" i="1" l="1"/>
  <c r="AW80" i="1"/>
  <c r="N73" i="6"/>
  <c r="N41" i="6"/>
  <c r="O60" i="1"/>
  <c r="N62" i="6"/>
  <c r="O79" i="1"/>
  <c r="N81" i="6" s="1"/>
  <c r="N20" i="6"/>
  <c r="O39" i="1"/>
  <c r="N39" i="6" s="1"/>
  <c r="J71" i="6"/>
  <c r="N61" i="6" l="1"/>
  <c r="O80" i="1"/>
  <c r="N82" i="6"/>
  <c r="J68" i="6"/>
  <c r="J64" i="6"/>
  <c r="J52" i="6"/>
  <c r="J45" i="6"/>
  <c r="J47" i="6"/>
  <c r="J67" i="6"/>
  <c r="J63" i="6"/>
  <c r="J70" i="6"/>
  <c r="J66" i="6"/>
  <c r="J59" i="6"/>
  <c r="J69" i="6"/>
  <c r="J65" i="6"/>
  <c r="J50" i="6"/>
  <c r="J44" i="6"/>
  <c r="J35" i="6"/>
  <c r="J60" i="6"/>
  <c r="J76" i="6"/>
  <c r="J56" i="6"/>
  <c r="J58" i="6"/>
  <c r="J57" i="6"/>
  <c r="J51" i="6"/>
  <c r="J43" i="6"/>
  <c r="J38" i="6"/>
  <c r="J34" i="6"/>
  <c r="J42" i="6"/>
  <c r="J49" i="6"/>
  <c r="J48" i="6"/>
  <c r="J46" i="6"/>
  <c r="J37" i="6"/>
  <c r="J36" i="6"/>
  <c r="L76" i="6" l="1"/>
  <c r="L77" i="6"/>
  <c r="L36" i="6"/>
  <c r="L51" i="6"/>
  <c r="L58" i="6"/>
  <c r="L60" i="6"/>
  <c r="L41" i="6"/>
  <c r="L50" i="6"/>
  <c r="L59" i="6"/>
  <c r="L49" i="6"/>
  <c r="L35" i="6"/>
  <c r="L34" i="6"/>
  <c r="L48" i="6"/>
  <c r="L62" i="6"/>
  <c r="L42" i="6"/>
  <c r="L47" i="6"/>
  <c r="L67" i="6"/>
  <c r="L71" i="6"/>
  <c r="L52" i="6"/>
  <c r="L63" i="6"/>
  <c r="L68" i="6"/>
  <c r="L56" i="6"/>
  <c r="L69" i="6"/>
  <c r="L70" i="6"/>
  <c r="L44" i="6"/>
  <c r="L38" i="6"/>
  <c r="L64" i="6"/>
  <c r="L37" i="6"/>
  <c r="L65" i="6"/>
  <c r="L45" i="6"/>
  <c r="L66" i="6"/>
  <c r="L46" i="6"/>
  <c r="L43" i="6"/>
  <c r="L57" i="6"/>
  <c r="BP43" i="1"/>
  <c r="BQ43" i="1" s="1"/>
  <c r="BP44" i="1"/>
  <c r="BQ44" i="1" s="1"/>
  <c r="BP56" i="1"/>
  <c r="BQ56" i="1" s="1"/>
  <c r="BP74" i="1"/>
  <c r="BQ74" i="1" s="1"/>
  <c r="BP67" i="1"/>
  <c r="BQ67" i="1" s="1"/>
  <c r="BP36" i="1"/>
  <c r="BQ36" i="1" s="1"/>
  <c r="BP37" i="1"/>
  <c r="BQ37" i="1" s="1"/>
  <c r="BP57" i="1"/>
  <c r="BQ57" i="1" s="1"/>
  <c r="BP65" i="1"/>
  <c r="BQ65" i="1" s="1"/>
  <c r="BP68" i="1"/>
  <c r="BQ68" i="1" s="1"/>
  <c r="BP59" i="1"/>
  <c r="BQ59" i="1" s="1"/>
  <c r="BP49" i="1"/>
  <c r="BQ49" i="1" s="1"/>
  <c r="BP45" i="1"/>
  <c r="BQ45" i="1" s="1"/>
  <c r="BP51" i="1"/>
  <c r="BQ51" i="1" s="1"/>
  <c r="BP35" i="1"/>
  <c r="BQ35" i="1" s="1"/>
  <c r="BP55" i="1"/>
  <c r="BQ55" i="1" s="1"/>
  <c r="BP69" i="1"/>
  <c r="BQ69" i="1" s="1"/>
  <c r="BP47" i="1"/>
  <c r="BQ47" i="1" s="1"/>
  <c r="BP66" i="1"/>
  <c r="BQ66" i="1" s="1"/>
  <c r="BP42" i="1"/>
  <c r="BQ42" i="1" s="1"/>
  <c r="BP52" i="1"/>
  <c r="BQ52" i="1" s="1"/>
  <c r="BP63" i="1"/>
  <c r="BQ63" i="1" s="1"/>
  <c r="BP46" i="1"/>
  <c r="BQ46" i="1" s="1"/>
  <c r="BP62" i="1"/>
  <c r="BQ62" i="1" s="1"/>
  <c r="BP48" i="1"/>
  <c r="BQ48" i="1" s="1"/>
  <c r="BP50" i="1"/>
  <c r="BQ50" i="1" s="1"/>
  <c r="BP58" i="1"/>
  <c r="BQ58" i="1" s="1"/>
  <c r="BP34" i="1"/>
  <c r="BQ34" i="1" s="1"/>
  <c r="BP38" i="1"/>
  <c r="BQ38" i="1" s="1"/>
  <c r="BP70" i="1"/>
  <c r="BQ70" i="1" s="1"/>
  <c r="BP64" i="1"/>
  <c r="BQ64" i="1" s="1"/>
  <c r="BP75" i="1" l="1"/>
  <c r="BQ75" i="1" s="1"/>
  <c r="J77" i="6"/>
  <c r="J41" i="6"/>
  <c r="J62" i="6"/>
  <c r="BP61" i="1"/>
  <c r="BQ61" i="1" s="1"/>
  <c r="BP41" i="1"/>
  <c r="BQ41" i="1" s="1"/>
  <c r="O22" i="6" l="1"/>
  <c r="O21" i="6"/>
  <c r="AV60" i="1"/>
  <c r="AU60" i="1"/>
  <c r="AV79" i="1"/>
  <c r="AU79" i="1" l="1"/>
  <c r="J23" i="6"/>
  <c r="P20" i="1"/>
  <c r="L79" i="6" l="1"/>
  <c r="O98" i="1"/>
  <c r="P98" i="1" s="1"/>
  <c r="O85" i="1"/>
  <c r="L21" i="6"/>
  <c r="Y60" i="1"/>
  <c r="O20" i="6"/>
  <c r="O82" i="6" s="1"/>
  <c r="P39" i="1"/>
  <c r="P80" i="1" s="1"/>
  <c r="L22" i="6"/>
  <c r="BP23" i="1"/>
  <c r="BQ23" i="1" s="1"/>
  <c r="Y79" i="1"/>
  <c r="Y20" i="1"/>
  <c r="Y39" i="1" s="1"/>
  <c r="AV20" i="1"/>
  <c r="AV39" i="1" s="1"/>
  <c r="AV80" i="1" s="1"/>
  <c r="J31" i="6"/>
  <c r="J30" i="6"/>
  <c r="J75" i="6"/>
  <c r="J79" i="6"/>
  <c r="J32" i="6"/>
  <c r="J29" i="6"/>
  <c r="J27" i="6"/>
  <c r="J28" i="6"/>
  <c r="J26" i="6"/>
  <c r="J74" i="6"/>
  <c r="J55" i="6"/>
  <c r="J54" i="6"/>
  <c r="J33" i="6"/>
  <c r="J73" i="6"/>
  <c r="J25" i="6"/>
  <c r="J21" i="6"/>
  <c r="J22" i="6"/>
  <c r="Y80" i="1" l="1"/>
  <c r="R60" i="1"/>
  <c r="L75" i="6"/>
  <c r="L74" i="6"/>
  <c r="L73" i="6"/>
  <c r="L29" i="6"/>
  <c r="J24" i="6"/>
  <c r="BP24" i="1"/>
  <c r="BQ24" i="1" s="1"/>
  <c r="O39" i="6"/>
  <c r="O103" i="1"/>
  <c r="P103" i="1" s="1"/>
  <c r="N90" i="1"/>
  <c r="X60" i="1"/>
  <c r="N86" i="1"/>
  <c r="P86" i="1" s="1"/>
  <c r="N87" i="1"/>
  <c r="L31" i="6"/>
  <c r="L26" i="6"/>
  <c r="L55" i="6"/>
  <c r="L30" i="6"/>
  <c r="L33" i="6"/>
  <c r="L54" i="6"/>
  <c r="L24" i="6"/>
  <c r="L32" i="6"/>
  <c r="L23" i="6"/>
  <c r="L28" i="6"/>
  <c r="L25" i="6"/>
  <c r="L53" i="6"/>
  <c r="N60" i="1"/>
  <c r="L27" i="6"/>
  <c r="BP22" i="1"/>
  <c r="BQ22" i="1" s="1"/>
  <c r="BP27" i="1"/>
  <c r="BQ27" i="1" s="1"/>
  <c r="BP53" i="1"/>
  <c r="BQ53" i="1" s="1"/>
  <c r="BP29" i="1"/>
  <c r="BQ29" i="1" s="1"/>
  <c r="BP21" i="1"/>
  <c r="BQ21" i="1" s="1"/>
  <c r="BP54" i="1"/>
  <c r="BQ54" i="1" s="1"/>
  <c r="BP32" i="1"/>
  <c r="BQ32" i="1" s="1"/>
  <c r="BP77" i="1"/>
  <c r="BQ77" i="1" s="1"/>
  <c r="BP72" i="1"/>
  <c r="BQ72" i="1" s="1"/>
  <c r="BP73" i="1"/>
  <c r="BQ73" i="1" s="1"/>
  <c r="BP33" i="1"/>
  <c r="BQ33" i="1" s="1"/>
  <c r="BP25" i="1"/>
  <c r="BQ25" i="1" s="1"/>
  <c r="BP26" i="1"/>
  <c r="BQ26" i="1" s="1"/>
  <c r="BP30" i="1"/>
  <c r="BQ30" i="1" s="1"/>
  <c r="BP71" i="1"/>
  <c r="BQ71" i="1" s="1"/>
  <c r="BP28" i="1"/>
  <c r="BQ28" i="1" s="1"/>
  <c r="BP31" i="1"/>
  <c r="BQ31" i="1" s="1"/>
  <c r="N20" i="1"/>
  <c r="X79" i="1"/>
  <c r="AU20" i="1"/>
  <c r="AU39" i="1" s="1"/>
  <c r="AU80" i="1" s="1"/>
  <c r="X20" i="1"/>
  <c r="X39" i="1" s="1"/>
  <c r="Q20" i="1" l="1"/>
  <c r="Q39" i="1" s="1"/>
  <c r="T20" i="1"/>
  <c r="O114" i="1" s="1"/>
  <c r="X80" i="1"/>
  <c r="L61" i="6"/>
  <c r="R20" i="1"/>
  <c r="R39" i="1" s="1"/>
  <c r="O97" i="1"/>
  <c r="S60" i="1"/>
  <c r="O87" i="1"/>
  <c r="N85" i="1"/>
  <c r="P85" i="1" s="1"/>
  <c r="J53" i="6"/>
  <c r="J61" i="6"/>
  <c r="L20" i="6"/>
  <c r="N39" i="1"/>
  <c r="L39" i="6" s="1"/>
  <c r="Q60" i="1"/>
  <c r="L72" i="6"/>
  <c r="N79" i="1"/>
  <c r="L81" i="6" s="1"/>
  <c r="T60" i="1"/>
  <c r="N112" i="1"/>
  <c r="S20" i="1"/>
  <c r="O112" i="1" s="1"/>
  <c r="S79" i="1"/>
  <c r="Q79" i="1"/>
  <c r="L20" i="1"/>
  <c r="L39" i="1" s="1"/>
  <c r="L80" i="1" s="1"/>
  <c r="R79" i="1"/>
  <c r="P90" i="1"/>
  <c r="R80" i="1" l="1"/>
  <c r="N80" i="1"/>
  <c r="Q80" i="1"/>
  <c r="O113" i="1"/>
  <c r="P113" i="1" s="1"/>
  <c r="P112" i="1"/>
  <c r="S39" i="1"/>
  <c r="S80" i="1" s="1"/>
  <c r="O89" i="1"/>
  <c r="P89" i="1" s="1"/>
  <c r="O88" i="1"/>
  <c r="P88" i="1" s="1"/>
  <c r="N91" i="1"/>
  <c r="P87" i="1"/>
  <c r="J72" i="6"/>
  <c r="J81" i="6"/>
  <c r="J20" i="6"/>
  <c r="L82" i="6"/>
  <c r="BP20" i="1"/>
  <c r="BQ20" i="1" s="1"/>
  <c r="T79" i="1"/>
  <c r="J39" i="6" l="1"/>
  <c r="J82" i="6"/>
  <c r="O91" i="1"/>
  <c r="P91" i="1" s="1"/>
  <c r="P114" i="1" l="1"/>
  <c r="T39" i="1"/>
  <c r="T80" i="1" s="1"/>
  <c r="P97" i="1"/>
</calcChain>
</file>

<file path=xl/sharedStrings.xml><?xml version="1.0" encoding="utf-8"?>
<sst xmlns="http://schemas.openxmlformats.org/spreadsheetml/2006/main" count="1180" uniqueCount="689">
  <si>
    <t>Lp.</t>
  </si>
  <si>
    <t>Przedmiot (nazwa)</t>
  </si>
  <si>
    <t>semestr zimowy - I</t>
  </si>
  <si>
    <t>semestr letni - II</t>
  </si>
  <si>
    <t>SUMA PUNKTÓW ECTS ZA PRZEDMIOT</t>
  </si>
  <si>
    <t>wykład (WY)</t>
  </si>
  <si>
    <t>seminarium (SE)</t>
  </si>
  <si>
    <t>ćwiczenia audytoryjne (CA)</t>
  </si>
  <si>
    <t>ćwiczenia kierunkowe - niekliniczne (CN)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</si>
  <si>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</si>
  <si>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</si>
  <si>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</si>
  <si>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</si>
  <si>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</si>
  <si>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</si>
  <si>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praktyka zawodowa (PZ)</t>
  </si>
  <si>
    <t>liczba godzin z nauczycielem</t>
  </si>
  <si>
    <t>ogólna liczba godzin dydaktycznych</t>
  </si>
  <si>
    <t>punkty ECTS w semestrze</t>
  </si>
  <si>
    <t>ćwiczenia audytoryjne CA)</t>
  </si>
  <si>
    <t>RAZEM</t>
  </si>
  <si>
    <t>Wydział</t>
  </si>
  <si>
    <t>Kierunek</t>
  </si>
  <si>
    <t>Forma studiów</t>
  </si>
  <si>
    <t>Cykl kształcenia</t>
  </si>
  <si>
    <t>łącznie dla przedmiotu</t>
  </si>
  <si>
    <t>całkowity nakład pracy studenta</t>
  </si>
  <si>
    <t>UWAGI</t>
  </si>
  <si>
    <t>wartość</t>
  </si>
  <si>
    <t>Rok studiów</t>
  </si>
  <si>
    <t>Rok akademicki</t>
  </si>
  <si>
    <t>RPS- obowiązkowe</t>
  </si>
  <si>
    <t>POW- ograniczonego wyboru</t>
  </si>
  <si>
    <t>PSW- swobodnego wyboru</t>
  </si>
  <si>
    <t xml:space="preserve">zal zaliczenie </t>
  </si>
  <si>
    <t>zal/o zaliczenie na ocenę</t>
  </si>
  <si>
    <t xml:space="preserve"> egz egzamin</t>
  </si>
  <si>
    <t>kod grupy*</t>
  </si>
  <si>
    <t>*kod grupy wpisujemy w przypadku kierunków regulowanych- należy wpisać symbol grupy zajęć, do jakiej należy dany przedmiot, tzw. ”kod grupy”</t>
  </si>
  <si>
    <t>OBJAŚNIENIA</t>
  </si>
  <si>
    <t>W Centrum Symulacji Medycznej</t>
  </si>
  <si>
    <t>W Pracowni dydaktycznej</t>
  </si>
  <si>
    <t>A</t>
  </si>
  <si>
    <t>Poziom kształcenia</t>
  </si>
  <si>
    <t>B</t>
  </si>
  <si>
    <t>C</t>
  </si>
  <si>
    <t>D</t>
  </si>
  <si>
    <t>2026/2027</t>
  </si>
  <si>
    <t>Profil kształcenia</t>
  </si>
  <si>
    <t>Liczba semestrów</t>
  </si>
  <si>
    <t>Łączna liczba godzin</t>
  </si>
  <si>
    <t>Łączna liczba ECTS</t>
  </si>
  <si>
    <t>E</t>
  </si>
  <si>
    <t>F</t>
  </si>
  <si>
    <t>Cykl kształcenia (nabór)</t>
  </si>
  <si>
    <t>Ścieżka**</t>
  </si>
  <si>
    <r>
      <t xml:space="preserve">Rodzaj zajęć***
</t>
    </r>
    <r>
      <rPr>
        <b/>
        <sz val="9"/>
        <color theme="1"/>
        <rFont val="Calibri"/>
        <family val="2"/>
        <charset val="238"/>
        <scheme val="minor"/>
      </rPr>
      <t>(RPS, POW, PSW)</t>
    </r>
  </si>
  <si>
    <t>forma zakończenia semestru *****</t>
  </si>
  <si>
    <t>***Rodzaj zajęć:</t>
  </si>
  <si>
    <t>*****Forma zakończenia semestru</t>
  </si>
  <si>
    <t>**Ścieżka- dla kierunków na których realizowane są ścieżki</t>
  </si>
  <si>
    <t>zajęcia wychowania fizycznego (WF)</t>
  </si>
  <si>
    <t>samokształcenie kierowane (SK)</t>
  </si>
  <si>
    <t>I stopień</t>
  </si>
  <si>
    <t>praktyczny</t>
  </si>
  <si>
    <t>stacjonarne</t>
  </si>
  <si>
    <t>Anatomia</t>
  </si>
  <si>
    <t>Biochemia i biofizyka</t>
  </si>
  <si>
    <t>Fizjologia</t>
  </si>
  <si>
    <t>Patologia</t>
  </si>
  <si>
    <t>Radiologia</t>
  </si>
  <si>
    <t>egz</t>
  </si>
  <si>
    <t>zal</t>
  </si>
  <si>
    <t>Język angielski</t>
  </si>
  <si>
    <t>Prawo medyczne</t>
  </si>
  <si>
    <t>Pedagogika</t>
  </si>
  <si>
    <t>Zdrowie publiczne</t>
  </si>
  <si>
    <t>Zakażenia szpitalne</t>
  </si>
  <si>
    <t>Razem</t>
  </si>
  <si>
    <t>Symbol grupy efektów</t>
  </si>
  <si>
    <t>Nazwa grupy efektów</t>
  </si>
  <si>
    <t>liczba ECTS wg standardu</t>
  </si>
  <si>
    <t>Podstawy ratownictwa medycznego</t>
  </si>
  <si>
    <t>2025/2026</t>
  </si>
  <si>
    <t>Pediatria i pielęgniarstwo pediatryczne - praktyka zawodowa</t>
  </si>
  <si>
    <t>LICZBA GODZIN W PRZELICZENIU NA 1 ECTS</t>
  </si>
  <si>
    <t>przy takim zapisie nie ma możliwości obliczenia ile ECTS jest realizowanych w ramach PP, cały przedmiot ma  łączną liczbę ECTS, więc nie wiadomo czy spełniamy wskaźniki</t>
  </si>
  <si>
    <t>liczba godz. wg standardu</t>
  </si>
  <si>
    <t>liczba godz. wg programu</t>
  </si>
  <si>
    <t>liczba ECTS wg programu</t>
  </si>
  <si>
    <t>RPS</t>
  </si>
  <si>
    <t>POW</t>
  </si>
  <si>
    <t>CSM WW</t>
  </si>
  <si>
    <t>CSM NW</t>
  </si>
  <si>
    <t>Promocja zdrowia</t>
  </si>
  <si>
    <t>Pediatria i pielęgniarstwo pediatryczne</t>
  </si>
  <si>
    <t>łącznie</t>
  </si>
  <si>
    <t>w tym on-line</t>
  </si>
  <si>
    <t>Łącznie</t>
  </si>
  <si>
    <t>samodzielna praca studenta</t>
  </si>
  <si>
    <t>SAMODZIELNA PRACA STUDENTA</t>
  </si>
  <si>
    <t>SUMA GODZIN PRZEDMIOTU</t>
  </si>
  <si>
    <t>GODZINY Z NAUCZYCIELEM</t>
  </si>
  <si>
    <t>NAKŁAD PRACY STUDENTA (godz. dyd. + samodzielna praca)</t>
  </si>
  <si>
    <t>GODZINY DYDAKTYCZNE</t>
  </si>
  <si>
    <t>nakład pracy studenta (godz. dyd. + samodzielna praca)</t>
  </si>
  <si>
    <t>12+35</t>
  </si>
  <si>
    <t>Wskażnik</t>
  </si>
  <si>
    <t>wg standardu</t>
  </si>
  <si>
    <t>wskaźnik wg standardu</t>
  </si>
  <si>
    <t>za zajecia praktyczne (PP)</t>
  </si>
  <si>
    <t>suma godz./ECTS dyd. W grupiach zgodnie ze standardem</t>
  </si>
  <si>
    <t>uwagi</t>
  </si>
  <si>
    <t>Wychowanie fizyczne</t>
  </si>
  <si>
    <t>LP</t>
  </si>
  <si>
    <t>%</t>
  </si>
  <si>
    <t>realizacja wskaźnika</t>
  </si>
  <si>
    <t>uwagi do realizacji</t>
  </si>
  <si>
    <t>Nazwa grupy zajęć</t>
  </si>
  <si>
    <t>Liczba ECTS w ramach zajęć prowadzonych z bezpośrednim udziałem nauczycieli akademickich lub innych osób prowadzących zajęcia</t>
  </si>
  <si>
    <t>za zajęcia z wykorzystaniem met i technik na odl.</t>
  </si>
  <si>
    <t>za zajęcia z bezpośrednim udziałem prowadzących</t>
  </si>
  <si>
    <t>13+36</t>
  </si>
  <si>
    <t>14+37</t>
  </si>
  <si>
    <t>1/5</t>
  </si>
  <si>
    <t>*kod grupy</t>
  </si>
  <si>
    <t>Nazwa godzaju zajęć</t>
  </si>
  <si>
    <t>Nazwa formy zakończenia</t>
  </si>
  <si>
    <t>obowiązkowe</t>
  </si>
  <si>
    <t>zaliczenie (zal/nzal)</t>
  </si>
  <si>
    <t>przedmiot ograniczonego wyboru</t>
  </si>
  <si>
    <t>zal/o</t>
  </si>
  <si>
    <t>zaliczenie na ocenę</t>
  </si>
  <si>
    <t>PSW</t>
  </si>
  <si>
    <t>przedmiot swobodnego wyboru</t>
  </si>
  <si>
    <t>egzamin</t>
  </si>
  <si>
    <t>****Pula godzin</t>
  </si>
  <si>
    <t>ze standardu</t>
  </si>
  <si>
    <t>do dyspozycji uczelni (Autorska oferta uczelni)</t>
  </si>
  <si>
    <t>****Pula godzin (ze standardu,
do dyspozycji uczelni (Autorska oferta uczelni))</t>
  </si>
  <si>
    <t xml:space="preserve">****Pula godzin </t>
  </si>
  <si>
    <t>4780 (4720 + 60 WF)</t>
  </si>
  <si>
    <t>Położnictwo</t>
  </si>
  <si>
    <t>Embriologia i genetyka</t>
  </si>
  <si>
    <t>Mikrobiologia i parazytologia</t>
  </si>
  <si>
    <t>Farmakologia</t>
  </si>
  <si>
    <t xml:space="preserve">egz </t>
  </si>
  <si>
    <t>Psychologia</t>
  </si>
  <si>
    <t>Socjologia</t>
  </si>
  <si>
    <t>Etyka zawodu położnej</t>
  </si>
  <si>
    <t>Organizacja pracy położnej</t>
  </si>
  <si>
    <t>Techniki położnicze i prowadzenie porodu</t>
  </si>
  <si>
    <t>Techniki położnicze i prowadzenie porodu - praktyka zawodowa</t>
  </si>
  <si>
    <t xml:space="preserve">zal/o 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</si>
  <si>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</si>
  <si>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</si>
  <si>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</si>
  <si>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</si>
  <si>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</si>
  <si>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</si>
  <si>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</si>
  <si>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</si>
  <si>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</si>
  <si>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</si>
  <si>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0,0</t>
  </si>
  <si>
    <t>Położnictwo i opieka położnicza - praktyka zawodowa</t>
  </si>
  <si>
    <t>Neonatologia i opieka neonatologiczna - praktyka zawodowa</t>
  </si>
  <si>
    <t>Choroby wewnętrzne - praktyka zawodowa</t>
  </si>
  <si>
    <t>Chirurgia - praktyka zawodowa</t>
  </si>
  <si>
    <t>Anestezjologia i stany zagrożenia życia</t>
  </si>
  <si>
    <t>Ginekologia i opieka ginekologiczna - praktyka zawodowa</t>
  </si>
  <si>
    <t>Psychiatria - praktyka zawodowa</t>
  </si>
  <si>
    <t>Anestezjologia i stany zagrożenia życia - praktyka zawodowa</t>
  </si>
  <si>
    <t>1 ECTS powinien mieścić się przedziale 25-30h</t>
  </si>
  <si>
    <t>+ WF 60h</t>
  </si>
  <si>
    <t>forma zakończenia przedmioru *****</t>
  </si>
  <si>
    <t>******Forma zakończenia przedmiotu</t>
  </si>
  <si>
    <t>*Czy przedmiot kształtuje kompetencje komunikacyjne
*Czy przedmiot humanistyczny lub społeczny</t>
  </si>
  <si>
    <t>tak</t>
  </si>
  <si>
    <t>nie</t>
  </si>
  <si>
    <t>Czy przedmiot kształtuje kompetencje komunikacyjne</t>
  </si>
  <si>
    <t>Czy przedmiot humanistyczny lub społeczny</t>
  </si>
  <si>
    <t>33+56</t>
  </si>
  <si>
    <t>15+38</t>
  </si>
  <si>
    <t>(26+49)*5/3</t>
  </si>
  <si>
    <t>(21+22+23+24+25+26+31+44+45+46+47+48+49+54)*5/3</t>
  </si>
  <si>
    <t>(17+29+40+52)*5/3</t>
  </si>
  <si>
    <t>14+33</t>
  </si>
  <si>
    <t>15+32</t>
  </si>
  <si>
    <t>(suma 16-31)-17</t>
  </si>
  <si>
    <t>37+56</t>
  </si>
  <si>
    <t>38+55</t>
  </si>
  <si>
    <t>(suma 39-54)-40</t>
  </si>
  <si>
    <t>57</t>
  </si>
  <si>
    <t>58</t>
  </si>
  <si>
    <t>sumy dla 1 roku</t>
  </si>
  <si>
    <t>sumy dla 2 roku</t>
  </si>
  <si>
    <t>sumy dla 3 roku</t>
  </si>
  <si>
    <t>Rodzaj zajęć***
(RPS, POW, PSW)</t>
  </si>
  <si>
    <t>Suma efektów w poszczególnych kategoriach</t>
  </si>
  <si>
    <t>ECTS</t>
  </si>
  <si>
    <t>forma zakończenia przedmiotu</t>
  </si>
  <si>
    <t>W TYM TEORIA (WY+SE)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</si>
  <si>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</si>
  <si>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</si>
  <si>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</si>
  <si>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</si>
  <si>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</si>
  <si>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</si>
  <si>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Wiedza - moduł D</t>
  </si>
  <si>
    <t>Umiejętności - moduł A</t>
  </si>
  <si>
    <t>Umiejętności - moduł B</t>
  </si>
  <si>
    <t>Umiejętności - moduł C</t>
  </si>
  <si>
    <t>Umiejętności - moduł D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</si>
  <si>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</si>
  <si>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</si>
  <si>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</si>
  <si>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</si>
  <si>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</si>
  <si>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</si>
  <si>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</si>
  <si>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</si>
  <si>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</si>
  <si>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</si>
  <si>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</si>
  <si>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</si>
  <si>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</si>
  <si>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</si>
  <si>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</si>
  <si>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</si>
  <si>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</si>
  <si>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</si>
  <si>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</si>
  <si>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</si>
  <si>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</si>
  <si>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</si>
  <si>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</si>
  <si>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</si>
  <si>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</si>
  <si>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</si>
  <si>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</si>
  <si>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</si>
  <si>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</si>
  <si>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</si>
  <si>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</si>
  <si>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</si>
  <si>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</si>
  <si>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</si>
  <si>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</si>
  <si>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</si>
  <si>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</si>
  <si>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</si>
  <si>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</si>
  <si>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</si>
  <si>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</si>
  <si>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</si>
  <si>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</si>
  <si>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</si>
  <si>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</si>
  <si>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</si>
  <si>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</si>
  <si>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</si>
  <si>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</si>
  <si>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</si>
  <si>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</si>
  <si>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</si>
  <si>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</si>
  <si>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</si>
  <si>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</si>
  <si>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</si>
  <si>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</si>
  <si>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</si>
  <si>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</si>
  <si>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</si>
  <si>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</si>
  <si>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</si>
  <si>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</si>
  <si>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</si>
  <si>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</si>
  <si>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</si>
  <si>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</si>
  <si>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</si>
  <si>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</si>
  <si>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</si>
  <si>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</si>
  <si>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</si>
  <si>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</si>
  <si>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</si>
  <si>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</si>
  <si>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</si>
  <si>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</si>
  <si>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</si>
  <si>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</si>
  <si>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</si>
  <si>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</si>
  <si>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</si>
  <si>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</si>
  <si>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</si>
  <si>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</si>
  <si>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</si>
  <si>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</si>
  <si>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</si>
  <si>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</si>
  <si>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</si>
  <si>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</si>
  <si>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</si>
  <si>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</si>
  <si>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</si>
  <si>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</si>
  <si>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</si>
  <si>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</si>
  <si>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</si>
  <si>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</si>
  <si>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</si>
  <si>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</si>
  <si>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</si>
  <si>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</si>
  <si>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</si>
  <si>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</si>
  <si>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</si>
  <si>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</si>
  <si>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</si>
  <si>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</si>
  <si>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C.W30</t>
  </si>
  <si>
    <t>C.W31</t>
  </si>
  <si>
    <t>C.W32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</si>
  <si>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</si>
  <si>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</si>
  <si>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</si>
  <si>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</si>
  <si>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</si>
  <si>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</si>
  <si>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</si>
  <si>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</si>
  <si>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</si>
  <si>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</si>
  <si>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</si>
  <si>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</si>
  <si>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</si>
  <si>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C.W46</t>
  </si>
  <si>
    <t>C.W47</t>
  </si>
  <si>
    <t>C.W48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</si>
  <si>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</si>
  <si>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</si>
  <si>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</si>
  <si>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</si>
  <si>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</si>
  <si>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</si>
  <si>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</si>
  <si>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</si>
  <si>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</si>
  <si>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</si>
  <si>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</si>
  <si>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</si>
  <si>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</si>
  <si>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</si>
  <si>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</si>
  <si>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</si>
  <si>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</si>
  <si>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</si>
  <si>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</si>
  <si>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</si>
  <si>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</si>
  <si>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</si>
  <si>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</si>
  <si>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</si>
  <si>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</si>
  <si>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</si>
  <si>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</si>
  <si>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</si>
  <si>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</si>
  <si>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</si>
  <si>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</si>
  <si>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</si>
  <si>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</si>
  <si>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</si>
  <si>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</si>
  <si>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</si>
  <si>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</si>
  <si>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</si>
  <si>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</si>
  <si>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</si>
  <si>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</si>
  <si>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</si>
  <si>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</si>
  <si>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</si>
  <si>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</si>
  <si>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</si>
  <si>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</si>
  <si>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</si>
  <si>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</si>
  <si>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</si>
  <si>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</si>
  <si>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</si>
  <si>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</si>
  <si>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</si>
  <si>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</si>
  <si>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</si>
  <si>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</si>
  <si>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</si>
  <si>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</si>
  <si>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</si>
  <si>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</si>
  <si>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</si>
  <si>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</si>
  <si>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</si>
  <si>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</si>
  <si>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</si>
  <si>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</si>
  <si>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</si>
  <si>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</si>
  <si>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</si>
  <si>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</si>
  <si>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</si>
  <si>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</si>
  <si>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</si>
  <si>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</si>
  <si>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</si>
  <si>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</si>
  <si>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</si>
  <si>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</si>
  <si>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</si>
  <si>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</si>
  <si>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</si>
  <si>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</si>
  <si>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</si>
  <si>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</si>
  <si>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</si>
  <si>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</si>
  <si>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</si>
  <si>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</si>
  <si>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</si>
  <si>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</si>
  <si>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</si>
  <si>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</si>
  <si>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</si>
  <si>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</si>
  <si>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</si>
  <si>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</si>
  <si>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</si>
  <si>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</si>
  <si>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</si>
  <si>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</si>
  <si>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</si>
  <si>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</si>
  <si>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</si>
  <si>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</si>
  <si>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</si>
  <si>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</si>
  <si>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</si>
  <si>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</si>
  <si>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</si>
  <si>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</si>
  <si>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</si>
  <si>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</si>
  <si>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</si>
  <si>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</si>
  <si>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</si>
  <si>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</si>
  <si>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</si>
  <si>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</si>
  <si>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</si>
  <si>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</si>
  <si>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</si>
  <si>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</si>
  <si>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</si>
  <si>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</si>
  <si>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</si>
  <si>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</si>
  <si>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</si>
  <si>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</si>
  <si>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</si>
  <si>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</si>
  <si>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</si>
  <si>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</si>
  <si>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</si>
  <si>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</si>
  <si>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</si>
  <si>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</si>
  <si>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C.U44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</si>
  <si>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</si>
  <si>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</si>
  <si>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</si>
  <si>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</si>
  <si>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</si>
  <si>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</si>
  <si>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</si>
  <si>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</si>
  <si>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</si>
  <si>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C.U54</t>
  </si>
  <si>
    <t>C.U55</t>
  </si>
  <si>
    <t>C.U56</t>
  </si>
  <si>
    <t>C.U57</t>
  </si>
  <si>
    <t>C.U58</t>
  </si>
  <si>
    <t>C.U59</t>
  </si>
  <si>
    <t>C.U60</t>
  </si>
  <si>
    <t>C.U61</t>
  </si>
  <si>
    <t>C.U62</t>
  </si>
  <si>
    <t>C.U63</t>
  </si>
  <si>
    <t>C.U64</t>
  </si>
  <si>
    <t>C.U65</t>
  </si>
  <si>
    <t>C.U66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</si>
  <si>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</si>
  <si>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</si>
  <si>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</si>
  <si>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</si>
  <si>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</si>
  <si>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</si>
  <si>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</si>
  <si>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</si>
  <si>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</si>
  <si>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</si>
  <si>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</si>
  <si>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</si>
  <si>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</si>
  <si>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</si>
  <si>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</si>
  <si>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</si>
  <si>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</si>
  <si>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</si>
  <si>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</si>
  <si>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</si>
  <si>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</si>
  <si>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</si>
  <si>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</si>
  <si>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</si>
  <si>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</si>
  <si>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</si>
  <si>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</si>
  <si>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</si>
  <si>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</si>
  <si>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</si>
  <si>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</si>
  <si>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</si>
  <si>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</si>
  <si>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</si>
  <si>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</si>
  <si>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</si>
  <si>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</si>
  <si>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</si>
  <si>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</si>
  <si>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</si>
  <si>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</si>
  <si>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</si>
  <si>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</si>
  <si>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</si>
  <si>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</si>
  <si>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</si>
  <si>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</si>
  <si>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K.1</t>
  </si>
  <si>
    <t>K.2</t>
  </si>
  <si>
    <t>K.3</t>
  </si>
  <si>
    <t>K.4</t>
  </si>
  <si>
    <t>K.5</t>
  </si>
  <si>
    <t>K.6</t>
  </si>
  <si>
    <t>K.7</t>
  </si>
  <si>
    <t>A.W30</t>
  </si>
  <si>
    <t>A.W31</t>
  </si>
  <si>
    <t>A.W32</t>
  </si>
  <si>
    <t>A.W33</t>
  </si>
  <si>
    <t>A.W34</t>
  </si>
  <si>
    <t>A.W35</t>
  </si>
  <si>
    <t>A.U17</t>
  </si>
  <si>
    <t>B.W51</t>
  </si>
  <si>
    <t>B.W52</t>
  </si>
  <si>
    <t>B.W53</t>
  </si>
  <si>
    <t>B.U26</t>
  </si>
  <si>
    <t>B.U27</t>
  </si>
  <si>
    <t>B.U28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</si>
  <si>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</si>
  <si>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</si>
  <si>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</si>
  <si>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</si>
  <si>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</si>
  <si>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</si>
  <si>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</si>
  <si>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</si>
  <si>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</si>
  <si>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</si>
  <si>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</si>
  <si>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</si>
  <si>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</si>
  <si>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</si>
  <si>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</si>
  <si>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</si>
  <si>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D.W70</t>
  </si>
  <si>
    <t>D.W71</t>
  </si>
  <si>
    <t>D.W72</t>
  </si>
  <si>
    <t>D.W73</t>
  </si>
  <si>
    <t>D.W74</t>
  </si>
  <si>
    <t>D.W75</t>
  </si>
  <si>
    <t>D.W76</t>
  </si>
  <si>
    <t>D.W77</t>
  </si>
  <si>
    <t>D.W78</t>
  </si>
  <si>
    <t>D.W79</t>
  </si>
  <si>
    <t>D.W80</t>
  </si>
  <si>
    <t>D.W81</t>
  </si>
  <si>
    <t>D.W82</t>
  </si>
  <si>
    <t>D.W83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</si>
  <si>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</si>
  <si>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</si>
  <si>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</si>
  <si>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</si>
  <si>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</si>
  <si>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</si>
  <si>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</si>
  <si>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</si>
  <si>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</si>
  <si>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</si>
  <si>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</si>
  <si>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</si>
  <si>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D.U60</t>
  </si>
  <si>
    <t>D.U61</t>
  </si>
  <si>
    <t>D.U62</t>
  </si>
  <si>
    <t>D.U63</t>
  </si>
  <si>
    <t>D.U64</t>
  </si>
  <si>
    <t>D.U65</t>
  </si>
  <si>
    <t>D.U66</t>
  </si>
  <si>
    <t>D.U67</t>
  </si>
  <si>
    <t>D.U68</t>
  </si>
  <si>
    <t>D.U69</t>
  </si>
  <si>
    <t>D.U70</t>
  </si>
  <si>
    <t>D.U71</t>
  </si>
  <si>
    <t>D.U72</t>
  </si>
  <si>
    <t>D.U73</t>
  </si>
  <si>
    <t>D.U74</t>
  </si>
  <si>
    <t>D.U75</t>
  </si>
  <si>
    <t>D.U76</t>
  </si>
  <si>
    <t>D.U77</t>
  </si>
  <si>
    <t>D.U78</t>
  </si>
  <si>
    <t>D.U79</t>
  </si>
  <si>
    <t>Matryca'!$I$20:$I$97;Matryca'!$Q$20:$S$97</t>
  </si>
  <si>
    <t>Minimalna liczba godzin zajęć w cyklu kształcenia</t>
  </si>
  <si>
    <t>Minimalna liczba punktów ECTS konieczna do ukończenia studiów</t>
  </si>
  <si>
    <t xml:space="preserve"> Nauki społeczne i humanizm w położnictwie</t>
  </si>
  <si>
    <t>Nauki w zakresie podstaw opieki położniczej</t>
  </si>
  <si>
    <t>Nauki przedkliniczne</t>
  </si>
  <si>
    <t>Nauki w zakresie opieki specjalistycznej</t>
  </si>
  <si>
    <t>Zajęcia praktyczne</t>
  </si>
  <si>
    <t>Praktyki zawodowe</t>
  </si>
  <si>
    <t>Minimalna liczba godzin zajęć z badania fizykalnego  
w formie ćwiczeń w pracowni umiejętności pielęgniarskich lub pracowni symulacji 
wysokiej wierności, lub w warunkach naturalnych;</t>
  </si>
  <si>
    <t>Minimalna liczba godzin zajęć z etyki zawodu pielęgniarki w grupie "B" lub "C"</t>
  </si>
  <si>
    <t>Minimalna liczba godzin zajęć z podstaw praktyki zawodowej położnej  w formie ćwiczeń w pracowni umiejętności położniczych lub CSM wysoka wierność (przed rozpoczęciem zajęć praktycznych w warunkach naturalnych)</t>
  </si>
  <si>
    <t>Minimalna liczba godzin zajęć z języka angielskiego</t>
  </si>
  <si>
    <t>Minimalna liczba ECTS za zajęcia z języka angielskiego</t>
  </si>
  <si>
    <t>w przypadku zmiany nazwy przedmiotu z "Podstawy opieki położniczej" na inną niż "Podstawy praktyki zawodowej położnej" albo "Podstawy położnictwa" konieczna będzie korekta formuły</t>
  </si>
  <si>
    <t>Minimalna liczba godzin zajęć z technik położniczych i prowadzenia porodu  w formie ćwiczeń w pracowni umiejętności położniczych lub CSM wysoka wierność (przed rozpoczęciem zajęć praktycznych w warunkach naturalnych)</t>
  </si>
  <si>
    <t>Maksymalna liczba godzin zajęć w grupie A realizowanych jako praca własna pod kierunkiem nauczycieli (samokształcenie kierowane)</t>
  </si>
  <si>
    <t>Maksymalna liczba godzin zajęć w grupie B realizowanych jako praca własna pod kierunkiem nauczycieli (samokształcenie kierowane)</t>
  </si>
  <si>
    <t>Maksymalna liczba godzin zajęć w grupie C realizowanych jako praca własna pod kierunkiem nauczycieli (samokształcenie kierowane)</t>
  </si>
  <si>
    <t>Maksymalna łączna liczba godzin w grupach A-D realizowana jako praca własna pod kierunkiem nauczycieli (samokształcenie kierowane)</t>
  </si>
  <si>
    <t>Maksymalna liczba ECTS w grupach A-D realizowanych on-line wyłącznie w ramach zajęć umożliwiających osiągnięcie efektów uczenia się w kategorii wiedzy</t>
  </si>
  <si>
    <t>Minimalna liczba ECTS za przygotowanie pracy dyplomowej i przygotowanie do egzaminu dyplomowego- w ramach gr. D</t>
  </si>
  <si>
    <t>Liczba godzin zajęć z wychowania fizycznego</t>
  </si>
  <si>
    <t>Maksymalna liczba godzin zajęć w grupie D realizowanych jako praca własna pod kierunkiem nauczycieli (samokształcenie kierowane)</t>
  </si>
  <si>
    <t>forma zakończenia semestru ******</t>
  </si>
  <si>
    <t>ćwiczenia w warunkach symulowanych (CS)*******</t>
  </si>
  <si>
    <t>*****Forma zakończenia przedmiotu</t>
  </si>
  <si>
    <t>******Forma zakończenia semestru</t>
  </si>
  <si>
    <t>*******Ćwiczenia w warunkach symulowanych (CS) są realizowane odpowiednio:</t>
  </si>
  <si>
    <t>CSPr</t>
  </si>
  <si>
    <t>(suma(16:28)-17+suma(39:51)-40)*5/3</t>
  </si>
  <si>
    <t>minimalna liczba dla formy stacjonarnej wg Ustawy</t>
  </si>
  <si>
    <t>LiczbaECTS za zajęcia do wyboru</t>
  </si>
  <si>
    <t>wg rozp w spr. Studiów</t>
  </si>
  <si>
    <t>2027/2028</t>
  </si>
  <si>
    <t>Współpraca i komunikacja w zespole interprofesjonalnym</t>
  </si>
  <si>
    <t xml:space="preserve">Opieka położnej podstawowej opieki zdrowotnej </t>
  </si>
  <si>
    <t>Zajęcia fakultatywne (język migowy/telemedycyna i e-zdrowie)</t>
  </si>
  <si>
    <t>Zasoby i system informacji w ochronie zdrowia</t>
  </si>
  <si>
    <t>Przygotowanie do egzaminu dyplomowego</t>
  </si>
  <si>
    <t>Opieka położnej podstawowej opieki zdrowotnej - praktyka zawodowa</t>
  </si>
  <si>
    <t>Nauki społeczne i humanizm w położnictwie</t>
  </si>
  <si>
    <t>Liczba ECTS, którą student musi uzyskać w ramach zajęć z dziedziny nauk humanistycznych lub nauk społecznych- vide gr "B"</t>
  </si>
  <si>
    <t>za zajęcia kształtujące umiejętności praktyczne</t>
  </si>
  <si>
    <t>Liczba ECTS zajęć kształtujacych umiejętności praktyczne w wymiarze większym niż</t>
  </si>
  <si>
    <t>Liczba godzin realizowana w CS WW</t>
  </si>
  <si>
    <t>Minimalna liczba godzin w grupie D realizowa w warunkach symulowanych w oparciu o scenariusze wysokiej wierności (pkt. 4.3 standardu)</t>
  </si>
  <si>
    <t>zielonym wypełnieniem zostały oznaczone przedmioty w grupie "D", w ramach których część PP jest realizowana w CSM WW</t>
  </si>
  <si>
    <t>2025-2028</t>
  </si>
  <si>
    <t>Senatu Uniwersytetu Medycznego we Wrocławiu</t>
  </si>
  <si>
    <t>z dnia  26 lutego 2025 r.</t>
  </si>
  <si>
    <t>Szczegółowy Program Studiów dla cyklu kształcenia rozpoczynającego się w roku akademickim: 2025/2026</t>
  </si>
  <si>
    <t>Badanie fizykalne w praktyce zawodowej położnej</t>
  </si>
  <si>
    <t>Podstawy praktyki zawodowej położnej</t>
  </si>
  <si>
    <t>Podstawy praktyki zawodowej położnej - praktyka zawodowa</t>
  </si>
  <si>
    <t>Wydział Pielęgniarstwa i Położnictwa</t>
  </si>
  <si>
    <t>Uchwała nr 2719</t>
  </si>
  <si>
    <t>Wydział Pielegniarstwa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</si>
</sst>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236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DDEBF7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0"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0" xfId="0" applyAlignment="1">
      <alignment wrapText="1"/>
    </xf>
    <xf numFmtId="0" fontId="0" fillId="7" borderId="7" xfId="0" applyFill="1" applyBorder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2" fillId="17" borderId="23" xfId="0" applyFont="1" applyFill="1" applyBorder="1" applyAlignment="1">
      <alignment horizontal="center" textRotation="90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7" xfId="0" applyFont="1" applyFill="1" applyBorder="1"/>
    <xf numFmtId="0" fontId="2" fillId="10" borderId="7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49" fontId="6" fillId="9" borderId="23" xfId="0" applyNumberFormat="1" applyFont="1" applyFill="1" applyBorder="1" applyAlignment="1">
      <alignment horizontal="center" vertical="center" wrapText="1"/>
    </xf>
    <xf numFmtId="49" fontId="12" fillId="9" borderId="46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0" fontId="9" fillId="16" borderId="7" xfId="0" applyFont="1" applyFill="1" applyBorder="1" applyAlignment="1">
      <alignment horizontal="center" wrapText="1"/>
    </xf>
    <xf numFmtId="0" fontId="6" fillId="20" borderId="51" xfId="0" applyFont="1" applyFill="1" applyBorder="1"/>
    <xf numFmtId="0" fontId="0" fillId="21" borderId="51" xfId="0" applyFill="1" applyBorder="1"/>
    <xf numFmtId="0" fontId="0" fillId="0" borderId="51" xfId="0" applyBorder="1"/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/>
    </xf>
    <xf numFmtId="2" fontId="2" fillId="0" borderId="0" xfId="0" applyNumberFormat="1" applyFont="1"/>
    <xf numFmtId="0" fontId="7" fillId="6" borderId="4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23" xfId="0" applyFont="1" applyFill="1" applyBorder="1" applyAlignment="1">
      <alignment horizontal="center" wrapText="1"/>
    </xf>
    <xf numFmtId="0" fontId="4" fillId="18" borderId="7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17" borderId="7" xfId="0" applyFont="1" applyFill="1" applyBorder="1" applyAlignment="1">
      <alignment horizontal="center" wrapText="1"/>
    </xf>
    <xf numFmtId="0" fontId="4" fillId="12" borderId="33" xfId="0" applyFont="1" applyFill="1" applyBorder="1" applyAlignment="1">
      <alignment horizontal="center" wrapText="1"/>
    </xf>
    <xf numFmtId="0" fontId="2" fillId="14" borderId="3" xfId="0" applyFont="1" applyFill="1" applyBorder="1" applyAlignment="1">
      <alignment horizontal="center" wrapText="1"/>
    </xf>
    <xf numFmtId="0" fontId="2" fillId="15" borderId="4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14" borderId="7" xfId="0" applyFont="1" applyFill="1" applyBorder="1" applyAlignment="1">
      <alignment horizontal="center" textRotation="90" wrapText="1"/>
    </xf>
    <xf numFmtId="0" fontId="0" fillId="13" borderId="7" xfId="0" applyFill="1" applyBorder="1" applyAlignment="1">
      <alignment horizontal="center" textRotation="90" wrapText="1"/>
    </xf>
    <xf numFmtId="0" fontId="2" fillId="15" borderId="7" xfId="0" applyFont="1" applyFill="1" applyBorder="1" applyAlignment="1">
      <alignment horizontal="center" textRotation="90" wrapText="1"/>
    </xf>
    <xf numFmtId="0" fontId="2" fillId="18" borderId="4" xfId="0" applyFont="1" applyFill="1" applyBorder="1" applyAlignment="1">
      <alignment horizontal="center" textRotation="90" wrapText="1"/>
    </xf>
    <xf numFmtId="2" fontId="2" fillId="5" borderId="4" xfId="0" applyNumberFormat="1" applyFont="1" applyFill="1" applyBorder="1" applyAlignment="1">
      <alignment horizontal="center" textRotation="90" wrapText="1"/>
    </xf>
    <xf numFmtId="2" fontId="4" fillId="5" borderId="4" xfId="0" applyNumberFormat="1" applyFont="1" applyFill="1" applyBorder="1" applyAlignment="1">
      <alignment horizontal="center" textRotation="90" wrapText="1"/>
    </xf>
    <xf numFmtId="0" fontId="4" fillId="17" borderId="4" xfId="0" applyFont="1" applyFill="1" applyBorder="1" applyAlignment="1">
      <alignment horizontal="center" textRotation="90" wrapText="1"/>
    </xf>
    <xf numFmtId="0" fontId="4" fillId="12" borderId="32" xfId="0" applyFont="1" applyFill="1" applyBorder="1" applyAlignment="1">
      <alignment horizontal="center" textRotation="90" wrapText="1"/>
    </xf>
    <xf numFmtId="0" fontId="2" fillId="10" borderId="23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7" borderId="7" xfId="0" applyFill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" fontId="0" fillId="0" borderId="7" xfId="0" quotePrefix="1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7" xfId="0" quotePrefix="1" applyFont="1" applyFill="1" applyBorder="1" applyAlignment="1">
      <alignment horizontal="center"/>
    </xf>
    <xf numFmtId="1" fontId="10" fillId="3" borderId="7" xfId="0" applyNumberFormat="1" applyFont="1" applyFill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2" fontId="0" fillId="0" borderId="7" xfId="0" quotePrefix="1" applyNumberFormat="1" applyBorder="1" applyAlignment="1">
      <alignment horizontal="center"/>
    </xf>
    <xf numFmtId="2" fontId="2" fillId="4" borderId="7" xfId="0" quotePrefix="1" applyNumberFormat="1" applyFont="1" applyFill="1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 wrapText="1"/>
    </xf>
    <xf numFmtId="0" fontId="6" fillId="9" borderId="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7" borderId="21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2" fontId="6" fillId="9" borderId="23" xfId="0" applyNumberFormat="1" applyFont="1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1" fillId="18" borderId="28" xfId="1" applyFill="1" applyBorder="1" applyAlignment="1">
      <alignment horizontal="center" vertical="center"/>
    </xf>
    <xf numFmtId="2" fontId="0" fillId="5" borderId="28" xfId="0" applyNumberFormat="1" applyFill="1" applyBorder="1" applyAlignment="1">
      <alignment horizontal="center" vertical="center"/>
    </xf>
    <xf numFmtId="2" fontId="0" fillId="17" borderId="28" xfId="0" applyNumberFormat="1" applyFill="1" applyBorder="1" applyAlignment="1">
      <alignment horizontal="center" vertical="center" wrapText="1"/>
    </xf>
    <xf numFmtId="2" fontId="0" fillId="12" borderId="38" xfId="0" applyNumberFormat="1" applyFill="1" applyBorder="1" applyAlignment="1">
      <alignment horizontal="center" vertical="center" wrapText="1"/>
    </xf>
    <xf numFmtId="0" fontId="0" fillId="14" borderId="38" xfId="0" applyFill="1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7" borderId="2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1" fillId="18" borderId="7" xfId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17" borderId="7" xfId="0" applyNumberFormat="1" applyFill="1" applyBorder="1" applyAlignment="1">
      <alignment horizontal="center" vertical="center" wrapText="1"/>
    </xf>
    <xf numFmtId="2" fontId="0" fillId="12" borderId="3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1" fillId="18" borderId="4" xfId="1" applyFill="1" applyBorder="1" applyAlignment="1">
      <alignment horizontal="center" vertical="center"/>
    </xf>
    <xf numFmtId="2" fontId="0" fillId="17" borderId="4" xfId="0" applyNumberForma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7" borderId="10" xfId="0" applyFill="1" applyBorder="1" applyAlignment="1">
      <alignment horizontal="center"/>
    </xf>
    <xf numFmtId="0" fontId="4" fillId="22" borderId="24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wrapText="1"/>
    </xf>
    <xf numFmtId="0" fontId="4" fillId="4" borderId="10" xfId="0" applyFont="1" applyFill="1" applyBorder="1" applyAlignment="1">
      <alignment horizontal="center" wrapText="1"/>
    </xf>
    <xf numFmtId="0" fontId="4" fillId="22" borderId="31" xfId="0" applyFont="1" applyFill="1" applyBorder="1" applyAlignment="1">
      <alignment horizontal="left" vertical="center" wrapText="1"/>
    </xf>
    <xf numFmtId="0" fontId="4" fillId="22" borderId="22" xfId="0" applyFont="1" applyFill="1" applyBorder="1" applyAlignment="1">
      <alignment horizontal="left" vertical="center" wrapText="1"/>
    </xf>
    <xf numFmtId="0" fontId="0" fillId="7" borderId="33" xfId="0" applyFill="1" applyBorder="1" applyAlignment="1">
      <alignment horizontal="left" vertical="center" wrapText="1"/>
    </xf>
    <xf numFmtId="0" fontId="0" fillId="7" borderId="14" xfId="0" applyFill="1" applyBorder="1"/>
    <xf numFmtId="0" fontId="0" fillId="7" borderId="4" xfId="0" applyFill="1" applyBorder="1"/>
    <xf numFmtId="0" fontId="0" fillId="7" borderId="31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22" xfId="0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center" wrapText="1"/>
    </xf>
    <xf numFmtId="0" fontId="9" fillId="16" borderId="0" xfId="0" applyFont="1" applyFill="1" applyAlignment="1">
      <alignment horizontal="left" vertical="center" wrapText="1"/>
    </xf>
    <xf numFmtId="0" fontId="9" fillId="16" borderId="31" xfId="0" applyFont="1" applyFill="1" applyBorder="1" applyAlignment="1">
      <alignment horizontal="left" vertical="center" wrapText="1"/>
    </xf>
    <xf numFmtId="0" fontId="9" fillId="16" borderId="22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wrapText="1"/>
    </xf>
    <xf numFmtId="9" fontId="10" fillId="3" borderId="10" xfId="0" applyNumberFormat="1" applyFont="1" applyFill="1" applyBorder="1" applyAlignment="1">
      <alignment horizontal="center" wrapText="1"/>
    </xf>
    <xf numFmtId="0" fontId="9" fillId="16" borderId="52" xfId="0" applyFont="1" applyFill="1" applyBorder="1" applyAlignment="1">
      <alignment horizontal="left" vertical="center" wrapText="1"/>
    </xf>
    <xf numFmtId="2" fontId="0" fillId="12" borderId="9" xfId="0" applyNumberForma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23" borderId="7" xfId="0" applyFont="1" applyFill="1" applyBorder="1" applyAlignment="1">
      <alignment horizontal="center" textRotation="90" wrapText="1"/>
    </xf>
    <xf numFmtId="0" fontId="4" fillId="23" borderId="23" xfId="0" applyFont="1" applyFill="1" applyBorder="1" applyAlignment="1">
      <alignment horizontal="center" wrapText="1"/>
    </xf>
    <xf numFmtId="0" fontId="0" fillId="23" borderId="23" xfId="0" applyFill="1" applyBorder="1" applyAlignment="1">
      <alignment horizontal="center" vertical="center"/>
    </xf>
    <xf numFmtId="0" fontId="0" fillId="23" borderId="10" xfId="0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wrapText="1"/>
    </xf>
    <xf numFmtId="0" fontId="0" fillId="23" borderId="4" xfId="0" applyFill="1" applyBorder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0" fillId="23" borderId="9" xfId="0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23" borderId="3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0" fillId="24" borderId="44" xfId="0" applyFill="1" applyBorder="1" applyAlignment="1">
      <alignment vertical="center"/>
    </xf>
    <xf numFmtId="0" fontId="0" fillId="24" borderId="45" xfId="0" applyFill="1" applyBorder="1" applyAlignment="1">
      <alignment horizontal="center" vertical="center"/>
    </xf>
    <xf numFmtId="0" fontId="0" fillId="24" borderId="45" xfId="0" applyFill="1" applyBorder="1" applyAlignment="1">
      <alignment vertical="center"/>
    </xf>
    <xf numFmtId="0" fontId="0" fillId="24" borderId="47" xfId="0" applyFill="1" applyBorder="1" applyAlignment="1">
      <alignment vertical="center"/>
    </xf>
    <xf numFmtId="0" fontId="2" fillId="24" borderId="47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2" fontId="0" fillId="12" borderId="7" xfId="0" applyNumberFormat="1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23" borderId="3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7" borderId="37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14" fillId="14" borderId="52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/>
    </xf>
    <xf numFmtId="0" fontId="14" fillId="15" borderId="52" xfId="0" applyFont="1" applyFill="1" applyBorder="1" applyAlignment="1">
      <alignment horizontal="center" vertical="center" wrapText="1"/>
    </xf>
    <xf numFmtId="0" fontId="14" fillId="23" borderId="52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2" fontId="14" fillId="5" borderId="52" xfId="0" applyNumberFormat="1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49" fontId="14" fillId="12" borderId="0" xfId="0" applyNumberFormat="1" applyFont="1" applyFill="1" applyAlignment="1">
      <alignment horizontal="center" vertical="center" wrapText="1"/>
    </xf>
    <xf numFmtId="0" fontId="4" fillId="14" borderId="48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4" fillId="23" borderId="1" xfId="0" applyFont="1" applyFill="1" applyBorder="1" applyAlignment="1">
      <alignment horizontal="center" wrapText="1"/>
    </xf>
    <xf numFmtId="0" fontId="7" fillId="0" borderId="28" xfId="0" applyFont="1" applyBorder="1" applyAlignment="1">
      <alignment horizontal="center" vertical="center"/>
    </xf>
    <xf numFmtId="0" fontId="0" fillId="23" borderId="37" xfId="0" applyFill="1" applyBorder="1" applyAlignment="1">
      <alignment horizontal="center" vertical="center"/>
    </xf>
    <xf numFmtId="2" fontId="0" fillId="12" borderId="4" xfId="0" applyNumberFormat="1" applyFill="1" applyBorder="1" applyAlignment="1">
      <alignment horizontal="center" vertical="center" wrapText="1"/>
    </xf>
    <xf numFmtId="0" fontId="0" fillId="13" borderId="38" xfId="0" applyFill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15" fillId="25" borderId="55" xfId="0" applyFont="1" applyFill="1" applyBorder="1" applyAlignment="1">
      <alignment vertical="center" wrapText="1"/>
    </xf>
    <xf numFmtId="0" fontId="15" fillId="25" borderId="58" xfId="0" applyFont="1" applyFill="1" applyBorder="1" applyAlignment="1">
      <alignment vertical="center" wrapText="1"/>
    </xf>
    <xf numFmtId="0" fontId="0" fillId="25" borderId="54" xfId="0" applyFill="1" applyBorder="1" applyAlignment="1">
      <alignment vertical="center"/>
    </xf>
    <xf numFmtId="0" fontId="0" fillId="25" borderId="55" xfId="0" applyFill="1" applyBorder="1" applyAlignment="1">
      <alignment vertical="center"/>
    </xf>
    <xf numFmtId="0" fontId="0" fillId="25" borderId="54" xfId="0" applyFill="1" applyBorder="1" applyAlignment="1">
      <alignment horizontal="center" vertical="center"/>
    </xf>
    <xf numFmtId="0" fontId="15" fillId="25" borderId="56" xfId="0" applyFont="1" applyFill="1" applyBorder="1" applyAlignment="1">
      <alignment vertical="center" wrapText="1"/>
    </xf>
    <xf numFmtId="0" fontId="0" fillId="25" borderId="57" xfId="0" applyFill="1" applyBorder="1" applyAlignment="1">
      <alignment vertical="center"/>
    </xf>
    <xf numFmtId="0" fontId="15" fillId="25" borderId="54" xfId="0" applyFont="1" applyFill="1" applyBorder="1" applyAlignment="1">
      <alignment vertical="center" wrapText="1"/>
    </xf>
    <xf numFmtId="2" fontId="0" fillId="0" borderId="25" xfId="0" applyNumberFormat="1" applyBorder="1" applyAlignment="1">
      <alignment vertical="center"/>
    </xf>
    <xf numFmtId="0" fontId="2" fillId="2" borderId="55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/>
    <xf numFmtId="0" fontId="2" fillId="2" borderId="56" xfId="0" applyFont="1" applyFill="1" applyBorder="1"/>
    <xf numFmtId="0" fontId="0" fillId="2" borderId="54" xfId="0" applyFill="1" applyBorder="1"/>
    <xf numFmtId="0" fontId="2" fillId="3" borderId="29" xfId="0" applyFont="1" applyFill="1" applyBorder="1" applyAlignment="1">
      <alignment horizontal="center" wrapText="1"/>
    </xf>
    <xf numFmtId="0" fontId="0" fillId="0" borderId="9" xfId="0" applyBorder="1" applyAlignment="1">
      <alignment vertical="center"/>
    </xf>
    <xf numFmtId="0" fontId="2" fillId="3" borderId="62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24" borderId="63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3" borderId="28" xfId="0" applyFill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/>
    </xf>
    <xf numFmtId="0" fontId="7" fillId="7" borderId="62" xfId="0" applyFont="1" applyFill="1" applyBorder="1"/>
    <xf numFmtId="0" fontId="7" fillId="7" borderId="0" xfId="0" applyFont="1" applyFill="1"/>
    <xf numFmtId="0" fontId="7" fillId="7" borderId="21" xfId="0" applyFont="1" applyFill="1" applyBorder="1"/>
    <xf numFmtId="0" fontId="7" fillId="7" borderId="63" xfId="0" applyFont="1" applyFill="1" applyBorder="1"/>
    <xf numFmtId="0" fontId="7" fillId="7" borderId="30" xfId="0" applyFont="1" applyFill="1" applyBorder="1"/>
    <xf numFmtId="0" fontId="7" fillId="7" borderId="25" xfId="0" applyFont="1" applyFill="1" applyBorder="1"/>
    <xf numFmtId="0" fontId="18" fillId="0" borderId="7" xfId="0" applyFont="1" applyBorder="1" applyAlignment="1">
      <alignment vertical="center"/>
    </xf>
    <xf numFmtId="0" fontId="18" fillId="0" borderId="4" xfId="0" quotePrefix="1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 wrapText="1"/>
    </xf>
    <xf numFmtId="0" fontId="18" fillId="14" borderId="4" xfId="0" quotePrefix="1" applyFont="1" applyFill="1" applyBorder="1" applyAlignment="1">
      <alignment vertical="center"/>
    </xf>
    <xf numFmtId="0" fontId="18" fillId="13" borderId="4" xfId="0" quotePrefix="1" applyFont="1" applyFill="1" applyBorder="1" applyAlignment="1">
      <alignment vertical="center"/>
    </xf>
    <xf numFmtId="0" fontId="18" fillId="15" borderId="4" xfId="0" quotePrefix="1" applyFont="1" applyFill="1" applyBorder="1" applyAlignment="1">
      <alignment vertical="center"/>
    </xf>
    <xf numFmtId="0" fontId="18" fillId="8" borderId="4" xfId="0" quotePrefix="1" applyFont="1" applyFill="1" applyBorder="1" applyAlignment="1">
      <alignment vertical="center"/>
    </xf>
    <xf numFmtId="0" fontId="18" fillId="23" borderId="4" xfId="0" quotePrefix="1" applyFont="1" applyFill="1" applyBorder="1" applyAlignment="1">
      <alignment vertical="center"/>
    </xf>
    <xf numFmtId="0" fontId="19" fillId="18" borderId="4" xfId="1" quotePrefix="1" applyFont="1" applyFill="1" applyBorder="1" applyAlignment="1">
      <alignment vertical="center"/>
    </xf>
    <xf numFmtId="2" fontId="18" fillId="0" borderId="4" xfId="0" quotePrefix="1" applyNumberFormat="1" applyFont="1" applyBorder="1" applyAlignment="1">
      <alignment vertical="center"/>
    </xf>
    <xf numFmtId="0" fontId="20" fillId="27" borderId="23" xfId="0" applyFont="1" applyFill="1" applyBorder="1" applyAlignment="1">
      <alignment vertical="center" wrapText="1"/>
    </xf>
    <xf numFmtId="0" fontId="21" fillId="28" borderId="4" xfId="0" applyFont="1" applyFill="1" applyBorder="1" applyAlignment="1">
      <alignment vertical="center" wrapText="1"/>
    </xf>
    <xf numFmtId="0" fontId="20" fillId="29" borderId="5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24" borderId="55" xfId="0" applyFont="1" applyFill="1" applyBorder="1" applyAlignment="1">
      <alignment vertical="center"/>
    </xf>
    <xf numFmtId="0" fontId="15" fillId="24" borderId="54" xfId="0" quotePrefix="1" applyFont="1" applyFill="1" applyBorder="1" applyAlignment="1">
      <alignment horizontal="center" vertical="center"/>
    </xf>
    <xf numFmtId="0" fontId="15" fillId="24" borderId="54" xfId="0" quotePrefix="1" applyFont="1" applyFill="1" applyBorder="1" applyAlignment="1">
      <alignment vertical="center"/>
    </xf>
    <xf numFmtId="0" fontId="15" fillId="24" borderId="54" xfId="0" applyFont="1" applyFill="1" applyBorder="1" applyAlignment="1">
      <alignment vertical="center"/>
    </xf>
    <xf numFmtId="0" fontId="15" fillId="24" borderId="56" xfId="0" applyFont="1" applyFill="1" applyBorder="1" applyAlignment="1">
      <alignment vertical="center" wrapText="1"/>
    </xf>
    <xf numFmtId="0" fontId="13" fillId="24" borderId="57" xfId="0" applyFont="1" applyFill="1" applyBorder="1" applyAlignment="1">
      <alignment vertical="center" wrapText="1"/>
    </xf>
    <xf numFmtId="0" fontId="15" fillId="24" borderId="61" xfId="0" applyFont="1" applyFill="1" applyBorder="1" applyAlignment="1">
      <alignment vertical="center" wrapText="1"/>
    </xf>
    <xf numFmtId="0" fontId="13" fillId="24" borderId="58" xfId="0" applyFont="1" applyFill="1" applyBorder="1" applyAlignment="1">
      <alignment vertical="center" wrapText="1"/>
    </xf>
    <xf numFmtId="0" fontId="15" fillId="24" borderId="55" xfId="0" applyFont="1" applyFill="1" applyBorder="1" applyAlignment="1">
      <alignment vertical="center" wrapText="1"/>
    </xf>
    <xf numFmtId="0" fontId="15" fillId="24" borderId="54" xfId="0" applyFont="1" applyFill="1" applyBorder="1" applyAlignment="1">
      <alignment vertical="center" wrapText="1"/>
    </xf>
    <xf numFmtId="0" fontId="15" fillId="24" borderId="58" xfId="0" applyFont="1" applyFill="1" applyBorder="1" applyAlignment="1">
      <alignment vertical="center" wrapText="1"/>
    </xf>
    <xf numFmtId="0" fontId="15" fillId="24" borderId="41" xfId="0" applyFont="1" applyFill="1" applyBorder="1" applyAlignment="1">
      <alignment vertical="center" wrapText="1"/>
    </xf>
    <xf numFmtId="0" fontId="15" fillId="24" borderId="64" xfId="0" applyFont="1" applyFill="1" applyBorder="1" applyAlignment="1">
      <alignment vertical="center" wrapText="1"/>
    </xf>
    <xf numFmtId="0" fontId="15" fillId="24" borderId="40" xfId="0" applyFont="1" applyFill="1" applyBorder="1" applyAlignment="1">
      <alignment vertical="center" wrapText="1"/>
    </xf>
    <xf numFmtId="0" fontId="20" fillId="29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32" borderId="55" xfId="0" applyFont="1" applyFill="1" applyBorder="1" applyAlignment="1">
      <alignment vertical="center"/>
    </xf>
    <xf numFmtId="0" fontId="15" fillId="32" borderId="54" xfId="0" quotePrefix="1" applyFont="1" applyFill="1" applyBorder="1" applyAlignment="1">
      <alignment horizontal="center" vertical="center"/>
    </xf>
    <xf numFmtId="0" fontId="15" fillId="32" borderId="56" xfId="0" quotePrefix="1" applyFont="1" applyFill="1" applyBorder="1" applyAlignment="1">
      <alignment horizontal="center" vertical="center"/>
    </xf>
    <xf numFmtId="0" fontId="15" fillId="32" borderId="54" xfId="0" quotePrefix="1" applyFont="1" applyFill="1" applyBorder="1" applyAlignment="1">
      <alignment vertical="center"/>
    </xf>
    <xf numFmtId="0" fontId="22" fillId="32" borderId="54" xfId="1" quotePrefix="1" applyFont="1" applyFill="1" applyBorder="1" applyAlignment="1">
      <alignment vertical="center"/>
    </xf>
    <xf numFmtId="2" fontId="15" fillId="32" borderId="54" xfId="0" quotePrefix="1" applyNumberFormat="1" applyFont="1" applyFill="1" applyBorder="1" applyAlignment="1">
      <alignment vertical="center"/>
    </xf>
    <xf numFmtId="0" fontId="13" fillId="32" borderId="57" xfId="0" applyFont="1" applyFill="1" applyBorder="1" applyAlignment="1">
      <alignment vertical="center" wrapText="1"/>
    </xf>
    <xf numFmtId="0" fontId="2" fillId="32" borderId="55" xfId="0" applyFont="1" applyFill="1" applyBorder="1" applyAlignment="1">
      <alignment horizontal="center" vertical="center"/>
    </xf>
    <xf numFmtId="0" fontId="2" fillId="32" borderId="54" xfId="0" applyFont="1" applyFill="1" applyBorder="1" applyAlignment="1">
      <alignment horizontal="center" vertical="center"/>
    </xf>
    <xf numFmtId="0" fontId="2" fillId="32" borderId="58" xfId="0" applyFont="1" applyFill="1" applyBorder="1" applyAlignment="1">
      <alignment horizontal="center" vertical="center"/>
    </xf>
    <xf numFmtId="0" fontId="2" fillId="32" borderId="41" xfId="0" applyFont="1" applyFill="1" applyBorder="1" applyAlignment="1">
      <alignment horizontal="center" vertical="center"/>
    </xf>
    <xf numFmtId="0" fontId="2" fillId="32" borderId="64" xfId="0" applyFont="1" applyFill="1" applyBorder="1" applyAlignment="1">
      <alignment horizontal="center" vertical="center"/>
    </xf>
    <xf numFmtId="0" fontId="2" fillId="32" borderId="40" xfId="0" applyFont="1" applyFill="1" applyBorder="1" applyAlignment="1">
      <alignment horizontal="center" vertical="center"/>
    </xf>
    <xf numFmtId="0" fontId="2" fillId="32" borderId="56" xfId="0" applyFont="1" applyFill="1" applyBorder="1" applyAlignment="1">
      <alignment horizontal="center" vertical="center"/>
    </xf>
    <xf numFmtId="0" fontId="20" fillId="27" borderId="4" xfId="0" applyFont="1" applyFill="1" applyBorder="1" applyAlignment="1">
      <alignment vertical="center" wrapText="1"/>
    </xf>
    <xf numFmtId="0" fontId="20" fillId="27" borderId="7" xfId="0" applyFont="1" applyFill="1" applyBorder="1" applyAlignment="1">
      <alignment vertical="center" wrapText="1"/>
    </xf>
    <xf numFmtId="0" fontId="21" fillId="28" borderId="7" xfId="0" applyFont="1" applyFill="1" applyBorder="1" applyAlignment="1">
      <alignment vertical="center" wrapText="1"/>
    </xf>
    <xf numFmtId="0" fontId="20" fillId="29" borderId="9" xfId="0" applyFont="1" applyFill="1" applyBorder="1" applyAlignment="1">
      <alignment vertical="center" wrapText="1"/>
    </xf>
    <xf numFmtId="0" fontId="15" fillId="25" borderId="66" xfId="0" applyFont="1" applyFill="1" applyBorder="1" applyAlignment="1">
      <alignment vertical="center"/>
    </xf>
    <xf numFmtId="0" fontId="15" fillId="25" borderId="54" xfId="0" quotePrefix="1" applyFont="1" applyFill="1" applyBorder="1" applyAlignment="1">
      <alignment horizontal="center" vertical="center"/>
    </xf>
    <xf numFmtId="0" fontId="15" fillId="25" borderId="54" xfId="0" quotePrefix="1" applyFont="1" applyFill="1" applyBorder="1" applyAlignment="1">
      <alignment vertical="center"/>
    </xf>
    <xf numFmtId="0" fontId="15" fillId="25" borderId="54" xfId="0" applyFont="1" applyFill="1" applyBorder="1" applyAlignment="1">
      <alignment vertical="center"/>
    </xf>
    <xf numFmtId="2" fontId="15" fillId="25" borderId="54" xfId="0" quotePrefix="1" applyNumberFormat="1" applyFont="1" applyFill="1" applyBorder="1" applyAlignment="1">
      <alignment vertical="center"/>
    </xf>
    <xf numFmtId="0" fontId="15" fillId="25" borderId="45" xfId="0" applyFont="1" applyFill="1" applyBorder="1" applyAlignment="1">
      <alignment vertical="center" wrapText="1"/>
    </xf>
    <xf numFmtId="0" fontId="2" fillId="33" borderId="44" xfId="0" applyFont="1" applyFill="1" applyBorder="1" applyAlignment="1">
      <alignment vertical="center"/>
    </xf>
    <xf numFmtId="0" fontId="2" fillId="33" borderId="45" xfId="0" applyFont="1" applyFill="1" applyBorder="1" applyAlignment="1">
      <alignment vertical="center"/>
    </xf>
    <xf numFmtId="0" fontId="2" fillId="33" borderId="47" xfId="0" applyFont="1" applyFill="1" applyBorder="1" applyAlignment="1">
      <alignment vertical="center" wrapText="1"/>
    </xf>
    <xf numFmtId="0" fontId="2" fillId="33" borderId="54" xfId="0" applyFont="1" applyFill="1" applyBorder="1" applyAlignment="1">
      <alignment vertical="center"/>
    </xf>
    <xf numFmtId="0" fontId="2" fillId="33" borderId="46" xfId="0" applyFont="1" applyFill="1" applyBorder="1" applyAlignment="1">
      <alignment vertical="center"/>
    </xf>
    <xf numFmtId="0" fontId="7" fillId="0" borderId="7" xfId="0" applyFont="1" applyBorder="1" applyAlignment="1">
      <alignment horizontal="left" wrapText="1"/>
    </xf>
    <xf numFmtId="0" fontId="1" fillId="0" borderId="0" xfId="0" quotePrefix="1" applyFont="1"/>
    <xf numFmtId="0" fontId="18" fillId="0" borderId="4" xfId="0" quotePrefix="1" applyFont="1" applyBorder="1" applyAlignment="1">
      <alignment horizontal="left" vertical="center" wrapText="1"/>
    </xf>
    <xf numFmtId="0" fontId="15" fillId="24" borderId="54" xfId="0" applyFont="1" applyFill="1" applyBorder="1" applyAlignment="1">
      <alignment horizontal="left" vertical="center" wrapText="1"/>
    </xf>
    <xf numFmtId="0" fontId="15" fillId="32" borderId="54" xfId="0" quotePrefix="1" applyFont="1" applyFill="1" applyBorder="1" applyAlignment="1">
      <alignment horizontal="left" vertical="center" wrapText="1"/>
    </xf>
    <xf numFmtId="0" fontId="15" fillId="25" borderId="56" xfId="0" applyFont="1" applyFill="1" applyBorder="1" applyAlignment="1">
      <alignment horizontal="left" vertical="center" wrapText="1"/>
    </xf>
    <xf numFmtId="0" fontId="2" fillId="33" borderId="4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18" fillId="14" borderId="4" xfId="0" quotePrefix="1" applyFont="1" applyFill="1" applyBorder="1" applyAlignment="1">
      <alignment vertical="center" wrapText="1"/>
    </xf>
    <xf numFmtId="0" fontId="18" fillId="13" borderId="4" xfId="0" quotePrefix="1" applyFont="1" applyFill="1" applyBorder="1" applyAlignment="1">
      <alignment vertical="center" wrapText="1"/>
    </xf>
    <xf numFmtId="0" fontId="18" fillId="15" borderId="4" xfId="0" quotePrefix="1" applyFont="1" applyFill="1" applyBorder="1" applyAlignment="1">
      <alignment vertical="center" wrapText="1"/>
    </xf>
    <xf numFmtId="0" fontId="18" fillId="8" borderId="4" xfId="0" quotePrefix="1" applyFont="1" applyFill="1" applyBorder="1" applyAlignment="1">
      <alignment vertical="center" wrapText="1"/>
    </xf>
    <xf numFmtId="0" fontId="18" fillId="23" borderId="4" xfId="0" quotePrefix="1" applyFont="1" applyFill="1" applyBorder="1" applyAlignment="1">
      <alignment vertical="center" wrapText="1"/>
    </xf>
    <xf numFmtId="0" fontId="19" fillId="18" borderId="4" xfId="1" quotePrefix="1" applyFont="1" applyFill="1" applyBorder="1" applyAlignment="1">
      <alignment vertical="center" wrapText="1"/>
    </xf>
    <xf numFmtId="2" fontId="18" fillId="0" borderId="4" xfId="0" quotePrefix="1" applyNumberFormat="1" applyFont="1" applyBorder="1" applyAlignment="1">
      <alignment vertical="center" wrapText="1"/>
    </xf>
    <xf numFmtId="0" fontId="15" fillId="24" borderId="59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3" borderId="30" xfId="0" applyFont="1" applyFill="1" applyBorder="1" applyAlignment="1">
      <alignment vertical="center"/>
    </xf>
    <xf numFmtId="0" fontId="15" fillId="24" borderId="57" xfId="0" applyFont="1" applyFill="1" applyBorder="1" applyAlignment="1">
      <alignment vertical="center" wrapText="1"/>
    </xf>
    <xf numFmtId="0" fontId="2" fillId="32" borderId="57" xfId="0" applyFont="1" applyFill="1" applyBorder="1" applyAlignment="1">
      <alignment horizontal="center" vertical="center"/>
    </xf>
    <xf numFmtId="0" fontId="15" fillId="25" borderId="57" xfId="0" applyFont="1" applyFill="1" applyBorder="1" applyAlignment="1">
      <alignment vertical="center" wrapText="1"/>
    </xf>
    <xf numFmtId="0" fontId="15" fillId="25" borderId="44" xfId="0" applyFont="1" applyFill="1" applyBorder="1" applyAlignment="1">
      <alignment vertical="center" wrapText="1"/>
    </xf>
    <xf numFmtId="0" fontId="15" fillId="25" borderId="35" xfId="0" applyFont="1" applyFill="1" applyBorder="1" applyAlignment="1">
      <alignment vertical="center" wrapText="1"/>
    </xf>
    <xf numFmtId="0" fontId="2" fillId="33" borderId="25" xfId="0" applyFont="1" applyFill="1" applyBorder="1" applyAlignment="1">
      <alignment vertical="center"/>
    </xf>
    <xf numFmtId="0" fontId="2" fillId="33" borderId="55" xfId="0" applyFont="1" applyFill="1" applyBorder="1" applyAlignment="1">
      <alignment vertical="center"/>
    </xf>
    <xf numFmtId="0" fontId="2" fillId="33" borderId="57" xfId="0" applyFont="1" applyFill="1" applyBorder="1" applyAlignment="1">
      <alignment vertical="center"/>
    </xf>
    <xf numFmtId="0" fontId="2" fillId="33" borderId="60" xfId="0" applyFont="1" applyFill="1" applyBorder="1" applyAlignment="1">
      <alignment vertical="center"/>
    </xf>
    <xf numFmtId="0" fontId="0" fillId="0" borderId="0" xfId="0" quotePrefix="1"/>
    <xf numFmtId="0" fontId="0" fillId="0" borderId="7" xfId="0" quotePrefix="1" applyBorder="1" applyAlignment="1">
      <alignment horizontal="left" vertical="center"/>
    </xf>
    <xf numFmtId="0" fontId="0" fillId="7" borderId="24" xfId="0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22" borderId="33" xfId="0" applyFont="1" applyFill="1" applyBorder="1" applyAlignment="1">
      <alignment horizontal="left" vertical="center" wrapText="1"/>
    </xf>
    <xf numFmtId="0" fontId="2" fillId="22" borderId="10" xfId="0" applyFont="1" applyFill="1" applyBorder="1" applyAlignment="1">
      <alignment horizontal="left" vertical="center" wrapText="1"/>
    </xf>
    <xf numFmtId="1" fontId="7" fillId="0" borderId="7" xfId="0" quotePrefix="1" applyNumberFormat="1" applyFont="1" applyBorder="1" applyAlignment="1">
      <alignment horizontal="center"/>
    </xf>
    <xf numFmtId="2" fontId="1" fillId="0" borderId="0" xfId="0" applyNumberFormat="1" applyFont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1" fontId="10" fillId="3" borderId="7" xfId="0" quotePrefix="1" applyNumberFormat="1" applyFont="1" applyFill="1" applyBorder="1" applyAlignment="1">
      <alignment horizontal="center"/>
    </xf>
    <xf numFmtId="1" fontId="10" fillId="3" borderId="7" xfId="0" quotePrefix="1" applyNumberFormat="1" applyFont="1" applyFill="1" applyBorder="1" applyAlignment="1">
      <alignment horizontal="center" wrapText="1"/>
    </xf>
    <xf numFmtId="1" fontId="0" fillId="7" borderId="7" xfId="0" quotePrefix="1" applyNumberForma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2" fontId="0" fillId="24" borderId="45" xfId="0" applyNumberFormat="1" applyFill="1" applyBorder="1" applyAlignment="1">
      <alignment vertical="center"/>
    </xf>
    <xf numFmtId="2" fontId="0" fillId="25" borderId="57" xfId="0" applyNumberForma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9" fontId="2" fillId="3" borderId="7" xfId="0" applyNumberFormat="1" applyFont="1" applyFill="1" applyBorder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9" fontId="2" fillId="3" borderId="7" xfId="0" applyNumberFormat="1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top" wrapText="1"/>
    </xf>
    <xf numFmtId="0" fontId="0" fillId="0" borderId="1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23" fillId="0" borderId="48" xfId="0" applyFont="1" applyBorder="1" applyAlignment="1">
      <alignment vertical="center"/>
    </xf>
    <xf numFmtId="0" fontId="23" fillId="0" borderId="48" xfId="0" applyFont="1" applyBorder="1" applyAlignment="1">
      <alignment vertical="center" wrapText="1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vertical="top"/>
    </xf>
    <xf numFmtId="0" fontId="0" fillId="0" borderId="38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4" fillId="0" borderId="7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4" xfId="0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24" borderId="47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wrapText="1"/>
    </xf>
    <xf numFmtId="0" fontId="26" fillId="0" borderId="7" xfId="0" applyFont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5" fillId="25" borderId="56" xfId="0" applyFont="1" applyFill="1" applyBorder="1" applyAlignment="1">
      <alignment vertical="top" wrapText="1"/>
    </xf>
    <xf numFmtId="0" fontId="13" fillId="24" borderId="45" xfId="0" applyFont="1" applyFill="1" applyBorder="1" applyAlignment="1">
      <alignment vertical="top" wrapText="1"/>
    </xf>
    <xf numFmtId="0" fontId="0" fillId="24" borderId="54" xfId="0" applyFill="1" applyBorder="1" applyAlignment="1">
      <alignment vertical="center"/>
    </xf>
    <xf numFmtId="2" fontId="0" fillId="24" borderId="2" xfId="0" applyNumberFormat="1" applyFill="1" applyBorder="1" applyAlignment="1">
      <alignment vertical="center"/>
    </xf>
    <xf numFmtId="0" fontId="0" fillId="24" borderId="21" xfId="0" applyFill="1" applyBorder="1" applyAlignment="1">
      <alignment vertical="center" wrapText="1"/>
    </xf>
    <xf numFmtId="0" fontId="0" fillId="24" borderId="0" xfId="0" applyFill="1" applyAlignment="1">
      <alignment vertical="center"/>
    </xf>
    <xf numFmtId="2" fontId="0" fillId="24" borderId="1" xfId="0" applyNumberForma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7" fillId="34" borderId="3" xfId="0" applyFont="1" applyFill="1" applyBorder="1" applyAlignment="1">
      <alignment horizontal="left" vertical="top" wrapText="1"/>
    </xf>
    <xf numFmtId="0" fontId="7" fillId="34" borderId="9" xfId="0" applyFont="1" applyFill="1" applyBorder="1" applyAlignment="1">
      <alignment horizontal="left" vertical="top" wrapText="1"/>
    </xf>
    <xf numFmtId="0" fontId="0" fillId="0" borderId="65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25" fillId="18" borderId="4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7" fillId="34" borderId="7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2" fillId="10" borderId="14" xfId="0" applyFont="1" applyFill="1" applyBorder="1" applyAlignment="1">
      <alignment horizontal="center" textRotation="90" wrapText="1"/>
    </xf>
    <xf numFmtId="0" fontId="2" fillId="10" borderId="4" xfId="0" applyFont="1" applyFill="1" applyBorder="1" applyAlignment="1">
      <alignment horizontal="center" textRotation="90" wrapText="1"/>
    </xf>
    <xf numFmtId="0" fontId="2" fillId="10" borderId="24" xfId="0" applyFont="1" applyFill="1" applyBorder="1" applyAlignment="1">
      <alignment horizontal="center" wrapText="1"/>
    </xf>
    <xf numFmtId="0" fontId="2" fillId="10" borderId="31" xfId="0" applyFont="1" applyFill="1" applyBorder="1" applyAlignment="1">
      <alignment horizontal="center" wrapText="1"/>
    </xf>
    <xf numFmtId="0" fontId="2" fillId="10" borderId="22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33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2" fillId="10" borderId="17" xfId="0" applyFont="1" applyFill="1" applyBorder="1" applyAlignment="1">
      <alignment horizontal="center" textRotation="90" wrapText="1"/>
    </xf>
    <xf numFmtId="0" fontId="2" fillId="10" borderId="2" xfId="0" applyFont="1" applyFill="1" applyBorder="1" applyAlignment="1">
      <alignment horizontal="center" textRotation="90" wrapText="1"/>
    </xf>
    <xf numFmtId="0" fontId="0" fillId="0" borderId="9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10" borderId="22" xfId="0" applyFont="1" applyFill="1" applyBorder="1" applyAlignment="1">
      <alignment horizontal="center" textRotation="90" wrapText="1"/>
    </xf>
    <xf numFmtId="0" fontId="2" fillId="10" borderId="23" xfId="0" applyFont="1" applyFill="1" applyBorder="1" applyAlignment="1">
      <alignment horizontal="center" textRotation="90" wrapText="1"/>
    </xf>
    <xf numFmtId="0" fontId="2" fillId="15" borderId="14" xfId="0" applyFont="1" applyFill="1" applyBorder="1" applyAlignment="1">
      <alignment horizontal="center" textRotation="90" wrapText="1"/>
    </xf>
    <xf numFmtId="0" fontId="2" fillId="15" borderId="4" xfId="0" applyFont="1" applyFill="1" applyBorder="1" applyAlignment="1">
      <alignment horizontal="center" textRotation="90" wrapText="1"/>
    </xf>
    <xf numFmtId="0" fontId="2" fillId="23" borderId="14" xfId="0" applyFont="1" applyFill="1" applyBorder="1" applyAlignment="1">
      <alignment horizontal="center" textRotation="90" wrapText="1"/>
    </xf>
    <xf numFmtId="0" fontId="2" fillId="23" borderId="4" xfId="0" applyFont="1" applyFill="1" applyBorder="1" applyAlignment="1">
      <alignment horizontal="center" textRotation="90" wrapText="1"/>
    </xf>
    <xf numFmtId="0" fontId="2" fillId="10" borderId="33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 textRotation="90" wrapText="1"/>
    </xf>
    <xf numFmtId="0" fontId="2" fillId="10" borderId="5" xfId="0" applyFont="1" applyFill="1" applyBorder="1" applyAlignment="1">
      <alignment horizontal="center" textRotation="90" wrapText="1"/>
    </xf>
    <xf numFmtId="0" fontId="2" fillId="18" borderId="9" xfId="0" applyFont="1" applyFill="1" applyBorder="1" applyAlignment="1">
      <alignment horizontal="center" wrapText="1"/>
    </xf>
    <xf numFmtId="0" fontId="2" fillId="18" borderId="33" xfId="0" applyFont="1" applyFill="1" applyBorder="1" applyAlignment="1">
      <alignment horizontal="center" wrapText="1"/>
    </xf>
    <xf numFmtId="0" fontId="2" fillId="11" borderId="24" xfId="0" applyFont="1" applyFill="1" applyBorder="1" applyAlignment="1">
      <alignment horizontal="center" textRotation="90" wrapText="1"/>
    </xf>
    <xf numFmtId="0" fontId="2" fillId="11" borderId="3" xfId="0" applyFont="1" applyFill="1" applyBorder="1" applyAlignment="1">
      <alignment horizontal="center" textRotation="90" wrapText="1"/>
    </xf>
    <xf numFmtId="0" fontId="2" fillId="13" borderId="15" xfId="0" applyFont="1" applyFill="1" applyBorder="1" applyAlignment="1">
      <alignment horizontal="center" textRotation="90" wrapText="1"/>
    </xf>
    <xf numFmtId="0" fontId="2" fillId="13" borderId="5" xfId="0" applyFont="1" applyFill="1" applyBorder="1" applyAlignment="1">
      <alignment horizontal="center" textRotation="90" wrapText="1"/>
    </xf>
    <xf numFmtId="0" fontId="2" fillId="11" borderId="14" xfId="0" applyFont="1" applyFill="1" applyBorder="1" applyAlignment="1">
      <alignment horizontal="center" textRotation="90" wrapText="1"/>
    </xf>
    <xf numFmtId="0" fontId="2" fillId="11" borderId="4" xfId="0" applyFont="1" applyFill="1" applyBorder="1" applyAlignment="1">
      <alignment horizontal="center" textRotation="90" wrapText="1"/>
    </xf>
    <xf numFmtId="0" fontId="2" fillId="14" borderId="14" xfId="0" applyFont="1" applyFill="1" applyBorder="1" applyAlignment="1">
      <alignment horizontal="center" textRotation="90" wrapText="1"/>
    </xf>
    <xf numFmtId="0" fontId="2" fillId="14" borderId="4" xfId="0" applyFont="1" applyFill="1" applyBorder="1" applyAlignment="1">
      <alignment horizontal="center" textRotation="90" wrapText="1"/>
    </xf>
    <xf numFmtId="0" fontId="2" fillId="3" borderId="4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4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top"/>
    </xf>
    <xf numFmtId="0" fontId="2" fillId="3" borderId="42" xfId="0" applyFont="1" applyFill="1" applyBorder="1" applyAlignment="1">
      <alignment horizontal="center" vertical="center" textRotation="90" wrapText="1"/>
    </xf>
    <xf numFmtId="0" fontId="2" fillId="3" borderId="48" xfId="0" applyFont="1" applyFill="1" applyBorder="1" applyAlignment="1">
      <alignment horizontal="center" vertical="center" textRotation="90" wrapText="1"/>
    </xf>
    <xf numFmtId="0" fontId="2" fillId="3" borderId="40" xfId="0" applyFont="1" applyFill="1" applyBorder="1" applyAlignment="1">
      <alignment horizontal="center" textRotation="90" wrapText="1"/>
    </xf>
    <xf numFmtId="0" fontId="2" fillId="3" borderId="43" xfId="0" applyFont="1" applyFill="1" applyBorder="1" applyAlignment="1">
      <alignment horizontal="center" textRotation="90" wrapText="1"/>
    </xf>
    <xf numFmtId="0" fontId="11" fillId="16" borderId="7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left" vertical="center" wrapText="1"/>
    </xf>
    <xf numFmtId="0" fontId="9" fillId="16" borderId="24" xfId="0" applyFont="1" applyFill="1" applyBorder="1" applyAlignment="1">
      <alignment horizontal="left" vertical="center" wrapText="1"/>
    </xf>
    <xf numFmtId="0" fontId="9" fillId="19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1" fillId="16" borderId="10" xfId="0" applyFont="1" applyFill="1" applyBorder="1" applyAlignment="1">
      <alignment horizontal="center" wrapText="1"/>
    </xf>
    <xf numFmtId="0" fontId="11" fillId="16" borderId="7" xfId="0" applyFont="1" applyFill="1" applyBorder="1" applyAlignment="1">
      <alignment horizont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/>
    </xf>
    <xf numFmtId="0" fontId="10" fillId="10" borderId="45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49" fontId="6" fillId="9" borderId="15" xfId="0" applyNumberFormat="1" applyFont="1" applyFill="1" applyBorder="1" applyAlignment="1">
      <alignment horizontal="left" vertical="center" wrapText="1"/>
    </xf>
    <xf numFmtId="49" fontId="6" fillId="9" borderId="35" xfId="0" applyNumberFormat="1" applyFont="1" applyFill="1" applyBorder="1" applyAlignment="1">
      <alignment horizontal="left" vertical="center" wrapText="1"/>
    </xf>
    <xf numFmtId="0" fontId="10" fillId="13" borderId="36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45" xfId="0" applyFont="1" applyFill="1" applyBorder="1" applyAlignment="1">
      <alignment horizontal="center" vertical="center" wrapText="1"/>
    </xf>
    <xf numFmtId="0" fontId="2" fillId="13" borderId="36" xfId="0" applyFont="1" applyFill="1" applyBorder="1" applyAlignment="1">
      <alignment horizontal="center" textRotation="90" wrapText="1"/>
    </xf>
    <xf numFmtId="0" fontId="2" fillId="13" borderId="34" xfId="0" applyFont="1" applyFill="1" applyBorder="1" applyAlignment="1">
      <alignment horizontal="center" textRotation="90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 textRotation="90" wrapText="1"/>
    </xf>
    <xf numFmtId="0" fontId="2" fillId="10" borderId="3" xfId="0" applyFont="1" applyFill="1" applyBorder="1" applyAlignment="1">
      <alignment horizontal="center" textRotation="90" wrapText="1"/>
    </xf>
    <xf numFmtId="0" fontId="10" fillId="10" borderId="22" xfId="0" applyFont="1" applyFill="1" applyBorder="1" applyAlignment="1">
      <alignment horizontal="center" vertical="center"/>
    </xf>
    <xf numFmtId="0" fontId="10" fillId="10" borderId="46" xfId="0" applyFont="1" applyFill="1" applyBorder="1" applyAlignment="1">
      <alignment horizontal="center" vertical="center"/>
    </xf>
    <xf numFmtId="0" fontId="10" fillId="17" borderId="14" xfId="0" applyFont="1" applyFill="1" applyBorder="1" applyAlignment="1">
      <alignment horizontal="center" vertical="center" wrapText="1"/>
    </xf>
    <xf numFmtId="0" fontId="10" fillId="17" borderId="45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45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44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17" borderId="4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wrapText="1"/>
    </xf>
    <xf numFmtId="0" fontId="2" fillId="14" borderId="9" xfId="0" applyFont="1" applyFill="1" applyBorder="1" applyAlignment="1">
      <alignment horizontal="center" wrapText="1"/>
    </xf>
    <xf numFmtId="0" fontId="2" fillId="14" borderId="33" xfId="0" applyFont="1" applyFill="1" applyBorder="1" applyAlignment="1">
      <alignment horizontal="center" wrapText="1"/>
    </xf>
    <xf numFmtId="0" fontId="2" fillId="14" borderId="10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13" fillId="30" borderId="41" xfId="0" applyFont="1" applyFill="1" applyBorder="1" applyAlignment="1">
      <alignment horizontal="left" vertical="center" textRotation="90"/>
    </xf>
    <xf numFmtId="0" fontId="13" fillId="30" borderId="64" xfId="0" applyFont="1" applyFill="1" applyBorder="1" applyAlignment="1">
      <alignment horizontal="left" vertical="center" textRotation="90"/>
    </xf>
    <xf numFmtId="0" fontId="15" fillId="3" borderId="40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textRotation="90" wrapText="1"/>
    </xf>
    <xf numFmtId="0" fontId="15" fillId="3" borderId="7" xfId="0" applyFont="1" applyFill="1" applyBorder="1" applyAlignment="1">
      <alignment horizontal="center" vertical="center" textRotation="90" wrapText="1"/>
    </xf>
    <xf numFmtId="0" fontId="15" fillId="3" borderId="12" xfId="0" applyFont="1" applyFill="1" applyBorder="1" applyAlignment="1">
      <alignment horizontal="center" vertical="center" textRotation="90" wrapText="1"/>
    </xf>
    <xf numFmtId="0" fontId="15" fillId="3" borderId="4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3" borderId="45" xfId="0" applyFont="1" applyFill="1" applyBorder="1" applyAlignment="1">
      <alignment horizontal="center" vertical="center" textRotation="90" wrapText="1"/>
    </xf>
    <xf numFmtId="0" fontId="2" fillId="15" borderId="14" xfId="0" applyFont="1" applyFill="1" applyBorder="1" applyAlignment="1">
      <alignment horizontal="left" textRotation="90" wrapText="1"/>
    </xf>
    <xf numFmtId="0" fontId="2" fillId="15" borderId="1" xfId="0" applyFont="1" applyFill="1" applyBorder="1" applyAlignment="1">
      <alignment horizontal="left" textRotation="90" wrapText="1"/>
    </xf>
    <xf numFmtId="0" fontId="2" fillId="15" borderId="45" xfId="0" applyFont="1" applyFill="1" applyBorder="1" applyAlignment="1">
      <alignment horizontal="left" textRotation="90" wrapText="1"/>
    </xf>
    <xf numFmtId="0" fontId="2" fillId="8" borderId="14" xfId="0" applyFont="1" applyFill="1" applyBorder="1" applyAlignment="1">
      <alignment horizontal="left" textRotation="90" wrapText="1"/>
    </xf>
    <xf numFmtId="0" fontId="2" fillId="8" borderId="1" xfId="0" applyFont="1" applyFill="1" applyBorder="1" applyAlignment="1">
      <alignment horizontal="left" textRotation="90" wrapText="1"/>
    </xf>
    <xf numFmtId="0" fontId="2" fillId="8" borderId="45" xfId="0" applyFont="1" applyFill="1" applyBorder="1" applyAlignment="1">
      <alignment horizontal="left" textRotation="90" wrapText="1"/>
    </xf>
    <xf numFmtId="0" fontId="2" fillId="23" borderId="14" xfId="0" applyFont="1" applyFill="1" applyBorder="1" applyAlignment="1">
      <alignment horizontal="left" textRotation="90" wrapText="1"/>
    </xf>
    <xf numFmtId="0" fontId="2" fillId="23" borderId="1" xfId="0" applyFont="1" applyFill="1" applyBorder="1" applyAlignment="1">
      <alignment horizontal="left" textRotation="90" wrapText="1"/>
    </xf>
    <xf numFmtId="0" fontId="2" fillId="23" borderId="45" xfId="0" applyFont="1" applyFill="1" applyBorder="1" applyAlignment="1">
      <alignment horizontal="left" textRotation="90" wrapText="1"/>
    </xf>
    <xf numFmtId="0" fontId="13" fillId="27" borderId="40" xfId="0" applyFont="1" applyFill="1" applyBorder="1" applyAlignment="1">
      <alignment horizontal="left" vertical="center" textRotation="90" wrapText="1"/>
    </xf>
    <xf numFmtId="0" fontId="13" fillId="27" borderId="43" xfId="0" applyFont="1" applyFill="1" applyBorder="1" applyAlignment="1">
      <alignment horizontal="left" vertical="center" textRotation="90" wrapText="1"/>
    </xf>
    <xf numFmtId="0" fontId="13" fillId="27" borderId="44" xfId="0" applyFont="1" applyFill="1" applyBorder="1" applyAlignment="1">
      <alignment horizontal="left" vertical="center" textRotation="90" wrapText="1"/>
    </xf>
    <xf numFmtId="0" fontId="17" fillId="28" borderId="41" xfId="0" applyFont="1" applyFill="1" applyBorder="1" applyAlignment="1">
      <alignment horizontal="left" vertical="center" textRotation="90" wrapText="1"/>
    </xf>
    <xf numFmtId="0" fontId="17" fillId="28" borderId="1" xfId="0" applyFont="1" applyFill="1" applyBorder="1" applyAlignment="1">
      <alignment horizontal="left" vertical="center" textRotation="90" wrapText="1"/>
    </xf>
    <xf numFmtId="0" fontId="17" fillId="28" borderId="45" xfId="0" applyFont="1" applyFill="1" applyBorder="1" applyAlignment="1">
      <alignment horizontal="left" vertical="center" textRotation="90" wrapText="1"/>
    </xf>
    <xf numFmtId="0" fontId="13" fillId="29" borderId="64" xfId="0" applyFont="1" applyFill="1" applyBorder="1" applyAlignment="1">
      <alignment horizontal="left" vertical="center" textRotation="90" wrapText="1"/>
    </xf>
    <xf numFmtId="0" fontId="13" fillId="29" borderId="16" xfId="0" applyFont="1" applyFill="1" applyBorder="1" applyAlignment="1">
      <alignment horizontal="left" vertical="center" textRotation="90" wrapText="1"/>
    </xf>
    <xf numFmtId="0" fontId="13" fillId="29" borderId="35" xfId="0" applyFont="1" applyFill="1" applyBorder="1" applyAlignment="1">
      <alignment horizontal="left" vertical="center" textRotation="90" wrapText="1"/>
    </xf>
    <xf numFmtId="0" fontId="15" fillId="3" borderId="64" xfId="0" applyFont="1" applyFill="1" applyBorder="1" applyAlignment="1">
      <alignment horizontal="left" vertical="center" textRotation="90" wrapText="1"/>
    </xf>
    <xf numFmtId="0" fontId="15" fillId="3" borderId="16" xfId="0" applyFont="1" applyFill="1" applyBorder="1" applyAlignment="1">
      <alignment horizontal="left" vertical="center" textRotation="90" wrapText="1"/>
    </xf>
    <xf numFmtId="0" fontId="15" fillId="3" borderId="35" xfId="0" applyFont="1" applyFill="1" applyBorder="1" applyAlignment="1">
      <alignment horizontal="left" vertical="center" textRotation="90" wrapText="1"/>
    </xf>
    <xf numFmtId="0" fontId="15" fillId="3" borderId="18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left" vertical="center" wrapText="1"/>
    </xf>
    <xf numFmtId="0" fontId="16" fillId="26" borderId="27" xfId="0" applyFont="1" applyFill="1" applyBorder="1" applyAlignment="1">
      <alignment horizontal="left" vertical="center" wrapText="1"/>
    </xf>
    <xf numFmtId="0" fontId="16" fillId="26" borderId="28" xfId="0" applyFont="1" applyFill="1" applyBorder="1" applyAlignment="1">
      <alignment horizontal="left" vertical="center" wrapText="1"/>
    </xf>
    <xf numFmtId="0" fontId="16" fillId="26" borderId="29" xfId="0" applyFont="1" applyFill="1" applyBorder="1" applyAlignment="1">
      <alignment horizontal="left" vertical="center" wrapText="1"/>
    </xf>
    <xf numFmtId="0" fontId="16" fillId="26" borderId="17" xfId="0" applyFont="1" applyFill="1" applyBorder="1" applyAlignment="1">
      <alignment horizontal="left" vertical="center" wrapText="1"/>
    </xf>
    <xf numFmtId="0" fontId="16" fillId="26" borderId="14" xfId="0" applyFont="1" applyFill="1" applyBorder="1" applyAlignment="1">
      <alignment horizontal="left" vertical="center" wrapText="1"/>
    </xf>
    <xf numFmtId="0" fontId="16" fillId="26" borderId="15" xfId="0" applyFont="1" applyFill="1" applyBorder="1" applyAlignment="1">
      <alignment horizontal="left" vertical="center" wrapText="1"/>
    </xf>
    <xf numFmtId="0" fontId="15" fillId="14" borderId="65" xfId="0" applyFont="1" applyFill="1" applyBorder="1" applyAlignment="1">
      <alignment horizontal="left" vertical="center" wrapText="1"/>
    </xf>
    <xf numFmtId="0" fontId="15" fillId="14" borderId="33" xfId="0" applyFont="1" applyFill="1" applyBorder="1" applyAlignment="1">
      <alignment horizontal="left" vertical="center" wrapText="1"/>
    </xf>
    <xf numFmtId="0" fontId="15" fillId="14" borderId="10" xfId="0" applyFont="1" applyFill="1" applyBorder="1" applyAlignment="1">
      <alignment horizontal="left" vertical="center" wrapText="1"/>
    </xf>
    <xf numFmtId="0" fontId="15" fillId="18" borderId="14" xfId="0" applyFont="1" applyFill="1" applyBorder="1" applyAlignment="1">
      <alignment horizontal="center" vertical="center" textRotation="90" wrapText="1"/>
    </xf>
    <xf numFmtId="0" fontId="15" fillId="18" borderId="1" xfId="0" applyFont="1" applyFill="1" applyBorder="1" applyAlignment="1">
      <alignment horizontal="center" vertical="center" textRotation="90" wrapText="1"/>
    </xf>
    <xf numFmtId="0" fontId="15" fillId="18" borderId="45" xfId="0" applyFont="1" applyFill="1" applyBorder="1" applyAlignment="1">
      <alignment horizontal="center" vertical="center" textRotation="90" wrapText="1"/>
    </xf>
    <xf numFmtId="0" fontId="15" fillId="10" borderId="15" xfId="0" applyFont="1" applyFill="1" applyBorder="1" applyAlignment="1">
      <alignment horizontal="left" textRotation="90" wrapText="1"/>
    </xf>
    <xf numFmtId="0" fontId="15" fillId="10" borderId="16" xfId="0" applyFont="1" applyFill="1" applyBorder="1" applyAlignment="1">
      <alignment horizontal="left" textRotation="90" wrapText="1"/>
    </xf>
    <xf numFmtId="0" fontId="15" fillId="10" borderId="35" xfId="0" applyFont="1" applyFill="1" applyBorder="1" applyAlignment="1">
      <alignment horizontal="left" textRotation="90" wrapText="1"/>
    </xf>
    <xf numFmtId="0" fontId="2" fillId="14" borderId="17" xfId="0" applyFont="1" applyFill="1" applyBorder="1" applyAlignment="1">
      <alignment horizontal="left" textRotation="90" wrapText="1"/>
    </xf>
    <xf numFmtId="0" fontId="2" fillId="14" borderId="43" xfId="0" applyFont="1" applyFill="1" applyBorder="1" applyAlignment="1">
      <alignment horizontal="left" textRotation="90" wrapText="1"/>
    </xf>
    <xf numFmtId="0" fontId="2" fillId="14" borderId="44" xfId="0" applyFont="1" applyFill="1" applyBorder="1" applyAlignment="1">
      <alignment horizontal="left" textRotation="90" wrapText="1"/>
    </xf>
    <xf numFmtId="0" fontId="2" fillId="13" borderId="14" xfId="0" applyFont="1" applyFill="1" applyBorder="1" applyAlignment="1">
      <alignment horizontal="left" textRotation="90" wrapText="1"/>
    </xf>
    <xf numFmtId="0" fontId="2" fillId="13" borderId="1" xfId="0" applyFont="1" applyFill="1" applyBorder="1" applyAlignment="1">
      <alignment horizontal="left" textRotation="90" wrapText="1"/>
    </xf>
    <xf numFmtId="0" fontId="2" fillId="13" borderId="45" xfId="0" applyFont="1" applyFill="1" applyBorder="1" applyAlignment="1">
      <alignment horizontal="left" textRotation="90" wrapText="1"/>
    </xf>
    <xf numFmtId="0" fontId="17" fillId="28" borderId="66" xfId="0" applyFont="1" applyFill="1" applyBorder="1" applyAlignment="1">
      <alignment horizontal="center" vertical="center"/>
    </xf>
    <xf numFmtId="0" fontId="17" fillId="28" borderId="61" xfId="0" applyFont="1" applyFill="1" applyBorder="1" applyAlignment="1">
      <alignment horizontal="center" vertical="center"/>
    </xf>
    <xf numFmtId="0" fontId="17" fillId="28" borderId="60" xfId="0" applyFont="1" applyFill="1" applyBorder="1" applyAlignment="1">
      <alignment horizontal="center" vertical="center"/>
    </xf>
    <xf numFmtId="0" fontId="15" fillId="29" borderId="66" xfId="0" applyFont="1" applyFill="1" applyBorder="1" applyAlignment="1">
      <alignment horizontal="center" vertical="center"/>
    </xf>
    <xf numFmtId="0" fontId="15" fillId="29" borderId="61" xfId="0" applyFont="1" applyFill="1" applyBorder="1" applyAlignment="1">
      <alignment horizontal="center" vertical="center"/>
    </xf>
    <xf numFmtId="0" fontId="15" fillId="29" borderId="60" xfId="0" applyFont="1" applyFill="1" applyBorder="1" applyAlignment="1">
      <alignment horizontal="center" vertical="center"/>
    </xf>
    <xf numFmtId="0" fontId="15" fillId="7" borderId="49" xfId="0" applyFont="1" applyFill="1" applyBorder="1" applyAlignment="1">
      <alignment horizontal="center"/>
    </xf>
    <xf numFmtId="0" fontId="15" fillId="7" borderId="53" xfId="0" applyFont="1" applyFill="1" applyBorder="1" applyAlignment="1">
      <alignment horizontal="center"/>
    </xf>
    <xf numFmtId="0" fontId="15" fillId="7" borderId="39" xfId="0" applyFont="1" applyFill="1" applyBorder="1" applyAlignment="1">
      <alignment horizontal="center"/>
    </xf>
    <xf numFmtId="0" fontId="13" fillId="30" borderId="27" xfId="0" applyFont="1" applyFill="1" applyBorder="1" applyAlignment="1">
      <alignment horizontal="left" vertical="center" textRotation="90"/>
    </xf>
    <xf numFmtId="0" fontId="13" fillId="30" borderId="11" xfId="0" applyFont="1" applyFill="1" applyBorder="1" applyAlignment="1">
      <alignment horizontal="left" vertical="center" textRotation="90"/>
    </xf>
    <xf numFmtId="0" fontId="13" fillId="30" borderId="28" xfId="0" applyFont="1" applyFill="1" applyBorder="1" applyAlignment="1">
      <alignment horizontal="left" vertical="center" textRotation="90"/>
    </xf>
    <xf numFmtId="0" fontId="13" fillId="30" borderId="12" xfId="0" applyFont="1" applyFill="1" applyBorder="1" applyAlignment="1">
      <alignment horizontal="left" vertical="center" textRotation="90"/>
    </xf>
    <xf numFmtId="0" fontId="15" fillId="27" borderId="66" xfId="0" applyFont="1" applyFill="1" applyBorder="1" applyAlignment="1">
      <alignment horizontal="center" vertical="center"/>
    </xf>
    <xf numFmtId="0" fontId="15" fillId="27" borderId="61" xfId="0" applyFont="1" applyFill="1" applyBorder="1" applyAlignment="1">
      <alignment horizontal="center" vertical="center"/>
    </xf>
    <xf numFmtId="0" fontId="15" fillId="27" borderId="60" xfId="0" applyFont="1" applyFill="1" applyBorder="1" applyAlignment="1">
      <alignment horizontal="center" vertical="center"/>
    </xf>
    <xf numFmtId="0" fontId="17" fillId="28" borderId="66" xfId="0" applyFont="1" applyFill="1" applyBorder="1" applyAlignment="1">
      <alignment horizontal="center" vertical="center" wrapText="1"/>
    </xf>
    <xf numFmtId="0" fontId="17" fillId="28" borderId="61" xfId="0" applyFont="1" applyFill="1" applyBorder="1" applyAlignment="1">
      <alignment horizontal="center" vertical="center" wrapText="1"/>
    </xf>
    <xf numFmtId="0" fontId="17" fillId="28" borderId="60" xfId="0" applyFont="1" applyFill="1" applyBorder="1" applyAlignment="1">
      <alignment horizontal="center" vertical="center" wrapText="1"/>
    </xf>
    <xf numFmtId="0" fontId="13" fillId="30" borderId="35" xfId="0" applyFont="1" applyFill="1" applyBorder="1" applyAlignment="1">
      <alignment horizontal="left" vertical="center" textRotation="90"/>
    </xf>
    <xf numFmtId="0" fontId="13" fillId="30" borderId="40" xfId="0" applyFont="1" applyFill="1" applyBorder="1" applyAlignment="1">
      <alignment horizontal="left" vertical="center" textRotation="90"/>
    </xf>
    <xf numFmtId="0" fontId="13" fillId="30" borderId="43" xfId="0" applyFont="1" applyFill="1" applyBorder="1" applyAlignment="1">
      <alignment horizontal="left" vertical="center" textRotation="90"/>
    </xf>
    <xf numFmtId="0" fontId="13" fillId="30" borderId="1" xfId="0" applyFont="1" applyFill="1" applyBorder="1" applyAlignment="1">
      <alignment horizontal="left" vertical="center" textRotation="90"/>
    </xf>
    <xf numFmtId="0" fontId="13" fillId="30" borderId="14" xfId="0" applyFont="1" applyFill="1" applyBorder="1" applyAlignment="1">
      <alignment horizontal="left" vertical="center" textRotation="90"/>
    </xf>
    <xf numFmtId="0" fontId="13" fillId="30" borderId="17" xfId="0" applyFont="1" applyFill="1" applyBorder="1" applyAlignment="1">
      <alignment horizontal="left" vertical="center" textRotation="90"/>
    </xf>
    <xf numFmtId="0" fontId="13" fillId="30" borderId="29" xfId="0" applyFont="1" applyFill="1" applyBorder="1" applyAlignment="1">
      <alignment horizontal="left" vertical="center" textRotation="90"/>
    </xf>
    <xf numFmtId="0" fontId="13" fillId="30" borderId="15" xfId="0" applyFont="1" applyFill="1" applyBorder="1" applyAlignment="1">
      <alignment horizontal="left" vertical="center" textRotation="90"/>
    </xf>
    <xf numFmtId="0" fontId="13" fillId="31" borderId="27" xfId="0" applyFont="1" applyFill="1" applyBorder="1" applyAlignment="1">
      <alignment horizontal="left" vertical="center" textRotation="90"/>
    </xf>
    <xf numFmtId="0" fontId="13" fillId="31" borderId="17" xfId="0" applyFont="1" applyFill="1" applyBorder="1" applyAlignment="1">
      <alignment horizontal="left" vertical="center" textRotation="90"/>
    </xf>
    <xf numFmtId="0" fontId="13" fillId="31" borderId="28" xfId="0" applyFont="1" applyFill="1" applyBorder="1" applyAlignment="1">
      <alignment horizontal="left" vertical="center" textRotation="90"/>
    </xf>
    <xf numFmtId="0" fontId="13" fillId="31" borderId="14" xfId="0" applyFont="1" applyFill="1" applyBorder="1" applyAlignment="1">
      <alignment horizontal="left" vertical="center" textRotation="90"/>
    </xf>
    <xf numFmtId="0" fontId="13" fillId="31" borderId="64" xfId="0" applyFont="1" applyFill="1" applyBorder="1" applyAlignment="1">
      <alignment horizontal="left" vertical="center" textRotation="90"/>
    </xf>
    <xf numFmtId="0" fontId="13" fillId="31" borderId="35" xfId="0" applyFont="1" applyFill="1" applyBorder="1" applyAlignment="1">
      <alignment horizontal="left" vertical="center" textRotation="90"/>
    </xf>
    <xf numFmtId="0" fontId="13" fillId="31" borderId="38" xfId="0" applyFont="1" applyFill="1" applyBorder="1" applyAlignment="1">
      <alignment horizontal="left" vertical="center" textRotation="90"/>
    </xf>
    <xf numFmtId="0" fontId="13" fillId="31" borderId="24" xfId="0" applyFont="1" applyFill="1" applyBorder="1" applyAlignment="1">
      <alignment horizontal="left" vertical="center" textRotation="90"/>
    </xf>
    <xf numFmtId="0" fontId="13" fillId="31" borderId="37" xfId="0" applyFont="1" applyFill="1" applyBorder="1" applyAlignment="1">
      <alignment horizontal="left" vertical="center" textRotation="90"/>
    </xf>
    <xf numFmtId="0" fontId="13" fillId="31" borderId="22" xfId="0" applyFont="1" applyFill="1" applyBorder="1" applyAlignment="1">
      <alignment horizontal="left" vertical="center" textRotation="90"/>
    </xf>
    <xf numFmtId="0" fontId="13" fillId="31" borderId="12" xfId="0" applyFont="1" applyFill="1" applyBorder="1" applyAlignment="1">
      <alignment horizontal="left" vertical="center" textRotation="90"/>
    </xf>
    <xf numFmtId="0" fontId="13" fillId="31" borderId="11" xfId="0" applyFont="1" applyFill="1" applyBorder="1" applyAlignment="1">
      <alignment horizontal="left" vertical="center" textRotation="90"/>
    </xf>
    <xf numFmtId="0" fontId="13" fillId="31" borderId="26" xfId="0" applyFont="1" applyFill="1" applyBorder="1" applyAlignment="1">
      <alignment horizontal="left" vertical="center" textRotation="90"/>
    </xf>
    <xf numFmtId="0" fontId="13" fillId="31" borderId="29" xfId="0" applyFont="1" applyFill="1" applyBorder="1" applyAlignment="1">
      <alignment horizontal="left" vertical="center" textRotation="90"/>
    </xf>
    <xf numFmtId="0" fontId="13" fillId="31" borderId="13" xfId="0" applyFont="1" applyFill="1" applyBorder="1" applyAlignment="1">
      <alignment horizontal="left" vertical="center" textRotation="90"/>
    </xf>
    <xf numFmtId="0" fontId="10" fillId="24" borderId="28" xfId="0" applyFont="1" applyFill="1" applyBorder="1" applyAlignment="1">
      <alignment horizontal="left" vertical="center" textRotation="90"/>
    </xf>
    <xf numFmtId="0" fontId="10" fillId="24" borderId="14" xfId="0" applyFont="1" applyFill="1" applyBorder="1" applyAlignment="1">
      <alignment horizontal="left" vertical="center" textRotation="90"/>
    </xf>
    <xf numFmtId="0" fontId="10" fillId="24" borderId="29" xfId="0" applyFont="1" applyFill="1" applyBorder="1" applyAlignment="1">
      <alignment horizontal="left" vertical="center" textRotation="90"/>
    </xf>
    <xf numFmtId="0" fontId="10" fillId="24" borderId="15" xfId="0" applyFont="1" applyFill="1" applyBorder="1" applyAlignment="1">
      <alignment horizontal="left" vertical="center" textRotation="90"/>
    </xf>
    <xf numFmtId="0" fontId="13" fillId="30" borderId="45" xfId="0" applyFont="1" applyFill="1" applyBorder="1" applyAlignment="1">
      <alignment horizontal="left" vertical="center" textRotation="90"/>
    </xf>
    <xf numFmtId="0" fontId="10" fillId="24" borderId="27" xfId="0" applyFont="1" applyFill="1" applyBorder="1" applyAlignment="1">
      <alignment horizontal="left" vertical="center" textRotation="90"/>
    </xf>
    <xf numFmtId="0" fontId="10" fillId="24" borderId="17" xfId="0" applyFont="1" applyFill="1" applyBorder="1" applyAlignment="1">
      <alignment horizontal="left" vertical="center" textRotation="90"/>
    </xf>
  </cellXfs>
  <cellStyles count="2">
    <cellStyle name="Normalny" xfId="0" builtinId="0"/>
    <cellStyle name="Tekst ostrzeżenia" xfId="1" builtinId="11"/>
  </cellStyles>
  <dxfs count="8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A49D"/>
      <color rgb="FFABE5EB"/>
      <color rgb="FFDDEBF7"/>
      <color rgb="FFCCFFFF"/>
      <color rgb="FFEFEEDD"/>
      <color rgb="FFA23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Matryca!$T$18:$PS$18</c:f>
              <c:strCache>
                <c:ptCount val="41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B.W01</c:v>
                </c:pt>
                <c:pt idx="36">
                  <c:v>B.W02</c:v>
                </c:pt>
                <c:pt idx="37">
                  <c:v>B.W03</c:v>
                </c:pt>
                <c:pt idx="38">
                  <c:v>B.W04</c:v>
                </c:pt>
                <c:pt idx="39">
                  <c:v>B.W05</c:v>
                </c:pt>
                <c:pt idx="40">
                  <c:v>B.W06</c:v>
                </c:pt>
                <c:pt idx="41">
                  <c:v>B.W07</c:v>
                </c:pt>
                <c:pt idx="42">
                  <c:v>B.W08</c:v>
                </c:pt>
                <c:pt idx="43">
                  <c:v>B.W09</c:v>
                </c:pt>
                <c:pt idx="44">
                  <c:v>B.W10</c:v>
                </c:pt>
                <c:pt idx="45">
                  <c:v>B.W11</c:v>
                </c:pt>
                <c:pt idx="46">
                  <c:v>B.W12</c:v>
                </c:pt>
                <c:pt idx="47">
                  <c:v>B.W13</c:v>
                </c:pt>
                <c:pt idx="48">
                  <c:v>B.W14</c:v>
                </c:pt>
                <c:pt idx="49">
                  <c:v>B.W15</c:v>
                </c:pt>
                <c:pt idx="50">
                  <c:v>B.W16</c:v>
                </c:pt>
                <c:pt idx="51">
                  <c:v>B.W17</c:v>
                </c:pt>
                <c:pt idx="52">
                  <c:v>B.W18</c:v>
                </c:pt>
                <c:pt idx="53">
                  <c:v>B.W19</c:v>
                </c:pt>
                <c:pt idx="54">
                  <c:v>B.W20</c:v>
                </c:pt>
                <c:pt idx="55">
                  <c:v>B.W21</c:v>
                </c:pt>
                <c:pt idx="56">
                  <c:v>B.W22</c:v>
                </c:pt>
                <c:pt idx="57">
                  <c:v>B.W23</c:v>
                </c:pt>
                <c:pt idx="58">
                  <c:v>B.W24</c:v>
                </c:pt>
                <c:pt idx="59">
                  <c:v>B.W25</c:v>
                </c:pt>
                <c:pt idx="60">
                  <c:v>B.W26</c:v>
                </c:pt>
                <c:pt idx="61">
                  <c:v>B.W27</c:v>
                </c:pt>
                <c:pt idx="62">
                  <c:v>B.W28</c:v>
                </c:pt>
                <c:pt idx="63">
                  <c:v>B.W29</c:v>
                </c:pt>
                <c:pt idx="64">
                  <c:v>B.W30</c:v>
                </c:pt>
                <c:pt idx="65">
                  <c:v>B.W31</c:v>
                </c:pt>
                <c:pt idx="66">
                  <c:v>B.W32</c:v>
                </c:pt>
                <c:pt idx="67">
                  <c:v>B.W33</c:v>
                </c:pt>
                <c:pt idx="68">
                  <c:v>B.W34</c:v>
                </c:pt>
                <c:pt idx="69">
                  <c:v>B.W35</c:v>
                </c:pt>
                <c:pt idx="70">
                  <c:v>B.W36</c:v>
                </c:pt>
                <c:pt idx="71">
                  <c:v>B.W37</c:v>
                </c:pt>
                <c:pt idx="72">
                  <c:v>B.W38</c:v>
                </c:pt>
                <c:pt idx="73">
                  <c:v>B.W39</c:v>
                </c:pt>
                <c:pt idx="74">
                  <c:v>B.W40</c:v>
                </c:pt>
                <c:pt idx="75">
                  <c:v>B.W41</c:v>
                </c:pt>
                <c:pt idx="76">
                  <c:v>B.W42</c:v>
                </c:pt>
                <c:pt idx="77">
                  <c:v>B.W43</c:v>
                </c:pt>
                <c:pt idx="78">
                  <c:v>B.W44</c:v>
                </c:pt>
                <c:pt idx="79">
                  <c:v>B.W45</c:v>
                </c:pt>
                <c:pt idx="80">
                  <c:v>B.W46</c:v>
                </c:pt>
                <c:pt idx="81">
                  <c:v>B.W47</c:v>
                </c:pt>
                <c:pt idx="82">
                  <c:v>B.W48</c:v>
                </c:pt>
                <c:pt idx="83">
                  <c:v>B.W49</c:v>
                </c:pt>
                <c:pt idx="84">
                  <c:v>B.W50</c:v>
                </c:pt>
                <c:pt idx="85">
                  <c:v>B.W51</c:v>
                </c:pt>
                <c:pt idx="86">
                  <c:v>B.W52</c:v>
                </c:pt>
                <c:pt idx="87">
                  <c:v>B.W53</c:v>
                </c:pt>
                <c:pt idx="88">
                  <c:v>C.W01</c:v>
                </c:pt>
                <c:pt idx="89">
                  <c:v>C.W02</c:v>
                </c:pt>
                <c:pt idx="90">
                  <c:v>C.W03</c:v>
                </c:pt>
                <c:pt idx="91">
                  <c:v>C.W04</c:v>
                </c:pt>
                <c:pt idx="92">
                  <c:v>C.W05</c:v>
                </c:pt>
                <c:pt idx="93">
                  <c:v>C.W06</c:v>
                </c:pt>
                <c:pt idx="94">
                  <c:v>C.W07</c:v>
                </c:pt>
                <c:pt idx="95">
                  <c:v>C.W08</c:v>
                </c:pt>
                <c:pt idx="96">
                  <c:v>C.W09</c:v>
                </c:pt>
                <c:pt idx="97">
                  <c:v>C.W10</c:v>
                </c:pt>
                <c:pt idx="98">
                  <c:v>C.W11</c:v>
                </c:pt>
                <c:pt idx="99">
                  <c:v>C.W12</c:v>
                </c:pt>
                <c:pt idx="100">
                  <c:v>C.W13</c:v>
                </c:pt>
                <c:pt idx="101">
                  <c:v>C.W14</c:v>
                </c:pt>
                <c:pt idx="102">
                  <c:v>C.W15</c:v>
                </c:pt>
                <c:pt idx="103">
                  <c:v>C.W16</c:v>
                </c:pt>
                <c:pt idx="104">
                  <c:v>C.W17</c:v>
                </c:pt>
                <c:pt idx="105">
                  <c:v>C.W18</c:v>
                </c:pt>
                <c:pt idx="106">
                  <c:v>C.W19</c:v>
                </c:pt>
                <c:pt idx="107">
                  <c:v>C.W20</c:v>
                </c:pt>
                <c:pt idx="108">
                  <c:v>C.W21</c:v>
                </c:pt>
                <c:pt idx="109">
                  <c:v>C.W22</c:v>
                </c:pt>
                <c:pt idx="110">
                  <c:v>C.W23</c:v>
                </c:pt>
                <c:pt idx="111">
                  <c:v>C.W24</c:v>
                </c:pt>
                <c:pt idx="112">
                  <c:v>C.W25</c:v>
                </c:pt>
                <c:pt idx="113">
                  <c:v>C.W26</c:v>
                </c:pt>
                <c:pt idx="114">
                  <c:v>C.W27</c:v>
                </c:pt>
                <c:pt idx="115">
                  <c:v>C.W28</c:v>
                </c:pt>
                <c:pt idx="116">
                  <c:v>C.W29</c:v>
                </c:pt>
                <c:pt idx="117">
                  <c:v>C.W30</c:v>
                </c:pt>
                <c:pt idx="118">
                  <c:v>C.W31</c:v>
                </c:pt>
                <c:pt idx="119">
                  <c:v>C.W32</c:v>
                </c:pt>
                <c:pt idx="120">
                  <c:v>C.W33</c:v>
                </c:pt>
                <c:pt idx="121">
                  <c:v>C.W34</c:v>
                </c:pt>
                <c:pt idx="122">
                  <c:v>C.W35</c:v>
                </c:pt>
                <c:pt idx="123">
                  <c:v>C.W36</c:v>
                </c:pt>
                <c:pt idx="124">
                  <c:v>C.W37</c:v>
                </c:pt>
                <c:pt idx="125">
                  <c:v>C.W38</c:v>
                </c:pt>
                <c:pt idx="126">
                  <c:v>C.W39</c:v>
                </c:pt>
                <c:pt idx="127">
                  <c:v>C.W40</c:v>
                </c:pt>
                <c:pt idx="128">
                  <c:v>C.W41</c:v>
                </c:pt>
                <c:pt idx="129">
                  <c:v>C.W42</c:v>
                </c:pt>
                <c:pt idx="130">
                  <c:v>C.W43</c:v>
                </c:pt>
                <c:pt idx="131">
                  <c:v>C.W44</c:v>
                </c:pt>
                <c:pt idx="132">
                  <c:v>C.W45</c:v>
                </c:pt>
                <c:pt idx="133">
                  <c:v>C.W46</c:v>
                </c:pt>
                <c:pt idx="134">
                  <c:v>C.W47</c:v>
                </c:pt>
                <c:pt idx="135">
                  <c:v>C.W48</c:v>
                </c:pt>
                <c:pt idx="136">
                  <c:v>D.W01</c:v>
                </c:pt>
                <c:pt idx="137">
                  <c:v>D.W02</c:v>
                </c:pt>
                <c:pt idx="138">
                  <c:v>D.W03</c:v>
                </c:pt>
                <c:pt idx="139">
                  <c:v>D.W04</c:v>
                </c:pt>
                <c:pt idx="140">
                  <c:v>D.W05</c:v>
                </c:pt>
                <c:pt idx="141">
                  <c:v>D.W06</c:v>
                </c:pt>
                <c:pt idx="142">
                  <c:v>D.W07</c:v>
                </c:pt>
                <c:pt idx="143">
                  <c:v>D.W08</c:v>
                </c:pt>
                <c:pt idx="144">
                  <c:v>D.W09</c:v>
                </c:pt>
                <c:pt idx="145">
                  <c:v>D.W10</c:v>
                </c:pt>
                <c:pt idx="146">
                  <c:v>D.W11</c:v>
                </c:pt>
                <c:pt idx="147">
                  <c:v>D.W12</c:v>
                </c:pt>
                <c:pt idx="148">
                  <c:v>D.W13</c:v>
                </c:pt>
                <c:pt idx="149">
                  <c:v>D.W14</c:v>
                </c:pt>
                <c:pt idx="150">
                  <c:v>D.W15</c:v>
                </c:pt>
                <c:pt idx="151">
                  <c:v>D.W16</c:v>
                </c:pt>
                <c:pt idx="152">
                  <c:v>D.W17</c:v>
                </c:pt>
                <c:pt idx="153">
                  <c:v>D.W18</c:v>
                </c:pt>
                <c:pt idx="154">
                  <c:v>D.W19</c:v>
                </c:pt>
                <c:pt idx="155">
                  <c:v>D.W20</c:v>
                </c:pt>
                <c:pt idx="156">
                  <c:v>D.W21</c:v>
                </c:pt>
                <c:pt idx="157">
                  <c:v>D.W22</c:v>
                </c:pt>
                <c:pt idx="158">
                  <c:v>D.W23</c:v>
                </c:pt>
                <c:pt idx="159">
                  <c:v>D.W24</c:v>
                </c:pt>
                <c:pt idx="160">
                  <c:v>D.W25</c:v>
                </c:pt>
                <c:pt idx="161">
                  <c:v>D.W26</c:v>
                </c:pt>
                <c:pt idx="162">
                  <c:v>D.W27</c:v>
                </c:pt>
                <c:pt idx="163">
                  <c:v>D.W28</c:v>
                </c:pt>
                <c:pt idx="164">
                  <c:v>D.W29</c:v>
                </c:pt>
                <c:pt idx="165">
                  <c:v>D.W30</c:v>
                </c:pt>
                <c:pt idx="166">
                  <c:v>D.W31</c:v>
                </c:pt>
                <c:pt idx="167">
                  <c:v>D.W32</c:v>
                </c:pt>
                <c:pt idx="168">
                  <c:v>D.W33</c:v>
                </c:pt>
                <c:pt idx="169">
                  <c:v>D.W34</c:v>
                </c:pt>
                <c:pt idx="170">
                  <c:v>D.W35</c:v>
                </c:pt>
                <c:pt idx="171">
                  <c:v>D.W36</c:v>
                </c:pt>
                <c:pt idx="172">
                  <c:v>D.W37</c:v>
                </c:pt>
                <c:pt idx="173">
                  <c:v>D.W38</c:v>
                </c:pt>
                <c:pt idx="174">
                  <c:v>D.W39</c:v>
                </c:pt>
                <c:pt idx="175">
                  <c:v>D.W40</c:v>
                </c:pt>
                <c:pt idx="176">
                  <c:v>D.W41</c:v>
                </c:pt>
                <c:pt idx="177">
                  <c:v>D.W42</c:v>
                </c:pt>
                <c:pt idx="178">
                  <c:v>D.W43</c:v>
                </c:pt>
                <c:pt idx="179">
                  <c:v>D.W44</c:v>
                </c:pt>
                <c:pt idx="180">
                  <c:v>D.W45</c:v>
                </c:pt>
                <c:pt idx="181">
                  <c:v>D.W46</c:v>
                </c:pt>
                <c:pt idx="182">
                  <c:v>D.W47</c:v>
                </c:pt>
                <c:pt idx="183">
                  <c:v>D.W48</c:v>
                </c:pt>
                <c:pt idx="184">
                  <c:v>D.W49</c:v>
                </c:pt>
                <c:pt idx="185">
                  <c:v>D.W50</c:v>
                </c:pt>
                <c:pt idx="186">
                  <c:v>D.W51</c:v>
                </c:pt>
                <c:pt idx="187">
                  <c:v>D.W52</c:v>
                </c:pt>
                <c:pt idx="188">
                  <c:v>D.W53</c:v>
                </c:pt>
                <c:pt idx="189">
                  <c:v>D.W54</c:v>
                </c:pt>
                <c:pt idx="190">
                  <c:v>D.W55</c:v>
                </c:pt>
                <c:pt idx="191">
                  <c:v>D.W56</c:v>
                </c:pt>
                <c:pt idx="192">
                  <c:v>D.W57</c:v>
                </c:pt>
                <c:pt idx="193">
                  <c:v>D.W58</c:v>
                </c:pt>
                <c:pt idx="194">
                  <c:v>D.W59</c:v>
                </c:pt>
                <c:pt idx="195">
                  <c:v>D.W60</c:v>
                </c:pt>
                <c:pt idx="196">
                  <c:v>D.W61</c:v>
                </c:pt>
                <c:pt idx="197">
                  <c:v>D.W62</c:v>
                </c:pt>
                <c:pt idx="198">
                  <c:v>D.W63</c:v>
                </c:pt>
                <c:pt idx="199">
                  <c:v>D.W64</c:v>
                </c:pt>
                <c:pt idx="200">
                  <c:v>D.W65</c:v>
                </c:pt>
                <c:pt idx="201">
                  <c:v>D.W66</c:v>
                </c:pt>
                <c:pt idx="202">
                  <c:v>D.W67</c:v>
                </c:pt>
                <c:pt idx="203">
                  <c:v>D.W68</c:v>
                </c:pt>
                <c:pt idx="204">
                  <c:v>D.W69</c:v>
                </c:pt>
                <c:pt idx="205">
                  <c:v>D.W70</c:v>
                </c:pt>
                <c:pt idx="206">
                  <c:v>D.W71</c:v>
                </c:pt>
                <c:pt idx="207">
                  <c:v>D.W72</c:v>
                </c:pt>
                <c:pt idx="208">
                  <c:v>D.W73</c:v>
                </c:pt>
                <c:pt idx="209">
                  <c:v>D.W74</c:v>
                </c:pt>
                <c:pt idx="210">
                  <c:v>D.W75</c:v>
                </c:pt>
                <c:pt idx="211">
                  <c:v>D.W76</c:v>
                </c:pt>
                <c:pt idx="212">
                  <c:v>D.W77</c:v>
                </c:pt>
                <c:pt idx="213">
                  <c:v>D.W78</c:v>
                </c:pt>
                <c:pt idx="214">
                  <c:v>D.W79</c:v>
                </c:pt>
                <c:pt idx="215">
                  <c:v>D.W80</c:v>
                </c:pt>
                <c:pt idx="216">
                  <c:v>D.W81</c:v>
                </c:pt>
                <c:pt idx="217">
                  <c:v>D.W82</c:v>
                </c:pt>
                <c:pt idx="218">
                  <c:v>D.W83</c:v>
                </c:pt>
                <c:pt idx="219">
                  <c:v>A.U01</c:v>
                </c:pt>
                <c:pt idx="220">
                  <c:v>A.U02</c:v>
                </c:pt>
                <c:pt idx="221">
                  <c:v>A.U03</c:v>
                </c:pt>
                <c:pt idx="222">
                  <c:v>A.U04</c:v>
                </c:pt>
                <c:pt idx="223">
                  <c:v>A.U05</c:v>
                </c:pt>
                <c:pt idx="224">
                  <c:v>A.U06</c:v>
                </c:pt>
                <c:pt idx="225">
                  <c:v>A.U07</c:v>
                </c:pt>
                <c:pt idx="226">
                  <c:v>A.U08</c:v>
                </c:pt>
                <c:pt idx="227">
                  <c:v>A.U09</c:v>
                </c:pt>
                <c:pt idx="228">
                  <c:v>A.U10</c:v>
                </c:pt>
                <c:pt idx="229">
                  <c:v>A.U11</c:v>
                </c:pt>
                <c:pt idx="230">
                  <c:v>A.U12</c:v>
                </c:pt>
                <c:pt idx="231">
                  <c:v>A.U13</c:v>
                </c:pt>
                <c:pt idx="232">
                  <c:v>A.U14</c:v>
                </c:pt>
                <c:pt idx="233">
                  <c:v>A.U15</c:v>
                </c:pt>
                <c:pt idx="234">
                  <c:v>A.U16</c:v>
                </c:pt>
                <c:pt idx="235">
                  <c:v>A.U17</c:v>
                </c:pt>
                <c:pt idx="236">
                  <c:v>B.U01</c:v>
                </c:pt>
                <c:pt idx="237">
                  <c:v>B.U02</c:v>
                </c:pt>
                <c:pt idx="238">
                  <c:v>B.U03</c:v>
                </c:pt>
                <c:pt idx="239">
                  <c:v>B.U04</c:v>
                </c:pt>
                <c:pt idx="240">
                  <c:v>B.U05</c:v>
                </c:pt>
                <c:pt idx="241">
                  <c:v>B.U06</c:v>
                </c:pt>
                <c:pt idx="242">
                  <c:v>B.U07</c:v>
                </c:pt>
                <c:pt idx="243">
                  <c:v>B.U08</c:v>
                </c:pt>
                <c:pt idx="244">
                  <c:v>B.U09</c:v>
                </c:pt>
                <c:pt idx="245">
                  <c:v>B.U10</c:v>
                </c:pt>
                <c:pt idx="246">
                  <c:v>B.U11</c:v>
                </c:pt>
                <c:pt idx="247">
                  <c:v>B.U12</c:v>
                </c:pt>
                <c:pt idx="248">
                  <c:v>B.U13</c:v>
                </c:pt>
                <c:pt idx="249">
                  <c:v>B.U14</c:v>
                </c:pt>
                <c:pt idx="250">
                  <c:v>B.U15</c:v>
                </c:pt>
                <c:pt idx="251">
                  <c:v>B.U16</c:v>
                </c:pt>
                <c:pt idx="252">
                  <c:v>B.U17</c:v>
                </c:pt>
                <c:pt idx="253">
                  <c:v>B.U18</c:v>
                </c:pt>
                <c:pt idx="254">
                  <c:v>B.U19</c:v>
                </c:pt>
                <c:pt idx="255">
                  <c:v>B.U20</c:v>
                </c:pt>
                <c:pt idx="256">
                  <c:v>B.U21</c:v>
                </c:pt>
                <c:pt idx="257">
                  <c:v>B.U22</c:v>
                </c:pt>
                <c:pt idx="258">
                  <c:v>B.U23</c:v>
                </c:pt>
                <c:pt idx="259">
                  <c:v>B.U24</c:v>
                </c:pt>
                <c:pt idx="260">
                  <c:v>B.U25</c:v>
                </c:pt>
                <c:pt idx="261">
                  <c:v>B.U26</c:v>
                </c:pt>
                <c:pt idx="262">
                  <c:v>B.U27</c:v>
                </c:pt>
                <c:pt idx="263">
                  <c:v>B.U28</c:v>
                </c:pt>
                <c:pt idx="264">
                  <c:v>C.U01</c:v>
                </c:pt>
                <c:pt idx="265">
                  <c:v>C.U02</c:v>
                </c:pt>
                <c:pt idx="266">
                  <c:v>C.U03</c:v>
                </c:pt>
                <c:pt idx="267">
                  <c:v>C.U04</c:v>
                </c:pt>
                <c:pt idx="268">
                  <c:v>C.U05</c:v>
                </c:pt>
                <c:pt idx="269">
                  <c:v>C.U06</c:v>
                </c:pt>
                <c:pt idx="270">
                  <c:v>C.U07</c:v>
                </c:pt>
                <c:pt idx="271">
                  <c:v>C.U08</c:v>
                </c:pt>
                <c:pt idx="272">
                  <c:v>C.U09</c:v>
                </c:pt>
                <c:pt idx="273">
                  <c:v>C.U10</c:v>
                </c:pt>
                <c:pt idx="274">
                  <c:v>C.U11</c:v>
                </c:pt>
                <c:pt idx="275">
                  <c:v>C.U12</c:v>
                </c:pt>
                <c:pt idx="276">
                  <c:v>C.U13</c:v>
                </c:pt>
                <c:pt idx="277">
                  <c:v>C.U14</c:v>
                </c:pt>
                <c:pt idx="278">
                  <c:v>C.U15</c:v>
                </c:pt>
                <c:pt idx="279">
                  <c:v>C.U16</c:v>
                </c:pt>
                <c:pt idx="280">
                  <c:v>C.U17</c:v>
                </c:pt>
                <c:pt idx="281">
                  <c:v>C.U18</c:v>
                </c:pt>
                <c:pt idx="282">
                  <c:v>C.U19</c:v>
                </c:pt>
                <c:pt idx="283">
                  <c:v>C.U20</c:v>
                </c:pt>
                <c:pt idx="284">
                  <c:v>C.U21</c:v>
                </c:pt>
                <c:pt idx="285">
                  <c:v>C.U22</c:v>
                </c:pt>
                <c:pt idx="286">
                  <c:v>C.U23</c:v>
                </c:pt>
                <c:pt idx="287">
                  <c:v>C.U24</c:v>
                </c:pt>
                <c:pt idx="288">
                  <c:v>C.U25</c:v>
                </c:pt>
                <c:pt idx="289">
                  <c:v>C.U26</c:v>
                </c:pt>
                <c:pt idx="290">
                  <c:v>C.U27</c:v>
                </c:pt>
                <c:pt idx="291">
                  <c:v>C.U28</c:v>
                </c:pt>
                <c:pt idx="292">
                  <c:v>C.U29</c:v>
                </c:pt>
                <c:pt idx="293">
                  <c:v>C.U30</c:v>
                </c:pt>
                <c:pt idx="294">
                  <c:v>C.U31</c:v>
                </c:pt>
                <c:pt idx="295">
                  <c:v>C.U32</c:v>
                </c:pt>
                <c:pt idx="296">
                  <c:v>C.U33</c:v>
                </c:pt>
                <c:pt idx="297">
                  <c:v>C.U34</c:v>
                </c:pt>
                <c:pt idx="298">
                  <c:v>C.U35</c:v>
                </c:pt>
                <c:pt idx="299">
                  <c:v>C.U36</c:v>
                </c:pt>
                <c:pt idx="300">
                  <c:v>C.U37</c:v>
                </c:pt>
                <c:pt idx="301">
                  <c:v>C.U38</c:v>
                </c:pt>
                <c:pt idx="302">
                  <c:v>C.U39</c:v>
                </c:pt>
                <c:pt idx="303">
                  <c:v>C.U40</c:v>
                </c:pt>
                <c:pt idx="304">
                  <c:v>C.U41</c:v>
                </c:pt>
                <c:pt idx="305">
                  <c:v>C.U42</c:v>
                </c:pt>
                <c:pt idx="306">
                  <c:v>C.U43</c:v>
                </c:pt>
                <c:pt idx="307">
                  <c:v>C.U44</c:v>
                </c:pt>
                <c:pt idx="308">
                  <c:v>C.U45</c:v>
                </c:pt>
                <c:pt idx="309">
                  <c:v>C.U46</c:v>
                </c:pt>
                <c:pt idx="310">
                  <c:v>C.U47</c:v>
                </c:pt>
                <c:pt idx="311">
                  <c:v>C.U48</c:v>
                </c:pt>
                <c:pt idx="312">
                  <c:v>C.U49</c:v>
                </c:pt>
                <c:pt idx="313">
                  <c:v>C.U50</c:v>
                </c:pt>
                <c:pt idx="314">
                  <c:v>C.U51</c:v>
                </c:pt>
                <c:pt idx="315">
                  <c:v>C.U52</c:v>
                </c:pt>
                <c:pt idx="316">
                  <c:v>C.U53</c:v>
                </c:pt>
                <c:pt idx="317">
                  <c:v>C.U54</c:v>
                </c:pt>
                <c:pt idx="318">
                  <c:v>C.U55</c:v>
                </c:pt>
                <c:pt idx="319">
                  <c:v>C.U56</c:v>
                </c:pt>
                <c:pt idx="320">
                  <c:v>C.U57</c:v>
                </c:pt>
                <c:pt idx="321">
                  <c:v>C.U58</c:v>
                </c:pt>
                <c:pt idx="322">
                  <c:v>C.U59</c:v>
                </c:pt>
                <c:pt idx="323">
                  <c:v>C.U60</c:v>
                </c:pt>
                <c:pt idx="324">
                  <c:v>C.U61</c:v>
                </c:pt>
                <c:pt idx="325">
                  <c:v>C.U62</c:v>
                </c:pt>
                <c:pt idx="326">
                  <c:v>C.U63</c:v>
                </c:pt>
                <c:pt idx="327">
                  <c:v>C.U64</c:v>
                </c:pt>
                <c:pt idx="328">
                  <c:v>C.U65</c:v>
                </c:pt>
                <c:pt idx="329">
                  <c:v>C.U66</c:v>
                </c:pt>
                <c:pt idx="330">
                  <c:v>D.U01</c:v>
                </c:pt>
                <c:pt idx="331">
                  <c:v>D.U02</c:v>
                </c:pt>
                <c:pt idx="332">
                  <c:v>D.U03</c:v>
                </c:pt>
                <c:pt idx="333">
                  <c:v>D.U04</c:v>
                </c:pt>
                <c:pt idx="334">
                  <c:v>D.U05</c:v>
                </c:pt>
                <c:pt idx="335">
                  <c:v>D.U06</c:v>
                </c:pt>
                <c:pt idx="336">
                  <c:v>D.U07</c:v>
                </c:pt>
                <c:pt idx="337">
                  <c:v>D.U08</c:v>
                </c:pt>
                <c:pt idx="338">
                  <c:v>D.U09</c:v>
                </c:pt>
                <c:pt idx="339">
                  <c:v>D.U10</c:v>
                </c:pt>
                <c:pt idx="340">
                  <c:v>D.U11</c:v>
                </c:pt>
                <c:pt idx="341">
                  <c:v>D.U12</c:v>
                </c:pt>
                <c:pt idx="342">
                  <c:v>D.U13</c:v>
                </c:pt>
                <c:pt idx="343">
                  <c:v>D.U14</c:v>
                </c:pt>
                <c:pt idx="344">
                  <c:v>D.U15</c:v>
                </c:pt>
                <c:pt idx="345">
                  <c:v>D.U16</c:v>
                </c:pt>
                <c:pt idx="346">
                  <c:v>D.U17</c:v>
                </c:pt>
                <c:pt idx="347">
                  <c:v>D.U18</c:v>
                </c:pt>
                <c:pt idx="348">
                  <c:v>D.U19</c:v>
                </c:pt>
                <c:pt idx="349">
                  <c:v>D.U20</c:v>
                </c:pt>
                <c:pt idx="350">
                  <c:v>D.U21</c:v>
                </c:pt>
                <c:pt idx="351">
                  <c:v>D.U22</c:v>
                </c:pt>
                <c:pt idx="352">
                  <c:v>D.U23</c:v>
                </c:pt>
                <c:pt idx="353">
                  <c:v>D.U24</c:v>
                </c:pt>
                <c:pt idx="354">
                  <c:v>D.U25</c:v>
                </c:pt>
                <c:pt idx="355">
                  <c:v>D.U26</c:v>
                </c:pt>
                <c:pt idx="356">
                  <c:v>D.U27</c:v>
                </c:pt>
                <c:pt idx="357">
                  <c:v>D.U28</c:v>
                </c:pt>
                <c:pt idx="358">
                  <c:v>D.U29</c:v>
                </c:pt>
                <c:pt idx="359">
                  <c:v>D.U30</c:v>
                </c:pt>
                <c:pt idx="360">
                  <c:v>D.U31</c:v>
                </c:pt>
                <c:pt idx="361">
                  <c:v>D.U32</c:v>
                </c:pt>
                <c:pt idx="362">
                  <c:v>D.U33</c:v>
                </c:pt>
                <c:pt idx="363">
                  <c:v>D.U34</c:v>
                </c:pt>
                <c:pt idx="364">
                  <c:v>D.U35</c:v>
                </c:pt>
                <c:pt idx="365">
                  <c:v>D.U36</c:v>
                </c:pt>
                <c:pt idx="366">
                  <c:v>D.U37</c:v>
                </c:pt>
                <c:pt idx="367">
                  <c:v>D.U38</c:v>
                </c:pt>
                <c:pt idx="368">
                  <c:v>D.U39</c:v>
                </c:pt>
                <c:pt idx="369">
                  <c:v>D.U40</c:v>
                </c:pt>
                <c:pt idx="370">
                  <c:v>D.U41</c:v>
                </c:pt>
                <c:pt idx="371">
                  <c:v>D.U42</c:v>
                </c:pt>
                <c:pt idx="372">
                  <c:v>D.U43</c:v>
                </c:pt>
                <c:pt idx="373">
                  <c:v>D.U44</c:v>
                </c:pt>
                <c:pt idx="374">
                  <c:v>D.U45</c:v>
                </c:pt>
                <c:pt idx="375">
                  <c:v>D.U46</c:v>
                </c:pt>
                <c:pt idx="376">
                  <c:v>D.U47</c:v>
                </c:pt>
                <c:pt idx="377">
                  <c:v>D.U48</c:v>
                </c:pt>
                <c:pt idx="378">
                  <c:v>D.U49</c:v>
                </c:pt>
                <c:pt idx="379">
                  <c:v>D.U50</c:v>
                </c:pt>
                <c:pt idx="380">
                  <c:v>D.U51</c:v>
                </c:pt>
                <c:pt idx="381">
                  <c:v>D.U52</c:v>
                </c:pt>
                <c:pt idx="382">
                  <c:v>D.U53</c:v>
                </c:pt>
                <c:pt idx="383">
                  <c:v>D.U54</c:v>
                </c:pt>
                <c:pt idx="384">
                  <c:v>D.U55</c:v>
                </c:pt>
                <c:pt idx="385">
                  <c:v>D.U56</c:v>
                </c:pt>
                <c:pt idx="386">
                  <c:v>D.U57</c:v>
                </c:pt>
                <c:pt idx="387">
                  <c:v>D.U58</c:v>
                </c:pt>
                <c:pt idx="388">
                  <c:v>D.U59</c:v>
                </c:pt>
                <c:pt idx="389">
                  <c:v>D.U60</c:v>
                </c:pt>
                <c:pt idx="390">
                  <c:v>D.U61</c:v>
                </c:pt>
                <c:pt idx="391">
                  <c:v>D.U62</c:v>
                </c:pt>
                <c:pt idx="392">
                  <c:v>D.U63</c:v>
                </c:pt>
                <c:pt idx="393">
                  <c:v>D.U64</c:v>
                </c:pt>
                <c:pt idx="394">
                  <c:v>D.U65</c:v>
                </c:pt>
                <c:pt idx="395">
                  <c:v>D.U66</c:v>
                </c:pt>
                <c:pt idx="396">
                  <c:v>D.U67</c:v>
                </c:pt>
                <c:pt idx="397">
                  <c:v>D.U68</c:v>
                </c:pt>
                <c:pt idx="398">
                  <c:v>D.U69</c:v>
                </c:pt>
                <c:pt idx="399">
                  <c:v>D.U70</c:v>
                </c:pt>
                <c:pt idx="400">
                  <c:v>D.U71</c:v>
                </c:pt>
                <c:pt idx="401">
                  <c:v>D.U72</c:v>
                </c:pt>
                <c:pt idx="402">
                  <c:v>D.U73</c:v>
                </c:pt>
                <c:pt idx="403">
                  <c:v>D.U74</c:v>
                </c:pt>
                <c:pt idx="404">
                  <c:v>D.U75</c:v>
                </c:pt>
                <c:pt idx="405">
                  <c:v>D.U76</c:v>
                </c:pt>
                <c:pt idx="406">
                  <c:v>D.U77</c:v>
                </c:pt>
                <c:pt idx="407">
                  <c:v>D.U78</c:v>
                </c:pt>
                <c:pt idx="408">
                  <c:v>D.U79</c:v>
                </c:pt>
                <c:pt idx="409">
                  <c:v>K.1</c:v>
                </c:pt>
                <c:pt idx="410">
                  <c:v>K.2</c:v>
                </c:pt>
                <c:pt idx="411">
                  <c:v>K.3</c:v>
                </c:pt>
                <c:pt idx="412">
                  <c:v>K.4</c:v>
                </c:pt>
                <c:pt idx="413">
                  <c:v>K.5</c:v>
                </c:pt>
                <c:pt idx="414">
                  <c:v>K.6</c:v>
                </c:pt>
                <c:pt idx="415">
                  <c:v>K.7</c:v>
                </c:pt>
              </c:strCache>
            </c:strRef>
          </c:cat>
          <c:val>
            <c:numRef>
              <c:f>Matryca!$T$19:$PS$19</c:f>
              <c:numCache>
                <c:formatCode>General</c:formatCode>
                <c:ptCount val="416"/>
              </c:numCache>
            </c:numRef>
          </c:val>
          <c:extLst>
            <c:ext xmlns:c16="http://schemas.microsoft.com/office/drawing/2014/chart" uri="{C3380CC4-5D6E-409C-BE32-E72D297353CC}">
              <c16:uniqueId val="{00000000-A798-498D-AA2B-0BFD37A34C8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Matryca!$T$18:$PS$18</c:f>
              <c:strCache>
                <c:ptCount val="41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B.W01</c:v>
                </c:pt>
                <c:pt idx="36">
                  <c:v>B.W02</c:v>
                </c:pt>
                <c:pt idx="37">
                  <c:v>B.W03</c:v>
                </c:pt>
                <c:pt idx="38">
                  <c:v>B.W04</c:v>
                </c:pt>
                <c:pt idx="39">
                  <c:v>B.W05</c:v>
                </c:pt>
                <c:pt idx="40">
                  <c:v>B.W06</c:v>
                </c:pt>
                <c:pt idx="41">
                  <c:v>B.W07</c:v>
                </c:pt>
                <c:pt idx="42">
                  <c:v>B.W08</c:v>
                </c:pt>
                <c:pt idx="43">
                  <c:v>B.W09</c:v>
                </c:pt>
                <c:pt idx="44">
                  <c:v>B.W10</c:v>
                </c:pt>
                <c:pt idx="45">
                  <c:v>B.W11</c:v>
                </c:pt>
                <c:pt idx="46">
                  <c:v>B.W12</c:v>
                </c:pt>
                <c:pt idx="47">
                  <c:v>B.W13</c:v>
                </c:pt>
                <c:pt idx="48">
                  <c:v>B.W14</c:v>
                </c:pt>
                <c:pt idx="49">
                  <c:v>B.W15</c:v>
                </c:pt>
                <c:pt idx="50">
                  <c:v>B.W16</c:v>
                </c:pt>
                <c:pt idx="51">
                  <c:v>B.W17</c:v>
                </c:pt>
                <c:pt idx="52">
                  <c:v>B.W18</c:v>
                </c:pt>
                <c:pt idx="53">
                  <c:v>B.W19</c:v>
                </c:pt>
                <c:pt idx="54">
                  <c:v>B.W20</c:v>
                </c:pt>
                <c:pt idx="55">
                  <c:v>B.W21</c:v>
                </c:pt>
                <c:pt idx="56">
                  <c:v>B.W22</c:v>
                </c:pt>
                <c:pt idx="57">
                  <c:v>B.W23</c:v>
                </c:pt>
                <c:pt idx="58">
                  <c:v>B.W24</c:v>
                </c:pt>
                <c:pt idx="59">
                  <c:v>B.W25</c:v>
                </c:pt>
                <c:pt idx="60">
                  <c:v>B.W26</c:v>
                </c:pt>
                <c:pt idx="61">
                  <c:v>B.W27</c:v>
                </c:pt>
                <c:pt idx="62">
                  <c:v>B.W28</c:v>
                </c:pt>
                <c:pt idx="63">
                  <c:v>B.W29</c:v>
                </c:pt>
                <c:pt idx="64">
                  <c:v>B.W30</c:v>
                </c:pt>
                <c:pt idx="65">
                  <c:v>B.W31</c:v>
                </c:pt>
                <c:pt idx="66">
                  <c:v>B.W32</c:v>
                </c:pt>
                <c:pt idx="67">
                  <c:v>B.W33</c:v>
                </c:pt>
                <c:pt idx="68">
                  <c:v>B.W34</c:v>
                </c:pt>
                <c:pt idx="69">
                  <c:v>B.W35</c:v>
                </c:pt>
                <c:pt idx="70">
                  <c:v>B.W36</c:v>
                </c:pt>
                <c:pt idx="71">
                  <c:v>B.W37</c:v>
                </c:pt>
                <c:pt idx="72">
                  <c:v>B.W38</c:v>
                </c:pt>
                <c:pt idx="73">
                  <c:v>B.W39</c:v>
                </c:pt>
                <c:pt idx="74">
                  <c:v>B.W40</c:v>
                </c:pt>
                <c:pt idx="75">
                  <c:v>B.W41</c:v>
                </c:pt>
                <c:pt idx="76">
                  <c:v>B.W42</c:v>
                </c:pt>
                <c:pt idx="77">
                  <c:v>B.W43</c:v>
                </c:pt>
                <c:pt idx="78">
                  <c:v>B.W44</c:v>
                </c:pt>
                <c:pt idx="79">
                  <c:v>B.W45</c:v>
                </c:pt>
                <c:pt idx="80">
                  <c:v>B.W46</c:v>
                </c:pt>
                <c:pt idx="81">
                  <c:v>B.W47</c:v>
                </c:pt>
                <c:pt idx="82">
                  <c:v>B.W48</c:v>
                </c:pt>
                <c:pt idx="83">
                  <c:v>B.W49</c:v>
                </c:pt>
                <c:pt idx="84">
                  <c:v>B.W50</c:v>
                </c:pt>
                <c:pt idx="85">
                  <c:v>B.W51</c:v>
                </c:pt>
                <c:pt idx="86">
                  <c:v>B.W52</c:v>
                </c:pt>
                <c:pt idx="87">
                  <c:v>B.W53</c:v>
                </c:pt>
                <c:pt idx="88">
                  <c:v>C.W01</c:v>
                </c:pt>
                <c:pt idx="89">
                  <c:v>C.W02</c:v>
                </c:pt>
                <c:pt idx="90">
                  <c:v>C.W03</c:v>
                </c:pt>
                <c:pt idx="91">
                  <c:v>C.W04</c:v>
                </c:pt>
                <c:pt idx="92">
                  <c:v>C.W05</c:v>
                </c:pt>
                <c:pt idx="93">
                  <c:v>C.W06</c:v>
                </c:pt>
                <c:pt idx="94">
                  <c:v>C.W07</c:v>
                </c:pt>
                <c:pt idx="95">
                  <c:v>C.W08</c:v>
                </c:pt>
                <c:pt idx="96">
                  <c:v>C.W09</c:v>
                </c:pt>
                <c:pt idx="97">
                  <c:v>C.W10</c:v>
                </c:pt>
                <c:pt idx="98">
                  <c:v>C.W11</c:v>
                </c:pt>
                <c:pt idx="99">
                  <c:v>C.W12</c:v>
                </c:pt>
                <c:pt idx="100">
                  <c:v>C.W13</c:v>
                </c:pt>
                <c:pt idx="101">
                  <c:v>C.W14</c:v>
                </c:pt>
                <c:pt idx="102">
                  <c:v>C.W15</c:v>
                </c:pt>
                <c:pt idx="103">
                  <c:v>C.W16</c:v>
                </c:pt>
                <c:pt idx="104">
                  <c:v>C.W17</c:v>
                </c:pt>
                <c:pt idx="105">
                  <c:v>C.W18</c:v>
                </c:pt>
                <c:pt idx="106">
                  <c:v>C.W19</c:v>
                </c:pt>
                <c:pt idx="107">
                  <c:v>C.W20</c:v>
                </c:pt>
                <c:pt idx="108">
                  <c:v>C.W21</c:v>
                </c:pt>
                <c:pt idx="109">
                  <c:v>C.W22</c:v>
                </c:pt>
                <c:pt idx="110">
                  <c:v>C.W23</c:v>
                </c:pt>
                <c:pt idx="111">
                  <c:v>C.W24</c:v>
                </c:pt>
                <c:pt idx="112">
                  <c:v>C.W25</c:v>
                </c:pt>
                <c:pt idx="113">
                  <c:v>C.W26</c:v>
                </c:pt>
                <c:pt idx="114">
                  <c:v>C.W27</c:v>
                </c:pt>
                <c:pt idx="115">
                  <c:v>C.W28</c:v>
                </c:pt>
                <c:pt idx="116">
                  <c:v>C.W29</c:v>
                </c:pt>
                <c:pt idx="117">
                  <c:v>C.W30</c:v>
                </c:pt>
                <c:pt idx="118">
                  <c:v>C.W31</c:v>
                </c:pt>
                <c:pt idx="119">
                  <c:v>C.W32</c:v>
                </c:pt>
                <c:pt idx="120">
                  <c:v>C.W33</c:v>
                </c:pt>
                <c:pt idx="121">
                  <c:v>C.W34</c:v>
                </c:pt>
                <c:pt idx="122">
                  <c:v>C.W35</c:v>
                </c:pt>
                <c:pt idx="123">
                  <c:v>C.W36</c:v>
                </c:pt>
                <c:pt idx="124">
                  <c:v>C.W37</c:v>
                </c:pt>
                <c:pt idx="125">
                  <c:v>C.W38</c:v>
                </c:pt>
                <c:pt idx="126">
                  <c:v>C.W39</c:v>
                </c:pt>
                <c:pt idx="127">
                  <c:v>C.W40</c:v>
                </c:pt>
                <c:pt idx="128">
                  <c:v>C.W41</c:v>
                </c:pt>
                <c:pt idx="129">
                  <c:v>C.W42</c:v>
                </c:pt>
                <c:pt idx="130">
                  <c:v>C.W43</c:v>
                </c:pt>
                <c:pt idx="131">
                  <c:v>C.W44</c:v>
                </c:pt>
                <c:pt idx="132">
                  <c:v>C.W45</c:v>
                </c:pt>
                <c:pt idx="133">
                  <c:v>C.W46</c:v>
                </c:pt>
                <c:pt idx="134">
                  <c:v>C.W47</c:v>
                </c:pt>
                <c:pt idx="135">
                  <c:v>C.W48</c:v>
                </c:pt>
                <c:pt idx="136">
                  <c:v>D.W01</c:v>
                </c:pt>
                <c:pt idx="137">
                  <c:v>D.W02</c:v>
                </c:pt>
                <c:pt idx="138">
                  <c:v>D.W03</c:v>
                </c:pt>
                <c:pt idx="139">
                  <c:v>D.W04</c:v>
                </c:pt>
                <c:pt idx="140">
                  <c:v>D.W05</c:v>
                </c:pt>
                <c:pt idx="141">
                  <c:v>D.W06</c:v>
                </c:pt>
                <c:pt idx="142">
                  <c:v>D.W07</c:v>
                </c:pt>
                <c:pt idx="143">
                  <c:v>D.W08</c:v>
                </c:pt>
                <c:pt idx="144">
                  <c:v>D.W09</c:v>
                </c:pt>
                <c:pt idx="145">
                  <c:v>D.W10</c:v>
                </c:pt>
                <c:pt idx="146">
                  <c:v>D.W11</c:v>
                </c:pt>
                <c:pt idx="147">
                  <c:v>D.W12</c:v>
                </c:pt>
                <c:pt idx="148">
                  <c:v>D.W13</c:v>
                </c:pt>
                <c:pt idx="149">
                  <c:v>D.W14</c:v>
                </c:pt>
                <c:pt idx="150">
                  <c:v>D.W15</c:v>
                </c:pt>
                <c:pt idx="151">
                  <c:v>D.W16</c:v>
                </c:pt>
                <c:pt idx="152">
                  <c:v>D.W17</c:v>
                </c:pt>
                <c:pt idx="153">
                  <c:v>D.W18</c:v>
                </c:pt>
                <c:pt idx="154">
                  <c:v>D.W19</c:v>
                </c:pt>
                <c:pt idx="155">
                  <c:v>D.W20</c:v>
                </c:pt>
                <c:pt idx="156">
                  <c:v>D.W21</c:v>
                </c:pt>
                <c:pt idx="157">
                  <c:v>D.W22</c:v>
                </c:pt>
                <c:pt idx="158">
                  <c:v>D.W23</c:v>
                </c:pt>
                <c:pt idx="159">
                  <c:v>D.W24</c:v>
                </c:pt>
                <c:pt idx="160">
                  <c:v>D.W25</c:v>
                </c:pt>
                <c:pt idx="161">
                  <c:v>D.W26</c:v>
                </c:pt>
                <c:pt idx="162">
                  <c:v>D.W27</c:v>
                </c:pt>
                <c:pt idx="163">
                  <c:v>D.W28</c:v>
                </c:pt>
                <c:pt idx="164">
                  <c:v>D.W29</c:v>
                </c:pt>
                <c:pt idx="165">
                  <c:v>D.W30</c:v>
                </c:pt>
                <c:pt idx="166">
                  <c:v>D.W31</c:v>
                </c:pt>
                <c:pt idx="167">
                  <c:v>D.W32</c:v>
                </c:pt>
                <c:pt idx="168">
                  <c:v>D.W33</c:v>
                </c:pt>
                <c:pt idx="169">
                  <c:v>D.W34</c:v>
                </c:pt>
                <c:pt idx="170">
                  <c:v>D.W35</c:v>
                </c:pt>
                <c:pt idx="171">
                  <c:v>D.W36</c:v>
                </c:pt>
                <c:pt idx="172">
                  <c:v>D.W37</c:v>
                </c:pt>
                <c:pt idx="173">
                  <c:v>D.W38</c:v>
                </c:pt>
                <c:pt idx="174">
                  <c:v>D.W39</c:v>
                </c:pt>
                <c:pt idx="175">
                  <c:v>D.W40</c:v>
                </c:pt>
                <c:pt idx="176">
                  <c:v>D.W41</c:v>
                </c:pt>
                <c:pt idx="177">
                  <c:v>D.W42</c:v>
                </c:pt>
                <c:pt idx="178">
                  <c:v>D.W43</c:v>
                </c:pt>
                <c:pt idx="179">
                  <c:v>D.W44</c:v>
                </c:pt>
                <c:pt idx="180">
                  <c:v>D.W45</c:v>
                </c:pt>
                <c:pt idx="181">
                  <c:v>D.W46</c:v>
                </c:pt>
                <c:pt idx="182">
                  <c:v>D.W47</c:v>
                </c:pt>
                <c:pt idx="183">
                  <c:v>D.W48</c:v>
                </c:pt>
                <c:pt idx="184">
                  <c:v>D.W49</c:v>
                </c:pt>
                <c:pt idx="185">
                  <c:v>D.W50</c:v>
                </c:pt>
                <c:pt idx="186">
                  <c:v>D.W51</c:v>
                </c:pt>
                <c:pt idx="187">
                  <c:v>D.W52</c:v>
                </c:pt>
                <c:pt idx="188">
                  <c:v>D.W53</c:v>
                </c:pt>
                <c:pt idx="189">
                  <c:v>D.W54</c:v>
                </c:pt>
                <c:pt idx="190">
                  <c:v>D.W55</c:v>
                </c:pt>
                <c:pt idx="191">
                  <c:v>D.W56</c:v>
                </c:pt>
                <c:pt idx="192">
                  <c:v>D.W57</c:v>
                </c:pt>
                <c:pt idx="193">
                  <c:v>D.W58</c:v>
                </c:pt>
                <c:pt idx="194">
                  <c:v>D.W59</c:v>
                </c:pt>
                <c:pt idx="195">
                  <c:v>D.W60</c:v>
                </c:pt>
                <c:pt idx="196">
                  <c:v>D.W61</c:v>
                </c:pt>
                <c:pt idx="197">
                  <c:v>D.W62</c:v>
                </c:pt>
                <c:pt idx="198">
                  <c:v>D.W63</c:v>
                </c:pt>
                <c:pt idx="199">
                  <c:v>D.W64</c:v>
                </c:pt>
                <c:pt idx="200">
                  <c:v>D.W65</c:v>
                </c:pt>
                <c:pt idx="201">
                  <c:v>D.W66</c:v>
                </c:pt>
                <c:pt idx="202">
                  <c:v>D.W67</c:v>
                </c:pt>
                <c:pt idx="203">
                  <c:v>D.W68</c:v>
                </c:pt>
                <c:pt idx="204">
                  <c:v>D.W69</c:v>
                </c:pt>
                <c:pt idx="205">
                  <c:v>D.W70</c:v>
                </c:pt>
                <c:pt idx="206">
                  <c:v>D.W71</c:v>
                </c:pt>
                <c:pt idx="207">
                  <c:v>D.W72</c:v>
                </c:pt>
                <c:pt idx="208">
                  <c:v>D.W73</c:v>
                </c:pt>
                <c:pt idx="209">
                  <c:v>D.W74</c:v>
                </c:pt>
                <c:pt idx="210">
                  <c:v>D.W75</c:v>
                </c:pt>
                <c:pt idx="211">
                  <c:v>D.W76</c:v>
                </c:pt>
                <c:pt idx="212">
                  <c:v>D.W77</c:v>
                </c:pt>
                <c:pt idx="213">
                  <c:v>D.W78</c:v>
                </c:pt>
                <c:pt idx="214">
                  <c:v>D.W79</c:v>
                </c:pt>
                <c:pt idx="215">
                  <c:v>D.W80</c:v>
                </c:pt>
                <c:pt idx="216">
                  <c:v>D.W81</c:v>
                </c:pt>
                <c:pt idx="217">
                  <c:v>D.W82</c:v>
                </c:pt>
                <c:pt idx="218">
                  <c:v>D.W83</c:v>
                </c:pt>
                <c:pt idx="219">
                  <c:v>A.U01</c:v>
                </c:pt>
                <c:pt idx="220">
                  <c:v>A.U02</c:v>
                </c:pt>
                <c:pt idx="221">
                  <c:v>A.U03</c:v>
                </c:pt>
                <c:pt idx="222">
                  <c:v>A.U04</c:v>
                </c:pt>
                <c:pt idx="223">
                  <c:v>A.U05</c:v>
                </c:pt>
                <c:pt idx="224">
                  <c:v>A.U06</c:v>
                </c:pt>
                <c:pt idx="225">
                  <c:v>A.U07</c:v>
                </c:pt>
                <c:pt idx="226">
                  <c:v>A.U08</c:v>
                </c:pt>
                <c:pt idx="227">
                  <c:v>A.U09</c:v>
                </c:pt>
                <c:pt idx="228">
                  <c:v>A.U10</c:v>
                </c:pt>
                <c:pt idx="229">
                  <c:v>A.U11</c:v>
                </c:pt>
                <c:pt idx="230">
                  <c:v>A.U12</c:v>
                </c:pt>
                <c:pt idx="231">
                  <c:v>A.U13</c:v>
                </c:pt>
                <c:pt idx="232">
                  <c:v>A.U14</c:v>
                </c:pt>
                <c:pt idx="233">
                  <c:v>A.U15</c:v>
                </c:pt>
                <c:pt idx="234">
                  <c:v>A.U16</c:v>
                </c:pt>
                <c:pt idx="235">
                  <c:v>A.U17</c:v>
                </c:pt>
                <c:pt idx="236">
                  <c:v>B.U01</c:v>
                </c:pt>
                <c:pt idx="237">
                  <c:v>B.U02</c:v>
                </c:pt>
                <c:pt idx="238">
                  <c:v>B.U03</c:v>
                </c:pt>
                <c:pt idx="239">
                  <c:v>B.U04</c:v>
                </c:pt>
                <c:pt idx="240">
                  <c:v>B.U05</c:v>
                </c:pt>
                <c:pt idx="241">
                  <c:v>B.U06</c:v>
                </c:pt>
                <c:pt idx="242">
                  <c:v>B.U07</c:v>
                </c:pt>
                <c:pt idx="243">
                  <c:v>B.U08</c:v>
                </c:pt>
                <c:pt idx="244">
                  <c:v>B.U09</c:v>
                </c:pt>
                <c:pt idx="245">
                  <c:v>B.U10</c:v>
                </c:pt>
                <c:pt idx="246">
                  <c:v>B.U11</c:v>
                </c:pt>
                <c:pt idx="247">
                  <c:v>B.U12</c:v>
                </c:pt>
                <c:pt idx="248">
                  <c:v>B.U13</c:v>
                </c:pt>
                <c:pt idx="249">
                  <c:v>B.U14</c:v>
                </c:pt>
                <c:pt idx="250">
                  <c:v>B.U15</c:v>
                </c:pt>
                <c:pt idx="251">
                  <c:v>B.U16</c:v>
                </c:pt>
                <c:pt idx="252">
                  <c:v>B.U17</c:v>
                </c:pt>
                <c:pt idx="253">
                  <c:v>B.U18</c:v>
                </c:pt>
                <c:pt idx="254">
                  <c:v>B.U19</c:v>
                </c:pt>
                <c:pt idx="255">
                  <c:v>B.U20</c:v>
                </c:pt>
                <c:pt idx="256">
                  <c:v>B.U21</c:v>
                </c:pt>
                <c:pt idx="257">
                  <c:v>B.U22</c:v>
                </c:pt>
                <c:pt idx="258">
                  <c:v>B.U23</c:v>
                </c:pt>
                <c:pt idx="259">
                  <c:v>B.U24</c:v>
                </c:pt>
                <c:pt idx="260">
                  <c:v>B.U25</c:v>
                </c:pt>
                <c:pt idx="261">
                  <c:v>B.U26</c:v>
                </c:pt>
                <c:pt idx="262">
                  <c:v>B.U27</c:v>
                </c:pt>
                <c:pt idx="263">
                  <c:v>B.U28</c:v>
                </c:pt>
                <c:pt idx="264">
                  <c:v>C.U01</c:v>
                </c:pt>
                <c:pt idx="265">
                  <c:v>C.U02</c:v>
                </c:pt>
                <c:pt idx="266">
                  <c:v>C.U03</c:v>
                </c:pt>
                <c:pt idx="267">
                  <c:v>C.U04</c:v>
                </c:pt>
                <c:pt idx="268">
                  <c:v>C.U05</c:v>
                </c:pt>
                <c:pt idx="269">
                  <c:v>C.U06</c:v>
                </c:pt>
                <c:pt idx="270">
                  <c:v>C.U07</c:v>
                </c:pt>
                <c:pt idx="271">
                  <c:v>C.U08</c:v>
                </c:pt>
                <c:pt idx="272">
                  <c:v>C.U09</c:v>
                </c:pt>
                <c:pt idx="273">
                  <c:v>C.U10</c:v>
                </c:pt>
                <c:pt idx="274">
                  <c:v>C.U11</c:v>
                </c:pt>
                <c:pt idx="275">
                  <c:v>C.U12</c:v>
                </c:pt>
                <c:pt idx="276">
                  <c:v>C.U13</c:v>
                </c:pt>
                <c:pt idx="277">
                  <c:v>C.U14</c:v>
                </c:pt>
                <c:pt idx="278">
                  <c:v>C.U15</c:v>
                </c:pt>
                <c:pt idx="279">
                  <c:v>C.U16</c:v>
                </c:pt>
                <c:pt idx="280">
                  <c:v>C.U17</c:v>
                </c:pt>
                <c:pt idx="281">
                  <c:v>C.U18</c:v>
                </c:pt>
                <c:pt idx="282">
                  <c:v>C.U19</c:v>
                </c:pt>
                <c:pt idx="283">
                  <c:v>C.U20</c:v>
                </c:pt>
                <c:pt idx="284">
                  <c:v>C.U21</c:v>
                </c:pt>
                <c:pt idx="285">
                  <c:v>C.U22</c:v>
                </c:pt>
                <c:pt idx="286">
                  <c:v>C.U23</c:v>
                </c:pt>
                <c:pt idx="287">
                  <c:v>C.U24</c:v>
                </c:pt>
                <c:pt idx="288">
                  <c:v>C.U25</c:v>
                </c:pt>
                <c:pt idx="289">
                  <c:v>C.U26</c:v>
                </c:pt>
                <c:pt idx="290">
                  <c:v>C.U27</c:v>
                </c:pt>
                <c:pt idx="291">
                  <c:v>C.U28</c:v>
                </c:pt>
                <c:pt idx="292">
                  <c:v>C.U29</c:v>
                </c:pt>
                <c:pt idx="293">
                  <c:v>C.U30</c:v>
                </c:pt>
                <c:pt idx="294">
                  <c:v>C.U31</c:v>
                </c:pt>
                <c:pt idx="295">
                  <c:v>C.U32</c:v>
                </c:pt>
                <c:pt idx="296">
                  <c:v>C.U33</c:v>
                </c:pt>
                <c:pt idx="297">
                  <c:v>C.U34</c:v>
                </c:pt>
                <c:pt idx="298">
                  <c:v>C.U35</c:v>
                </c:pt>
                <c:pt idx="299">
                  <c:v>C.U36</c:v>
                </c:pt>
                <c:pt idx="300">
                  <c:v>C.U37</c:v>
                </c:pt>
                <c:pt idx="301">
                  <c:v>C.U38</c:v>
                </c:pt>
                <c:pt idx="302">
                  <c:v>C.U39</c:v>
                </c:pt>
                <c:pt idx="303">
                  <c:v>C.U40</c:v>
                </c:pt>
                <c:pt idx="304">
                  <c:v>C.U41</c:v>
                </c:pt>
                <c:pt idx="305">
                  <c:v>C.U42</c:v>
                </c:pt>
                <c:pt idx="306">
                  <c:v>C.U43</c:v>
                </c:pt>
                <c:pt idx="307">
                  <c:v>C.U44</c:v>
                </c:pt>
                <c:pt idx="308">
                  <c:v>C.U45</c:v>
                </c:pt>
                <c:pt idx="309">
                  <c:v>C.U46</c:v>
                </c:pt>
                <c:pt idx="310">
                  <c:v>C.U47</c:v>
                </c:pt>
                <c:pt idx="311">
                  <c:v>C.U48</c:v>
                </c:pt>
                <c:pt idx="312">
                  <c:v>C.U49</c:v>
                </c:pt>
                <c:pt idx="313">
                  <c:v>C.U50</c:v>
                </c:pt>
                <c:pt idx="314">
                  <c:v>C.U51</c:v>
                </c:pt>
                <c:pt idx="315">
                  <c:v>C.U52</c:v>
                </c:pt>
                <c:pt idx="316">
                  <c:v>C.U53</c:v>
                </c:pt>
                <c:pt idx="317">
                  <c:v>C.U54</c:v>
                </c:pt>
                <c:pt idx="318">
                  <c:v>C.U55</c:v>
                </c:pt>
                <c:pt idx="319">
                  <c:v>C.U56</c:v>
                </c:pt>
                <c:pt idx="320">
                  <c:v>C.U57</c:v>
                </c:pt>
                <c:pt idx="321">
                  <c:v>C.U58</c:v>
                </c:pt>
                <c:pt idx="322">
                  <c:v>C.U59</c:v>
                </c:pt>
                <c:pt idx="323">
                  <c:v>C.U60</c:v>
                </c:pt>
                <c:pt idx="324">
                  <c:v>C.U61</c:v>
                </c:pt>
                <c:pt idx="325">
                  <c:v>C.U62</c:v>
                </c:pt>
                <c:pt idx="326">
                  <c:v>C.U63</c:v>
                </c:pt>
                <c:pt idx="327">
                  <c:v>C.U64</c:v>
                </c:pt>
                <c:pt idx="328">
                  <c:v>C.U65</c:v>
                </c:pt>
                <c:pt idx="329">
                  <c:v>C.U66</c:v>
                </c:pt>
                <c:pt idx="330">
                  <c:v>D.U01</c:v>
                </c:pt>
                <c:pt idx="331">
                  <c:v>D.U02</c:v>
                </c:pt>
                <c:pt idx="332">
                  <c:v>D.U03</c:v>
                </c:pt>
                <c:pt idx="333">
                  <c:v>D.U04</c:v>
                </c:pt>
                <c:pt idx="334">
                  <c:v>D.U05</c:v>
                </c:pt>
                <c:pt idx="335">
                  <c:v>D.U06</c:v>
                </c:pt>
                <c:pt idx="336">
                  <c:v>D.U07</c:v>
                </c:pt>
                <c:pt idx="337">
                  <c:v>D.U08</c:v>
                </c:pt>
                <c:pt idx="338">
                  <c:v>D.U09</c:v>
                </c:pt>
                <c:pt idx="339">
                  <c:v>D.U10</c:v>
                </c:pt>
                <c:pt idx="340">
                  <c:v>D.U11</c:v>
                </c:pt>
                <c:pt idx="341">
                  <c:v>D.U12</c:v>
                </c:pt>
                <c:pt idx="342">
                  <c:v>D.U13</c:v>
                </c:pt>
                <c:pt idx="343">
                  <c:v>D.U14</c:v>
                </c:pt>
                <c:pt idx="344">
                  <c:v>D.U15</c:v>
                </c:pt>
                <c:pt idx="345">
                  <c:v>D.U16</c:v>
                </c:pt>
                <c:pt idx="346">
                  <c:v>D.U17</c:v>
                </c:pt>
                <c:pt idx="347">
                  <c:v>D.U18</c:v>
                </c:pt>
                <c:pt idx="348">
                  <c:v>D.U19</c:v>
                </c:pt>
                <c:pt idx="349">
                  <c:v>D.U20</c:v>
                </c:pt>
                <c:pt idx="350">
                  <c:v>D.U21</c:v>
                </c:pt>
                <c:pt idx="351">
                  <c:v>D.U22</c:v>
                </c:pt>
                <c:pt idx="352">
                  <c:v>D.U23</c:v>
                </c:pt>
                <c:pt idx="353">
                  <c:v>D.U24</c:v>
                </c:pt>
                <c:pt idx="354">
                  <c:v>D.U25</c:v>
                </c:pt>
                <c:pt idx="355">
                  <c:v>D.U26</c:v>
                </c:pt>
                <c:pt idx="356">
                  <c:v>D.U27</c:v>
                </c:pt>
                <c:pt idx="357">
                  <c:v>D.U28</c:v>
                </c:pt>
                <c:pt idx="358">
                  <c:v>D.U29</c:v>
                </c:pt>
                <c:pt idx="359">
                  <c:v>D.U30</c:v>
                </c:pt>
                <c:pt idx="360">
                  <c:v>D.U31</c:v>
                </c:pt>
                <c:pt idx="361">
                  <c:v>D.U32</c:v>
                </c:pt>
                <c:pt idx="362">
                  <c:v>D.U33</c:v>
                </c:pt>
                <c:pt idx="363">
                  <c:v>D.U34</c:v>
                </c:pt>
                <c:pt idx="364">
                  <c:v>D.U35</c:v>
                </c:pt>
                <c:pt idx="365">
                  <c:v>D.U36</c:v>
                </c:pt>
                <c:pt idx="366">
                  <c:v>D.U37</c:v>
                </c:pt>
                <c:pt idx="367">
                  <c:v>D.U38</c:v>
                </c:pt>
                <c:pt idx="368">
                  <c:v>D.U39</c:v>
                </c:pt>
                <c:pt idx="369">
                  <c:v>D.U40</c:v>
                </c:pt>
                <c:pt idx="370">
                  <c:v>D.U41</c:v>
                </c:pt>
                <c:pt idx="371">
                  <c:v>D.U42</c:v>
                </c:pt>
                <c:pt idx="372">
                  <c:v>D.U43</c:v>
                </c:pt>
                <c:pt idx="373">
                  <c:v>D.U44</c:v>
                </c:pt>
                <c:pt idx="374">
                  <c:v>D.U45</c:v>
                </c:pt>
                <c:pt idx="375">
                  <c:v>D.U46</c:v>
                </c:pt>
                <c:pt idx="376">
                  <c:v>D.U47</c:v>
                </c:pt>
                <c:pt idx="377">
                  <c:v>D.U48</c:v>
                </c:pt>
                <c:pt idx="378">
                  <c:v>D.U49</c:v>
                </c:pt>
                <c:pt idx="379">
                  <c:v>D.U50</c:v>
                </c:pt>
                <c:pt idx="380">
                  <c:v>D.U51</c:v>
                </c:pt>
                <c:pt idx="381">
                  <c:v>D.U52</c:v>
                </c:pt>
                <c:pt idx="382">
                  <c:v>D.U53</c:v>
                </c:pt>
                <c:pt idx="383">
                  <c:v>D.U54</c:v>
                </c:pt>
                <c:pt idx="384">
                  <c:v>D.U55</c:v>
                </c:pt>
                <c:pt idx="385">
                  <c:v>D.U56</c:v>
                </c:pt>
                <c:pt idx="386">
                  <c:v>D.U57</c:v>
                </c:pt>
                <c:pt idx="387">
                  <c:v>D.U58</c:v>
                </c:pt>
                <c:pt idx="388">
                  <c:v>D.U59</c:v>
                </c:pt>
                <c:pt idx="389">
                  <c:v>D.U60</c:v>
                </c:pt>
                <c:pt idx="390">
                  <c:v>D.U61</c:v>
                </c:pt>
                <c:pt idx="391">
                  <c:v>D.U62</c:v>
                </c:pt>
                <c:pt idx="392">
                  <c:v>D.U63</c:v>
                </c:pt>
                <c:pt idx="393">
                  <c:v>D.U64</c:v>
                </c:pt>
                <c:pt idx="394">
                  <c:v>D.U65</c:v>
                </c:pt>
                <c:pt idx="395">
                  <c:v>D.U66</c:v>
                </c:pt>
                <c:pt idx="396">
                  <c:v>D.U67</c:v>
                </c:pt>
                <c:pt idx="397">
                  <c:v>D.U68</c:v>
                </c:pt>
                <c:pt idx="398">
                  <c:v>D.U69</c:v>
                </c:pt>
                <c:pt idx="399">
                  <c:v>D.U70</c:v>
                </c:pt>
                <c:pt idx="400">
                  <c:v>D.U71</c:v>
                </c:pt>
                <c:pt idx="401">
                  <c:v>D.U72</c:v>
                </c:pt>
                <c:pt idx="402">
                  <c:v>D.U73</c:v>
                </c:pt>
                <c:pt idx="403">
                  <c:v>D.U74</c:v>
                </c:pt>
                <c:pt idx="404">
                  <c:v>D.U75</c:v>
                </c:pt>
                <c:pt idx="405">
                  <c:v>D.U76</c:v>
                </c:pt>
                <c:pt idx="406">
                  <c:v>D.U77</c:v>
                </c:pt>
                <c:pt idx="407">
                  <c:v>D.U78</c:v>
                </c:pt>
                <c:pt idx="408">
                  <c:v>D.U79</c:v>
                </c:pt>
                <c:pt idx="409">
                  <c:v>K.1</c:v>
                </c:pt>
                <c:pt idx="410">
                  <c:v>K.2</c:v>
                </c:pt>
                <c:pt idx="411">
                  <c:v>K.3</c:v>
                </c:pt>
                <c:pt idx="412">
                  <c:v>K.4</c:v>
                </c:pt>
                <c:pt idx="413">
                  <c:v>K.5</c:v>
                </c:pt>
                <c:pt idx="414">
                  <c:v>K.6</c:v>
                </c:pt>
                <c:pt idx="415">
                  <c:v>K.7</c:v>
                </c:pt>
              </c:strCache>
            </c:strRef>
          </c:cat>
          <c:val>
            <c:numRef>
              <c:f>Matryca!$T$82:$PS$82</c:f>
              <c:numCache>
                <c:formatCode>General</c:formatCode>
                <c:ptCount val="4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8-498D-AA2B-0BFD37A34C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Matryca!$I$20:$I$81</c:f>
              <c:strCache>
                <c:ptCount val="62"/>
                <c:pt idx="0">
                  <c:v>Anatomia</c:v>
                </c:pt>
                <c:pt idx="1">
                  <c:v>Fizjologia</c:v>
                </c:pt>
                <c:pt idx="2">
                  <c:v>Embriologia i genetyka</c:v>
                </c:pt>
                <c:pt idx="3">
                  <c:v>Biochemia i biofizyka</c:v>
                </c:pt>
                <c:pt idx="4">
                  <c:v>Mikrobiologia i parazytologia</c:v>
                </c:pt>
                <c:pt idx="5">
                  <c:v>Farmakologia</c:v>
                </c:pt>
                <c:pt idx="6">
                  <c:v>Psychologia</c:v>
                </c:pt>
                <c:pt idx="7">
                  <c:v>Socjologia</c:v>
                </c:pt>
                <c:pt idx="8">
                  <c:v>Pedagogika</c:v>
                </c:pt>
                <c:pt idx="9">
                  <c:v>Zdrowie publiczne</c:v>
                </c:pt>
                <c:pt idx="10">
                  <c:v>Język angielski</c:v>
                </c:pt>
                <c:pt idx="11">
                  <c:v>Podstawy praktyki zawodowej położnej</c:v>
                </c:pt>
                <c:pt idx="12">
                  <c:v>Etyka zawodu położnej</c:v>
                </c:pt>
                <c:pt idx="13">
                  <c:v>Organizacja pracy położnej</c:v>
                </c:pt>
                <c:pt idx="14">
                  <c:v>Badanie fizykalne w praktyce zawodowej położnej</c:v>
                </c:pt>
                <c:pt idx="15">
                  <c:v>Zakażenia szpitalne</c:v>
                </c:pt>
                <c:pt idx="16">
                  <c:v>Techniki położnicze i prowadzenie porodu</c:v>
                </c:pt>
                <c:pt idx="17">
                  <c:v>Podstawy praktyki zawodowej położnej - praktyka zawodowa</c:v>
                </c:pt>
                <c:pt idx="18">
                  <c:v>Techniki położnicze i prowadzenie porodu - praktyka zawodowa</c:v>
                </c:pt>
                <c:pt idx="19">
                  <c:v>sumy dla 1 roku</c:v>
                </c:pt>
                <c:pt idx="20">
                  <c:v>Patologia</c:v>
                </c:pt>
                <c:pt idx="21">
                  <c:v>Promocja zdrowia</c:v>
                </c:pt>
                <c:pt idx="22">
                  <c:v>Dietetyka</c:v>
                </c:pt>
                <c:pt idx="23">
                  <c:v>Badanie fizykalne w praktyce zawodowej położnej</c:v>
                </c:pt>
                <c:pt idx="24">
                  <c:v>Techniki położnicze i prowadzenie porodu</c:v>
                </c:pt>
                <c:pt idx="25">
                  <c:v>Położnictwo i opieka położnicza</c:v>
                </c:pt>
                <c:pt idx="26">
                  <c:v>Ginekologia i opieka ginekologiczna</c:v>
                </c:pt>
                <c:pt idx="27">
                  <c:v>Neonatologia i opieka neonatologiczna</c:v>
                </c:pt>
                <c:pt idx="28">
                  <c:v>Pediatria i pielęgniarstwo pediatryczne</c:v>
                </c:pt>
                <c:pt idx="29">
                  <c:v>Choroby wewnętrzne</c:v>
                </c:pt>
                <c:pt idx="30">
                  <c:v>Chirurgia</c:v>
                </c:pt>
                <c:pt idx="31">
                  <c:v>Rehabilitacja w położnictwie, neonatologii i ginekologii</c:v>
                </c:pt>
                <c:pt idx="32">
                  <c:v>Psychiatria</c:v>
                </c:pt>
                <c:pt idx="33">
                  <c:v>#ADR!</c:v>
                </c:pt>
                <c:pt idx="34">
                  <c:v>Wychowanie fizyczne</c:v>
                </c:pt>
                <c:pt idx="35">
                  <c:v>Techniki położnicze i prowadzenie porodu - praktyka zawodowa</c:v>
                </c:pt>
                <c:pt idx="36">
                  <c:v>Położnictwo i opieka położnicza - praktyka zawodowa</c:v>
                </c:pt>
                <c:pt idx="37">
                  <c:v>Neonatologia i opieka neonatologiczna - praktyka zawodowa</c:v>
                </c:pt>
                <c:pt idx="38">
                  <c:v>Pediatria i pielęgniarstwo pediatryczne - praktyka zawodowa</c:v>
                </c:pt>
                <c:pt idx="39">
                  <c:v>Choroby wewnętrzne - praktyka zawodowa</c:v>
                </c:pt>
                <c:pt idx="40">
                  <c:v>Chirurgia - praktyka zawodowa</c:v>
                </c:pt>
                <c:pt idx="41">
                  <c:v>#ADR!</c:v>
                </c:pt>
                <c:pt idx="42">
                  <c:v>Radiologia</c:v>
                </c:pt>
                <c:pt idx="43">
                  <c:v>Prawo medyczne</c:v>
                </c:pt>
                <c:pt idx="44">
                  <c:v>Opieka położnej podstawowej opieki zdrowotnej </c:v>
                </c:pt>
                <c:pt idx="45">
                  <c:v>Zasoby i system informacji w ochronie zdrowia</c:v>
                </c:pt>
                <c:pt idx="46">
                  <c:v>Zajęcia fakultatywne (język migowy/telemedycyna i e-zdrowie)</c:v>
                </c:pt>
                <c:pt idx="47">
                  <c:v>Techniki położnicze i prowadzenie porodu</c:v>
                </c:pt>
                <c:pt idx="48">
                  <c:v>Ginekologia i opieka ginekologiczna</c:v>
                </c:pt>
                <c:pt idx="49">
                  <c:v>Anestezjologia i stany zagrożenia życia</c:v>
                </c:pt>
                <c:pt idx="50">
                  <c:v>Podstawy ratownictwa medycznego</c:v>
                </c:pt>
                <c:pt idx="51">
                  <c:v>Badania naukowe w położnictwie </c:v>
                </c:pt>
                <c:pt idx="52">
                  <c:v>#ADR!</c:v>
                </c:pt>
                <c:pt idx="53">
                  <c:v>Opieka położnej podstawowej opieki zdrowotnej - praktyka zawodowa</c:v>
                </c:pt>
                <c:pt idx="54">
                  <c:v>Techniki położnicze i prowadzenie porodu - praktyka zawodowa</c:v>
                </c:pt>
                <c:pt idx="55">
                  <c:v>Położnictwo i opieka położnicza - praktyka zawodowa</c:v>
                </c:pt>
                <c:pt idx="56">
                  <c:v>Ginekologia i opieka ginekologiczna - praktyka zawodowa</c:v>
                </c:pt>
                <c:pt idx="57">
                  <c:v>Psychiatria - praktyka zawodowa</c:v>
                </c:pt>
                <c:pt idx="58">
                  <c:v>Anestezjologia i stany zagrożenia życia - praktyka zawodowa</c:v>
                </c:pt>
                <c:pt idx="59">
                  <c:v>Przygotowanie do egzaminu dyplomowego</c:v>
                </c:pt>
                <c:pt idx="60">
                  <c:v>Współpraca i komunikacja w zespole interprofesjonalnym</c:v>
                </c:pt>
                <c:pt idx="61">
                  <c:v>sumy dla 3 roku</c:v>
                </c:pt>
              </c:strCache>
            </c:strRef>
          </c:cat>
          <c:val>
            <c:numRef>
              <c:f>Matryca!$Q$20:$Q$81</c:f>
              <c:numCache>
                <c:formatCode>General</c:formatCode>
                <c:ptCount val="62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14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0</c:v>
                </c:pt>
                <c:pt idx="11">
                  <c:v>11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  <c:pt idx="19">
                  <c:v>109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11</c:v>
                </c:pt>
                <c:pt idx="25">
                  <c:v>18</c:v>
                </c:pt>
                <c:pt idx="26">
                  <c:v>14</c:v>
                </c:pt>
                <c:pt idx="27">
                  <c:v>6</c:v>
                </c:pt>
                <c:pt idx="28">
                  <c:v>6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82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5</c:v>
                </c:pt>
                <c:pt idx="47">
                  <c:v>11</c:v>
                </c:pt>
                <c:pt idx="48">
                  <c:v>14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</c:v>
                </c:pt>
                <c:pt idx="6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9-486E-84DC-30A520BBCEC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3259A0">
                  <a:alpha val="84706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639-486E-84DC-30A520BBCE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Matryca!$I$20:$I$81</c:f>
              <c:strCache>
                <c:ptCount val="62"/>
                <c:pt idx="0">
                  <c:v>Anatomia</c:v>
                </c:pt>
                <c:pt idx="1">
                  <c:v>Fizjologia</c:v>
                </c:pt>
                <c:pt idx="2">
                  <c:v>Embriologia i genetyka</c:v>
                </c:pt>
                <c:pt idx="3">
                  <c:v>Biochemia i biofizyka</c:v>
                </c:pt>
                <c:pt idx="4">
                  <c:v>Mikrobiologia i parazytologia</c:v>
                </c:pt>
                <c:pt idx="5">
                  <c:v>Farmakologia</c:v>
                </c:pt>
                <c:pt idx="6">
                  <c:v>Psychologia</c:v>
                </c:pt>
                <c:pt idx="7">
                  <c:v>Socjologia</c:v>
                </c:pt>
                <c:pt idx="8">
                  <c:v>Pedagogika</c:v>
                </c:pt>
                <c:pt idx="9">
                  <c:v>Zdrowie publiczne</c:v>
                </c:pt>
                <c:pt idx="10">
                  <c:v>Język angielski</c:v>
                </c:pt>
                <c:pt idx="11">
                  <c:v>Podstawy praktyki zawodowej położnej</c:v>
                </c:pt>
                <c:pt idx="12">
                  <c:v>Etyka zawodu położnej</c:v>
                </c:pt>
                <c:pt idx="13">
                  <c:v>Organizacja pracy położnej</c:v>
                </c:pt>
                <c:pt idx="14">
                  <c:v>Badanie fizykalne w praktyce zawodowej położnej</c:v>
                </c:pt>
                <c:pt idx="15">
                  <c:v>Zakażenia szpitalne</c:v>
                </c:pt>
                <c:pt idx="16">
                  <c:v>Techniki położnicze i prowadzenie porodu</c:v>
                </c:pt>
                <c:pt idx="17">
                  <c:v>Podstawy praktyki zawodowej położnej - praktyka zawodowa</c:v>
                </c:pt>
                <c:pt idx="18">
                  <c:v>Techniki położnicze i prowadzenie porodu - praktyka zawodowa</c:v>
                </c:pt>
                <c:pt idx="19">
                  <c:v>sumy dla 1 roku</c:v>
                </c:pt>
                <c:pt idx="20">
                  <c:v>Patologia</c:v>
                </c:pt>
                <c:pt idx="21">
                  <c:v>Promocja zdrowia</c:v>
                </c:pt>
                <c:pt idx="22">
                  <c:v>Dietetyka</c:v>
                </c:pt>
                <c:pt idx="23">
                  <c:v>Badanie fizykalne w praktyce zawodowej położnej</c:v>
                </c:pt>
                <c:pt idx="24">
                  <c:v>Techniki położnicze i prowadzenie porodu</c:v>
                </c:pt>
                <c:pt idx="25">
                  <c:v>Położnictwo i opieka położnicza</c:v>
                </c:pt>
                <c:pt idx="26">
                  <c:v>Ginekologia i opieka ginekologiczna</c:v>
                </c:pt>
                <c:pt idx="27">
                  <c:v>Neonatologia i opieka neonatologiczna</c:v>
                </c:pt>
                <c:pt idx="28">
                  <c:v>Pediatria i pielęgniarstwo pediatryczne</c:v>
                </c:pt>
                <c:pt idx="29">
                  <c:v>Choroby wewnętrzne</c:v>
                </c:pt>
                <c:pt idx="30">
                  <c:v>Chirurgia</c:v>
                </c:pt>
                <c:pt idx="31">
                  <c:v>Rehabilitacja w położnictwie, neonatologii i ginekologii</c:v>
                </c:pt>
                <c:pt idx="32">
                  <c:v>Psychiatria</c:v>
                </c:pt>
                <c:pt idx="33">
                  <c:v>#ADR!</c:v>
                </c:pt>
                <c:pt idx="34">
                  <c:v>Wychowanie fizyczne</c:v>
                </c:pt>
                <c:pt idx="35">
                  <c:v>Techniki położnicze i prowadzenie porodu - praktyka zawodowa</c:v>
                </c:pt>
                <c:pt idx="36">
                  <c:v>Położnictwo i opieka położnicza - praktyka zawodowa</c:v>
                </c:pt>
                <c:pt idx="37">
                  <c:v>Neonatologia i opieka neonatologiczna - praktyka zawodowa</c:v>
                </c:pt>
                <c:pt idx="38">
                  <c:v>Pediatria i pielęgniarstwo pediatryczne - praktyka zawodowa</c:v>
                </c:pt>
                <c:pt idx="39">
                  <c:v>Choroby wewnętrzne - praktyka zawodowa</c:v>
                </c:pt>
                <c:pt idx="40">
                  <c:v>Chirurgia - praktyka zawodowa</c:v>
                </c:pt>
                <c:pt idx="41">
                  <c:v>#ADR!</c:v>
                </c:pt>
                <c:pt idx="42">
                  <c:v>Radiologia</c:v>
                </c:pt>
                <c:pt idx="43">
                  <c:v>Prawo medyczne</c:v>
                </c:pt>
                <c:pt idx="44">
                  <c:v>Opieka położnej podstawowej opieki zdrowotnej </c:v>
                </c:pt>
                <c:pt idx="45">
                  <c:v>Zasoby i system informacji w ochronie zdrowia</c:v>
                </c:pt>
                <c:pt idx="46">
                  <c:v>Zajęcia fakultatywne (język migowy/telemedycyna i e-zdrowie)</c:v>
                </c:pt>
                <c:pt idx="47">
                  <c:v>Techniki położnicze i prowadzenie porodu</c:v>
                </c:pt>
                <c:pt idx="48">
                  <c:v>Ginekologia i opieka ginekologiczna</c:v>
                </c:pt>
                <c:pt idx="49">
                  <c:v>Anestezjologia i stany zagrożenia życia</c:v>
                </c:pt>
                <c:pt idx="50">
                  <c:v>Podstawy ratownictwa medycznego</c:v>
                </c:pt>
                <c:pt idx="51">
                  <c:v>Badania naukowe w położnictwie </c:v>
                </c:pt>
                <c:pt idx="52">
                  <c:v>#ADR!</c:v>
                </c:pt>
                <c:pt idx="53">
                  <c:v>Opieka położnej podstawowej opieki zdrowotnej - praktyka zawodowa</c:v>
                </c:pt>
                <c:pt idx="54">
                  <c:v>Techniki położnicze i prowadzenie porodu - praktyka zawodowa</c:v>
                </c:pt>
                <c:pt idx="55">
                  <c:v>Położnictwo i opieka położnicza - praktyka zawodowa</c:v>
                </c:pt>
                <c:pt idx="56">
                  <c:v>Ginekologia i opieka ginekologiczna - praktyka zawodowa</c:v>
                </c:pt>
                <c:pt idx="57">
                  <c:v>Psychiatria - praktyka zawodowa</c:v>
                </c:pt>
                <c:pt idx="58">
                  <c:v>Anestezjologia i stany zagrożenia życia - praktyka zawodowa</c:v>
                </c:pt>
                <c:pt idx="59">
                  <c:v>Przygotowanie do egzaminu dyplomowego</c:v>
                </c:pt>
                <c:pt idx="60">
                  <c:v>Współpraca i komunikacja w zespole interprofesjonalnym</c:v>
                </c:pt>
                <c:pt idx="61">
                  <c:v>sumy dla 3 roku</c:v>
                </c:pt>
              </c:strCache>
            </c:strRef>
          </c:cat>
          <c:val>
            <c:numRef>
              <c:f>Matryca!$R$20:$R$81</c:f>
              <c:numCache>
                <c:formatCode>General</c:formatCode>
                <c:ptCount val="6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33</c:v>
                </c:pt>
                <c:pt idx="12">
                  <c:v>2</c:v>
                </c:pt>
                <c:pt idx="13">
                  <c:v>5</c:v>
                </c:pt>
                <c:pt idx="14">
                  <c:v>9</c:v>
                </c:pt>
                <c:pt idx="15">
                  <c:v>3</c:v>
                </c:pt>
                <c:pt idx="16">
                  <c:v>25</c:v>
                </c:pt>
                <c:pt idx="17">
                  <c:v>0</c:v>
                </c:pt>
                <c:pt idx="18">
                  <c:v>25</c:v>
                </c:pt>
                <c:pt idx="19">
                  <c:v>138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9</c:v>
                </c:pt>
                <c:pt idx="24">
                  <c:v>25</c:v>
                </c:pt>
                <c:pt idx="25">
                  <c:v>15</c:v>
                </c:pt>
                <c:pt idx="26">
                  <c:v>10</c:v>
                </c:pt>
                <c:pt idx="27">
                  <c:v>6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25</c:v>
                </c:pt>
                <c:pt idx="36">
                  <c:v>15</c:v>
                </c:pt>
                <c:pt idx="37">
                  <c:v>6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138</c:v>
                </c:pt>
                <c:pt idx="42">
                  <c:v>1</c:v>
                </c:pt>
                <c:pt idx="43">
                  <c:v>1</c:v>
                </c:pt>
                <c:pt idx="44">
                  <c:v>5</c:v>
                </c:pt>
                <c:pt idx="45">
                  <c:v>2</c:v>
                </c:pt>
                <c:pt idx="46">
                  <c:v>3</c:v>
                </c:pt>
                <c:pt idx="47">
                  <c:v>25</c:v>
                </c:pt>
                <c:pt idx="48">
                  <c:v>10</c:v>
                </c:pt>
                <c:pt idx="49">
                  <c:v>4</c:v>
                </c:pt>
                <c:pt idx="50">
                  <c:v>4</c:v>
                </c:pt>
                <c:pt idx="51">
                  <c:v>2</c:v>
                </c:pt>
                <c:pt idx="52">
                  <c:v>0</c:v>
                </c:pt>
                <c:pt idx="53">
                  <c:v>5</c:v>
                </c:pt>
                <c:pt idx="54">
                  <c:v>25</c:v>
                </c:pt>
                <c:pt idx="55">
                  <c:v>15</c:v>
                </c:pt>
                <c:pt idx="56">
                  <c:v>10</c:v>
                </c:pt>
                <c:pt idx="57">
                  <c:v>2</c:v>
                </c:pt>
                <c:pt idx="58">
                  <c:v>4</c:v>
                </c:pt>
                <c:pt idx="59">
                  <c:v>0</c:v>
                </c:pt>
                <c:pt idx="60">
                  <c:v>4</c:v>
                </c:pt>
                <c:pt idx="6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39-486E-84DC-30A520BBCECA}"/>
            </c:ext>
          </c:extLst>
        </c:ser>
        <c:ser>
          <c:idx val="2"/>
          <c:order val="2"/>
          <c:tx>
            <c:v>KOPMETENCJE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D6A348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39-486E-84DC-30A520BBCE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Matryca!$I$20:$I$81</c:f>
              <c:strCache>
                <c:ptCount val="62"/>
                <c:pt idx="0">
                  <c:v>Anatomia</c:v>
                </c:pt>
                <c:pt idx="1">
                  <c:v>Fizjologia</c:v>
                </c:pt>
                <c:pt idx="2">
                  <c:v>Embriologia i genetyka</c:v>
                </c:pt>
                <c:pt idx="3">
                  <c:v>Biochemia i biofizyka</c:v>
                </c:pt>
                <c:pt idx="4">
                  <c:v>Mikrobiologia i parazytologia</c:v>
                </c:pt>
                <c:pt idx="5">
                  <c:v>Farmakologia</c:v>
                </c:pt>
                <c:pt idx="6">
                  <c:v>Psychologia</c:v>
                </c:pt>
                <c:pt idx="7">
                  <c:v>Socjologia</c:v>
                </c:pt>
                <c:pt idx="8">
                  <c:v>Pedagogika</c:v>
                </c:pt>
                <c:pt idx="9">
                  <c:v>Zdrowie publiczne</c:v>
                </c:pt>
                <c:pt idx="10">
                  <c:v>Język angielski</c:v>
                </c:pt>
                <c:pt idx="11">
                  <c:v>Podstawy praktyki zawodowej położnej</c:v>
                </c:pt>
                <c:pt idx="12">
                  <c:v>Etyka zawodu położnej</c:v>
                </c:pt>
                <c:pt idx="13">
                  <c:v>Organizacja pracy położnej</c:v>
                </c:pt>
                <c:pt idx="14">
                  <c:v>Badanie fizykalne w praktyce zawodowej położnej</c:v>
                </c:pt>
                <c:pt idx="15">
                  <c:v>Zakażenia szpitalne</c:v>
                </c:pt>
                <c:pt idx="16">
                  <c:v>Techniki położnicze i prowadzenie porodu</c:v>
                </c:pt>
                <c:pt idx="17">
                  <c:v>Podstawy praktyki zawodowej położnej - praktyka zawodowa</c:v>
                </c:pt>
                <c:pt idx="18">
                  <c:v>Techniki położnicze i prowadzenie porodu - praktyka zawodowa</c:v>
                </c:pt>
                <c:pt idx="19">
                  <c:v>sumy dla 1 roku</c:v>
                </c:pt>
                <c:pt idx="20">
                  <c:v>Patologia</c:v>
                </c:pt>
                <c:pt idx="21">
                  <c:v>Promocja zdrowia</c:v>
                </c:pt>
                <c:pt idx="22">
                  <c:v>Dietetyka</c:v>
                </c:pt>
                <c:pt idx="23">
                  <c:v>Badanie fizykalne w praktyce zawodowej położnej</c:v>
                </c:pt>
                <c:pt idx="24">
                  <c:v>Techniki położnicze i prowadzenie porodu</c:v>
                </c:pt>
                <c:pt idx="25">
                  <c:v>Położnictwo i opieka położnicza</c:v>
                </c:pt>
                <c:pt idx="26">
                  <c:v>Ginekologia i opieka ginekologiczna</c:v>
                </c:pt>
                <c:pt idx="27">
                  <c:v>Neonatologia i opieka neonatologiczna</c:v>
                </c:pt>
                <c:pt idx="28">
                  <c:v>Pediatria i pielęgniarstwo pediatryczne</c:v>
                </c:pt>
                <c:pt idx="29">
                  <c:v>Choroby wewnętrzne</c:v>
                </c:pt>
                <c:pt idx="30">
                  <c:v>Chirurgia</c:v>
                </c:pt>
                <c:pt idx="31">
                  <c:v>Rehabilitacja w położnictwie, neonatologii i ginekologii</c:v>
                </c:pt>
                <c:pt idx="32">
                  <c:v>Psychiatria</c:v>
                </c:pt>
                <c:pt idx="33">
                  <c:v>#ADR!</c:v>
                </c:pt>
                <c:pt idx="34">
                  <c:v>Wychowanie fizyczne</c:v>
                </c:pt>
                <c:pt idx="35">
                  <c:v>Techniki położnicze i prowadzenie porodu - praktyka zawodowa</c:v>
                </c:pt>
                <c:pt idx="36">
                  <c:v>Położnictwo i opieka położnicza - praktyka zawodowa</c:v>
                </c:pt>
                <c:pt idx="37">
                  <c:v>Neonatologia i opieka neonatologiczna - praktyka zawodowa</c:v>
                </c:pt>
                <c:pt idx="38">
                  <c:v>Pediatria i pielęgniarstwo pediatryczne - praktyka zawodowa</c:v>
                </c:pt>
                <c:pt idx="39">
                  <c:v>Choroby wewnętrzne - praktyka zawodowa</c:v>
                </c:pt>
                <c:pt idx="40">
                  <c:v>Chirurgia - praktyka zawodowa</c:v>
                </c:pt>
                <c:pt idx="41">
                  <c:v>#ADR!</c:v>
                </c:pt>
                <c:pt idx="42">
                  <c:v>Radiologia</c:v>
                </c:pt>
                <c:pt idx="43">
                  <c:v>Prawo medyczne</c:v>
                </c:pt>
                <c:pt idx="44">
                  <c:v>Opieka położnej podstawowej opieki zdrowotnej </c:v>
                </c:pt>
                <c:pt idx="45">
                  <c:v>Zasoby i system informacji w ochronie zdrowia</c:v>
                </c:pt>
                <c:pt idx="46">
                  <c:v>Zajęcia fakultatywne (język migowy/telemedycyna i e-zdrowie)</c:v>
                </c:pt>
                <c:pt idx="47">
                  <c:v>Techniki położnicze i prowadzenie porodu</c:v>
                </c:pt>
                <c:pt idx="48">
                  <c:v>Ginekologia i opieka ginekologiczna</c:v>
                </c:pt>
                <c:pt idx="49">
                  <c:v>Anestezjologia i stany zagrożenia życia</c:v>
                </c:pt>
                <c:pt idx="50">
                  <c:v>Podstawy ratownictwa medycznego</c:v>
                </c:pt>
                <c:pt idx="51">
                  <c:v>Badania naukowe w położnictwie </c:v>
                </c:pt>
                <c:pt idx="52">
                  <c:v>#ADR!</c:v>
                </c:pt>
                <c:pt idx="53">
                  <c:v>Opieka położnej podstawowej opieki zdrowotnej - praktyka zawodowa</c:v>
                </c:pt>
                <c:pt idx="54">
                  <c:v>Techniki położnicze i prowadzenie porodu - praktyka zawodowa</c:v>
                </c:pt>
                <c:pt idx="55">
                  <c:v>Położnictwo i opieka położnicza - praktyka zawodowa</c:v>
                </c:pt>
                <c:pt idx="56">
                  <c:v>Ginekologia i opieka ginekologiczna - praktyka zawodowa</c:v>
                </c:pt>
                <c:pt idx="57">
                  <c:v>Psychiatria - praktyka zawodowa</c:v>
                </c:pt>
                <c:pt idx="58">
                  <c:v>Anestezjologia i stany zagrożenia życia - praktyka zawodowa</c:v>
                </c:pt>
                <c:pt idx="59">
                  <c:v>Przygotowanie do egzaminu dyplomowego</c:v>
                </c:pt>
                <c:pt idx="60">
                  <c:v>Współpraca i komunikacja w zespole interprofesjonalnym</c:v>
                </c:pt>
                <c:pt idx="61">
                  <c:v>sumy dla 3 roku</c:v>
                </c:pt>
              </c:strCache>
            </c:strRef>
          </c:cat>
          <c:val>
            <c:numRef>
              <c:f>Matryca!$S$20:$S$81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39-486E-84DC-30A520BBCE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37416254504621477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[3]Matryca!$T$18:$PS$18</c:f>
              <c:strCache>
                <c:ptCount val="41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B.W01</c:v>
                </c:pt>
                <c:pt idx="36">
                  <c:v>B.W02</c:v>
                </c:pt>
                <c:pt idx="37">
                  <c:v>B.W03</c:v>
                </c:pt>
                <c:pt idx="38">
                  <c:v>B.W04</c:v>
                </c:pt>
                <c:pt idx="39">
                  <c:v>B.W05</c:v>
                </c:pt>
                <c:pt idx="40">
                  <c:v>B.W06</c:v>
                </c:pt>
                <c:pt idx="41">
                  <c:v>B.W07</c:v>
                </c:pt>
                <c:pt idx="42">
                  <c:v>B.W08</c:v>
                </c:pt>
                <c:pt idx="43">
                  <c:v>B.W09</c:v>
                </c:pt>
                <c:pt idx="44">
                  <c:v>B.W10</c:v>
                </c:pt>
                <c:pt idx="45">
                  <c:v>B.W11</c:v>
                </c:pt>
                <c:pt idx="46">
                  <c:v>B.W12</c:v>
                </c:pt>
                <c:pt idx="47">
                  <c:v>B.W13</c:v>
                </c:pt>
                <c:pt idx="48">
                  <c:v>B.W14</c:v>
                </c:pt>
                <c:pt idx="49">
                  <c:v>B.W15</c:v>
                </c:pt>
                <c:pt idx="50">
                  <c:v>B.W16</c:v>
                </c:pt>
                <c:pt idx="51">
                  <c:v>B.W17</c:v>
                </c:pt>
                <c:pt idx="52">
                  <c:v>B.W18</c:v>
                </c:pt>
                <c:pt idx="53">
                  <c:v>B.W19</c:v>
                </c:pt>
                <c:pt idx="54">
                  <c:v>B.W20</c:v>
                </c:pt>
                <c:pt idx="55">
                  <c:v>B.W21</c:v>
                </c:pt>
                <c:pt idx="56">
                  <c:v>B.W22</c:v>
                </c:pt>
                <c:pt idx="57">
                  <c:v>B.W23</c:v>
                </c:pt>
                <c:pt idx="58">
                  <c:v>B.W24</c:v>
                </c:pt>
                <c:pt idx="59">
                  <c:v>B.W25</c:v>
                </c:pt>
                <c:pt idx="60">
                  <c:v>B.W26</c:v>
                </c:pt>
                <c:pt idx="61">
                  <c:v>B.W27</c:v>
                </c:pt>
                <c:pt idx="62">
                  <c:v>B.W28</c:v>
                </c:pt>
                <c:pt idx="63">
                  <c:v>B.W29</c:v>
                </c:pt>
                <c:pt idx="64">
                  <c:v>B.W30</c:v>
                </c:pt>
                <c:pt idx="65">
                  <c:v>B.W31</c:v>
                </c:pt>
                <c:pt idx="66">
                  <c:v>B.W32</c:v>
                </c:pt>
                <c:pt idx="67">
                  <c:v>B.W33</c:v>
                </c:pt>
                <c:pt idx="68">
                  <c:v>B.W34</c:v>
                </c:pt>
                <c:pt idx="69">
                  <c:v>B.W35</c:v>
                </c:pt>
                <c:pt idx="70">
                  <c:v>B.W36</c:v>
                </c:pt>
                <c:pt idx="71">
                  <c:v>B.W37</c:v>
                </c:pt>
                <c:pt idx="72">
                  <c:v>B.W38</c:v>
                </c:pt>
                <c:pt idx="73">
                  <c:v>B.W39</c:v>
                </c:pt>
                <c:pt idx="74">
                  <c:v>B.W40</c:v>
                </c:pt>
                <c:pt idx="75">
                  <c:v>B.W41</c:v>
                </c:pt>
                <c:pt idx="76">
                  <c:v>B.W42</c:v>
                </c:pt>
                <c:pt idx="77">
                  <c:v>B.W43</c:v>
                </c:pt>
                <c:pt idx="78">
                  <c:v>B.W44</c:v>
                </c:pt>
                <c:pt idx="79">
                  <c:v>B.W45</c:v>
                </c:pt>
                <c:pt idx="80">
                  <c:v>B.W46</c:v>
                </c:pt>
                <c:pt idx="81">
                  <c:v>B.W47</c:v>
                </c:pt>
                <c:pt idx="82">
                  <c:v>B.W48</c:v>
                </c:pt>
                <c:pt idx="83">
                  <c:v>B.W49</c:v>
                </c:pt>
                <c:pt idx="84">
                  <c:v>B.W50</c:v>
                </c:pt>
                <c:pt idx="85">
                  <c:v>B.W51</c:v>
                </c:pt>
                <c:pt idx="86">
                  <c:v>B.W52</c:v>
                </c:pt>
                <c:pt idx="87">
                  <c:v>B.W53</c:v>
                </c:pt>
                <c:pt idx="88">
                  <c:v>C.W01</c:v>
                </c:pt>
                <c:pt idx="89">
                  <c:v>C.W02</c:v>
                </c:pt>
                <c:pt idx="90">
                  <c:v>C.W03</c:v>
                </c:pt>
                <c:pt idx="91">
                  <c:v>C.W04</c:v>
                </c:pt>
                <c:pt idx="92">
                  <c:v>C.W05</c:v>
                </c:pt>
                <c:pt idx="93">
                  <c:v>C.W06</c:v>
                </c:pt>
                <c:pt idx="94">
                  <c:v>C.W07</c:v>
                </c:pt>
                <c:pt idx="95">
                  <c:v>C.W08</c:v>
                </c:pt>
                <c:pt idx="96">
                  <c:v>C.W09</c:v>
                </c:pt>
                <c:pt idx="97">
                  <c:v>C.W10</c:v>
                </c:pt>
                <c:pt idx="98">
                  <c:v>C.W11</c:v>
                </c:pt>
                <c:pt idx="99">
                  <c:v>C.W12</c:v>
                </c:pt>
                <c:pt idx="100">
                  <c:v>C.W13</c:v>
                </c:pt>
                <c:pt idx="101">
                  <c:v>C.W14</c:v>
                </c:pt>
                <c:pt idx="102">
                  <c:v>C.W15</c:v>
                </c:pt>
                <c:pt idx="103">
                  <c:v>C.W16</c:v>
                </c:pt>
                <c:pt idx="104">
                  <c:v>C.W17</c:v>
                </c:pt>
                <c:pt idx="105">
                  <c:v>C.W18</c:v>
                </c:pt>
                <c:pt idx="106">
                  <c:v>C.W19</c:v>
                </c:pt>
                <c:pt idx="107">
                  <c:v>C.W20</c:v>
                </c:pt>
                <c:pt idx="108">
                  <c:v>C.W21</c:v>
                </c:pt>
                <c:pt idx="109">
                  <c:v>C.W22</c:v>
                </c:pt>
                <c:pt idx="110">
                  <c:v>C.W23</c:v>
                </c:pt>
                <c:pt idx="111">
                  <c:v>C.W24</c:v>
                </c:pt>
                <c:pt idx="112">
                  <c:v>C.W25</c:v>
                </c:pt>
                <c:pt idx="113">
                  <c:v>C.W26</c:v>
                </c:pt>
                <c:pt idx="114">
                  <c:v>C.W27</c:v>
                </c:pt>
                <c:pt idx="115">
                  <c:v>C.W28</c:v>
                </c:pt>
                <c:pt idx="116">
                  <c:v>C.W29</c:v>
                </c:pt>
                <c:pt idx="117">
                  <c:v>C.W30</c:v>
                </c:pt>
                <c:pt idx="118">
                  <c:v>C.W31</c:v>
                </c:pt>
                <c:pt idx="119">
                  <c:v>C.W32</c:v>
                </c:pt>
                <c:pt idx="120">
                  <c:v>C.W33</c:v>
                </c:pt>
                <c:pt idx="121">
                  <c:v>C.W34</c:v>
                </c:pt>
                <c:pt idx="122">
                  <c:v>C.W35</c:v>
                </c:pt>
                <c:pt idx="123">
                  <c:v>C.W36</c:v>
                </c:pt>
                <c:pt idx="124">
                  <c:v>C.W37</c:v>
                </c:pt>
                <c:pt idx="125">
                  <c:v>C.W38</c:v>
                </c:pt>
                <c:pt idx="126">
                  <c:v>C.W39</c:v>
                </c:pt>
                <c:pt idx="127">
                  <c:v>C.W40</c:v>
                </c:pt>
                <c:pt idx="128">
                  <c:v>C.W41</c:v>
                </c:pt>
                <c:pt idx="129">
                  <c:v>C.W42</c:v>
                </c:pt>
                <c:pt idx="130">
                  <c:v>C.W43</c:v>
                </c:pt>
                <c:pt idx="131">
                  <c:v>C.W44</c:v>
                </c:pt>
                <c:pt idx="132">
                  <c:v>C.W45</c:v>
                </c:pt>
                <c:pt idx="133">
                  <c:v>C.W46</c:v>
                </c:pt>
                <c:pt idx="134">
                  <c:v>C.W47</c:v>
                </c:pt>
                <c:pt idx="135">
                  <c:v>C.W48</c:v>
                </c:pt>
                <c:pt idx="136">
                  <c:v>D.W01</c:v>
                </c:pt>
                <c:pt idx="137">
                  <c:v>D.W02</c:v>
                </c:pt>
                <c:pt idx="138">
                  <c:v>D.W03</c:v>
                </c:pt>
                <c:pt idx="139">
                  <c:v>D.W04</c:v>
                </c:pt>
                <c:pt idx="140">
                  <c:v>D.W05</c:v>
                </c:pt>
                <c:pt idx="141">
                  <c:v>D.W06</c:v>
                </c:pt>
                <c:pt idx="142">
                  <c:v>D.W07</c:v>
                </c:pt>
                <c:pt idx="143">
                  <c:v>D.W08</c:v>
                </c:pt>
                <c:pt idx="144">
                  <c:v>D.W09</c:v>
                </c:pt>
                <c:pt idx="145">
                  <c:v>D.W10</c:v>
                </c:pt>
                <c:pt idx="146">
                  <c:v>D.W11</c:v>
                </c:pt>
                <c:pt idx="147">
                  <c:v>D.W12</c:v>
                </c:pt>
                <c:pt idx="148">
                  <c:v>D.W13</c:v>
                </c:pt>
                <c:pt idx="149">
                  <c:v>D.W14</c:v>
                </c:pt>
                <c:pt idx="150">
                  <c:v>D.W15</c:v>
                </c:pt>
                <c:pt idx="151">
                  <c:v>D.W16</c:v>
                </c:pt>
                <c:pt idx="152">
                  <c:v>D.W17</c:v>
                </c:pt>
                <c:pt idx="153">
                  <c:v>D.W18</c:v>
                </c:pt>
                <c:pt idx="154">
                  <c:v>D.W19</c:v>
                </c:pt>
                <c:pt idx="155">
                  <c:v>D.W20</c:v>
                </c:pt>
                <c:pt idx="156">
                  <c:v>D.W21</c:v>
                </c:pt>
                <c:pt idx="157">
                  <c:v>D.W22</c:v>
                </c:pt>
                <c:pt idx="158">
                  <c:v>D.W23</c:v>
                </c:pt>
                <c:pt idx="159">
                  <c:v>D.W24</c:v>
                </c:pt>
                <c:pt idx="160">
                  <c:v>D.W25</c:v>
                </c:pt>
                <c:pt idx="161">
                  <c:v>D.W26</c:v>
                </c:pt>
                <c:pt idx="162">
                  <c:v>D.W27</c:v>
                </c:pt>
                <c:pt idx="163">
                  <c:v>D.W28</c:v>
                </c:pt>
                <c:pt idx="164">
                  <c:v>D.W29</c:v>
                </c:pt>
                <c:pt idx="165">
                  <c:v>D.W30</c:v>
                </c:pt>
                <c:pt idx="166">
                  <c:v>D.W31</c:v>
                </c:pt>
                <c:pt idx="167">
                  <c:v>D.W32</c:v>
                </c:pt>
                <c:pt idx="168">
                  <c:v>D.W33</c:v>
                </c:pt>
                <c:pt idx="169">
                  <c:v>D.W34</c:v>
                </c:pt>
                <c:pt idx="170">
                  <c:v>D.W35</c:v>
                </c:pt>
                <c:pt idx="171">
                  <c:v>D.W36</c:v>
                </c:pt>
                <c:pt idx="172">
                  <c:v>D.W37</c:v>
                </c:pt>
                <c:pt idx="173">
                  <c:v>D.W38</c:v>
                </c:pt>
                <c:pt idx="174">
                  <c:v>D.W39</c:v>
                </c:pt>
                <c:pt idx="175">
                  <c:v>D.W40</c:v>
                </c:pt>
                <c:pt idx="176">
                  <c:v>D.W41</c:v>
                </c:pt>
                <c:pt idx="177">
                  <c:v>D.W42</c:v>
                </c:pt>
                <c:pt idx="178">
                  <c:v>D.W43</c:v>
                </c:pt>
                <c:pt idx="179">
                  <c:v>D.W44</c:v>
                </c:pt>
                <c:pt idx="180">
                  <c:v>D.W45</c:v>
                </c:pt>
                <c:pt idx="181">
                  <c:v>D.W46</c:v>
                </c:pt>
                <c:pt idx="182">
                  <c:v>D.W47</c:v>
                </c:pt>
                <c:pt idx="183">
                  <c:v>D.W48</c:v>
                </c:pt>
                <c:pt idx="184">
                  <c:v>D.W49</c:v>
                </c:pt>
                <c:pt idx="185">
                  <c:v>D.W50</c:v>
                </c:pt>
                <c:pt idx="186">
                  <c:v>D.W51</c:v>
                </c:pt>
                <c:pt idx="187">
                  <c:v>D.W52</c:v>
                </c:pt>
                <c:pt idx="188">
                  <c:v>D.W53</c:v>
                </c:pt>
                <c:pt idx="189">
                  <c:v>D.W54</c:v>
                </c:pt>
                <c:pt idx="190">
                  <c:v>D.W55</c:v>
                </c:pt>
                <c:pt idx="191">
                  <c:v>D.W56</c:v>
                </c:pt>
                <c:pt idx="192">
                  <c:v>D.W57</c:v>
                </c:pt>
                <c:pt idx="193">
                  <c:v>D.W58</c:v>
                </c:pt>
                <c:pt idx="194">
                  <c:v>D.W59</c:v>
                </c:pt>
                <c:pt idx="195">
                  <c:v>D.W60</c:v>
                </c:pt>
                <c:pt idx="196">
                  <c:v>D.W61</c:v>
                </c:pt>
                <c:pt idx="197">
                  <c:v>D.W62</c:v>
                </c:pt>
                <c:pt idx="198">
                  <c:v>D.W63</c:v>
                </c:pt>
                <c:pt idx="199">
                  <c:v>D.W64</c:v>
                </c:pt>
                <c:pt idx="200">
                  <c:v>D.W65</c:v>
                </c:pt>
                <c:pt idx="201">
                  <c:v>D.W66</c:v>
                </c:pt>
                <c:pt idx="202">
                  <c:v>D.W67</c:v>
                </c:pt>
                <c:pt idx="203">
                  <c:v>D.W68</c:v>
                </c:pt>
                <c:pt idx="204">
                  <c:v>D.W69</c:v>
                </c:pt>
                <c:pt idx="205">
                  <c:v>D.W70</c:v>
                </c:pt>
                <c:pt idx="206">
                  <c:v>D.W71</c:v>
                </c:pt>
                <c:pt idx="207">
                  <c:v>D.W72</c:v>
                </c:pt>
                <c:pt idx="208">
                  <c:v>D.W73</c:v>
                </c:pt>
                <c:pt idx="209">
                  <c:v>D.W74</c:v>
                </c:pt>
                <c:pt idx="210">
                  <c:v>D.W75</c:v>
                </c:pt>
                <c:pt idx="211">
                  <c:v>D.W76</c:v>
                </c:pt>
                <c:pt idx="212">
                  <c:v>D.W77</c:v>
                </c:pt>
                <c:pt idx="213">
                  <c:v>D.W78</c:v>
                </c:pt>
                <c:pt idx="214">
                  <c:v>D.W79</c:v>
                </c:pt>
                <c:pt idx="215">
                  <c:v>D.W80</c:v>
                </c:pt>
                <c:pt idx="216">
                  <c:v>D.W81</c:v>
                </c:pt>
                <c:pt idx="217">
                  <c:v>D.W82</c:v>
                </c:pt>
                <c:pt idx="218">
                  <c:v>D.W83</c:v>
                </c:pt>
                <c:pt idx="219">
                  <c:v>A.U01</c:v>
                </c:pt>
                <c:pt idx="220">
                  <c:v>A.U02</c:v>
                </c:pt>
                <c:pt idx="221">
                  <c:v>A.U03</c:v>
                </c:pt>
                <c:pt idx="222">
                  <c:v>A.U04</c:v>
                </c:pt>
                <c:pt idx="223">
                  <c:v>A.U05</c:v>
                </c:pt>
                <c:pt idx="224">
                  <c:v>A.U06</c:v>
                </c:pt>
                <c:pt idx="225">
                  <c:v>A.U07</c:v>
                </c:pt>
                <c:pt idx="226">
                  <c:v>A.U08</c:v>
                </c:pt>
                <c:pt idx="227">
                  <c:v>A.U09</c:v>
                </c:pt>
                <c:pt idx="228">
                  <c:v>A.U10</c:v>
                </c:pt>
                <c:pt idx="229">
                  <c:v>A.U11</c:v>
                </c:pt>
                <c:pt idx="230">
                  <c:v>A.U12</c:v>
                </c:pt>
                <c:pt idx="231">
                  <c:v>A.U13</c:v>
                </c:pt>
                <c:pt idx="232">
                  <c:v>A.U14</c:v>
                </c:pt>
                <c:pt idx="233">
                  <c:v>A.U15</c:v>
                </c:pt>
                <c:pt idx="234">
                  <c:v>A.U16</c:v>
                </c:pt>
                <c:pt idx="235">
                  <c:v>A.U17</c:v>
                </c:pt>
                <c:pt idx="236">
                  <c:v>B.U01</c:v>
                </c:pt>
                <c:pt idx="237">
                  <c:v>B.U02</c:v>
                </c:pt>
                <c:pt idx="238">
                  <c:v>B.U03</c:v>
                </c:pt>
                <c:pt idx="239">
                  <c:v>B.U04</c:v>
                </c:pt>
                <c:pt idx="240">
                  <c:v>B.U05</c:v>
                </c:pt>
                <c:pt idx="241">
                  <c:v>B.U06</c:v>
                </c:pt>
                <c:pt idx="242">
                  <c:v>B.U07</c:v>
                </c:pt>
                <c:pt idx="243">
                  <c:v>B.U08</c:v>
                </c:pt>
                <c:pt idx="244">
                  <c:v>B.U09</c:v>
                </c:pt>
                <c:pt idx="245">
                  <c:v>B.U10</c:v>
                </c:pt>
                <c:pt idx="246">
                  <c:v>B.U11</c:v>
                </c:pt>
                <c:pt idx="247">
                  <c:v>B.U12</c:v>
                </c:pt>
                <c:pt idx="248">
                  <c:v>B.U13</c:v>
                </c:pt>
                <c:pt idx="249">
                  <c:v>B.U14</c:v>
                </c:pt>
                <c:pt idx="250">
                  <c:v>B.U15</c:v>
                </c:pt>
                <c:pt idx="251">
                  <c:v>B.U16</c:v>
                </c:pt>
                <c:pt idx="252">
                  <c:v>B.U17</c:v>
                </c:pt>
                <c:pt idx="253">
                  <c:v>B.U18</c:v>
                </c:pt>
                <c:pt idx="254">
                  <c:v>B.U19</c:v>
                </c:pt>
                <c:pt idx="255">
                  <c:v>B.U20</c:v>
                </c:pt>
                <c:pt idx="256">
                  <c:v>B.U21</c:v>
                </c:pt>
                <c:pt idx="257">
                  <c:v>B.U22</c:v>
                </c:pt>
                <c:pt idx="258">
                  <c:v>B.U23</c:v>
                </c:pt>
                <c:pt idx="259">
                  <c:v>B.U24</c:v>
                </c:pt>
                <c:pt idx="260">
                  <c:v>B.U25</c:v>
                </c:pt>
                <c:pt idx="261">
                  <c:v>B.U26</c:v>
                </c:pt>
                <c:pt idx="262">
                  <c:v>B.U27</c:v>
                </c:pt>
                <c:pt idx="263">
                  <c:v>B.U28</c:v>
                </c:pt>
                <c:pt idx="264">
                  <c:v>C.U01</c:v>
                </c:pt>
                <c:pt idx="265">
                  <c:v>C.U02</c:v>
                </c:pt>
                <c:pt idx="266">
                  <c:v>C.U03</c:v>
                </c:pt>
                <c:pt idx="267">
                  <c:v>C.U04</c:v>
                </c:pt>
                <c:pt idx="268">
                  <c:v>C.U05</c:v>
                </c:pt>
                <c:pt idx="269">
                  <c:v>C.U06</c:v>
                </c:pt>
                <c:pt idx="270">
                  <c:v>C.U07</c:v>
                </c:pt>
                <c:pt idx="271">
                  <c:v>C.U08</c:v>
                </c:pt>
                <c:pt idx="272">
                  <c:v>C.U09</c:v>
                </c:pt>
                <c:pt idx="273">
                  <c:v>C.U10</c:v>
                </c:pt>
                <c:pt idx="274">
                  <c:v>C.U11</c:v>
                </c:pt>
                <c:pt idx="275">
                  <c:v>C.U12</c:v>
                </c:pt>
                <c:pt idx="276">
                  <c:v>C.U13</c:v>
                </c:pt>
                <c:pt idx="277">
                  <c:v>C.U14</c:v>
                </c:pt>
                <c:pt idx="278">
                  <c:v>C.U15</c:v>
                </c:pt>
                <c:pt idx="279">
                  <c:v>C.U16</c:v>
                </c:pt>
                <c:pt idx="280">
                  <c:v>C.U17</c:v>
                </c:pt>
                <c:pt idx="281">
                  <c:v>C.U18</c:v>
                </c:pt>
                <c:pt idx="282">
                  <c:v>C.U19</c:v>
                </c:pt>
                <c:pt idx="283">
                  <c:v>C.U20</c:v>
                </c:pt>
                <c:pt idx="284">
                  <c:v>C.U21</c:v>
                </c:pt>
                <c:pt idx="285">
                  <c:v>C.U22</c:v>
                </c:pt>
                <c:pt idx="286">
                  <c:v>C.U23</c:v>
                </c:pt>
                <c:pt idx="287">
                  <c:v>C.U24</c:v>
                </c:pt>
                <c:pt idx="288">
                  <c:v>C.U25</c:v>
                </c:pt>
                <c:pt idx="289">
                  <c:v>C.U26</c:v>
                </c:pt>
                <c:pt idx="290">
                  <c:v>C.U27</c:v>
                </c:pt>
                <c:pt idx="291">
                  <c:v>C.U28</c:v>
                </c:pt>
                <c:pt idx="292">
                  <c:v>C.U29</c:v>
                </c:pt>
                <c:pt idx="293">
                  <c:v>C.U30</c:v>
                </c:pt>
                <c:pt idx="294">
                  <c:v>C.U31</c:v>
                </c:pt>
                <c:pt idx="295">
                  <c:v>C.U32</c:v>
                </c:pt>
                <c:pt idx="296">
                  <c:v>C.U33</c:v>
                </c:pt>
                <c:pt idx="297">
                  <c:v>C.U34</c:v>
                </c:pt>
                <c:pt idx="298">
                  <c:v>C.U35</c:v>
                </c:pt>
                <c:pt idx="299">
                  <c:v>C.U36</c:v>
                </c:pt>
                <c:pt idx="300">
                  <c:v>C.U37</c:v>
                </c:pt>
                <c:pt idx="301">
                  <c:v>C.U38</c:v>
                </c:pt>
                <c:pt idx="302">
                  <c:v>C.U39</c:v>
                </c:pt>
                <c:pt idx="303">
                  <c:v>C.U40</c:v>
                </c:pt>
                <c:pt idx="304">
                  <c:v>C.U41</c:v>
                </c:pt>
                <c:pt idx="305">
                  <c:v>C.U42</c:v>
                </c:pt>
                <c:pt idx="306">
                  <c:v>C.U43</c:v>
                </c:pt>
                <c:pt idx="307">
                  <c:v>C.U44</c:v>
                </c:pt>
                <c:pt idx="308">
                  <c:v>C.U45</c:v>
                </c:pt>
                <c:pt idx="309">
                  <c:v>C.U46</c:v>
                </c:pt>
                <c:pt idx="310">
                  <c:v>C.U47</c:v>
                </c:pt>
                <c:pt idx="311">
                  <c:v>C.U48</c:v>
                </c:pt>
                <c:pt idx="312">
                  <c:v>C.U49</c:v>
                </c:pt>
                <c:pt idx="313">
                  <c:v>C.U50</c:v>
                </c:pt>
                <c:pt idx="314">
                  <c:v>C.U51</c:v>
                </c:pt>
                <c:pt idx="315">
                  <c:v>C.U52</c:v>
                </c:pt>
                <c:pt idx="316">
                  <c:v>C.U53</c:v>
                </c:pt>
                <c:pt idx="317">
                  <c:v>C.U54</c:v>
                </c:pt>
                <c:pt idx="318">
                  <c:v>C.U55</c:v>
                </c:pt>
                <c:pt idx="319">
                  <c:v>C.U56</c:v>
                </c:pt>
                <c:pt idx="320">
                  <c:v>C.U57</c:v>
                </c:pt>
                <c:pt idx="321">
                  <c:v>C.U58</c:v>
                </c:pt>
                <c:pt idx="322">
                  <c:v>C.U59</c:v>
                </c:pt>
                <c:pt idx="323">
                  <c:v>C.U60</c:v>
                </c:pt>
                <c:pt idx="324">
                  <c:v>C.U61</c:v>
                </c:pt>
                <c:pt idx="325">
                  <c:v>C.U62</c:v>
                </c:pt>
                <c:pt idx="326">
                  <c:v>C.U63</c:v>
                </c:pt>
                <c:pt idx="327">
                  <c:v>C.U64</c:v>
                </c:pt>
                <c:pt idx="328">
                  <c:v>C.U65</c:v>
                </c:pt>
                <c:pt idx="329">
                  <c:v>C.U66</c:v>
                </c:pt>
                <c:pt idx="330">
                  <c:v>D.U01</c:v>
                </c:pt>
                <c:pt idx="331">
                  <c:v>D.U02</c:v>
                </c:pt>
                <c:pt idx="332">
                  <c:v>D.U03</c:v>
                </c:pt>
                <c:pt idx="333">
                  <c:v>D.U04</c:v>
                </c:pt>
                <c:pt idx="334">
                  <c:v>D.U05</c:v>
                </c:pt>
                <c:pt idx="335">
                  <c:v>D.U06</c:v>
                </c:pt>
                <c:pt idx="336">
                  <c:v>D.U07</c:v>
                </c:pt>
                <c:pt idx="337">
                  <c:v>D.U08</c:v>
                </c:pt>
                <c:pt idx="338">
                  <c:v>D.U09</c:v>
                </c:pt>
                <c:pt idx="339">
                  <c:v>D.U10</c:v>
                </c:pt>
                <c:pt idx="340">
                  <c:v>D.U11</c:v>
                </c:pt>
                <c:pt idx="341">
                  <c:v>D.U12</c:v>
                </c:pt>
                <c:pt idx="342">
                  <c:v>D.U13</c:v>
                </c:pt>
                <c:pt idx="343">
                  <c:v>D.U14</c:v>
                </c:pt>
                <c:pt idx="344">
                  <c:v>D.U15</c:v>
                </c:pt>
                <c:pt idx="345">
                  <c:v>D.U16</c:v>
                </c:pt>
                <c:pt idx="346">
                  <c:v>D.U17</c:v>
                </c:pt>
                <c:pt idx="347">
                  <c:v>D.U18</c:v>
                </c:pt>
                <c:pt idx="348">
                  <c:v>D.U19</c:v>
                </c:pt>
                <c:pt idx="349">
                  <c:v>D.U20</c:v>
                </c:pt>
                <c:pt idx="350">
                  <c:v>D.U21</c:v>
                </c:pt>
                <c:pt idx="351">
                  <c:v>D.U22</c:v>
                </c:pt>
                <c:pt idx="352">
                  <c:v>D.U23</c:v>
                </c:pt>
                <c:pt idx="353">
                  <c:v>D.U24</c:v>
                </c:pt>
                <c:pt idx="354">
                  <c:v>D.U25</c:v>
                </c:pt>
                <c:pt idx="355">
                  <c:v>D.U26</c:v>
                </c:pt>
                <c:pt idx="356">
                  <c:v>D.U27</c:v>
                </c:pt>
                <c:pt idx="357">
                  <c:v>D.U28</c:v>
                </c:pt>
                <c:pt idx="358">
                  <c:v>D.U29</c:v>
                </c:pt>
                <c:pt idx="359">
                  <c:v>D.U30</c:v>
                </c:pt>
                <c:pt idx="360">
                  <c:v>D.U31</c:v>
                </c:pt>
                <c:pt idx="361">
                  <c:v>D.U32</c:v>
                </c:pt>
                <c:pt idx="362">
                  <c:v>D.U33</c:v>
                </c:pt>
                <c:pt idx="363">
                  <c:v>D.U34</c:v>
                </c:pt>
                <c:pt idx="364">
                  <c:v>D.U35</c:v>
                </c:pt>
                <c:pt idx="365">
                  <c:v>D.U36</c:v>
                </c:pt>
                <c:pt idx="366">
                  <c:v>D.U37</c:v>
                </c:pt>
                <c:pt idx="367">
                  <c:v>D.U38</c:v>
                </c:pt>
                <c:pt idx="368">
                  <c:v>D.U39</c:v>
                </c:pt>
                <c:pt idx="369">
                  <c:v>D.U40</c:v>
                </c:pt>
                <c:pt idx="370">
                  <c:v>D.U41</c:v>
                </c:pt>
                <c:pt idx="371">
                  <c:v>D.U42</c:v>
                </c:pt>
                <c:pt idx="372">
                  <c:v>D.U43</c:v>
                </c:pt>
                <c:pt idx="373">
                  <c:v>D.U44</c:v>
                </c:pt>
                <c:pt idx="374">
                  <c:v>D.U45</c:v>
                </c:pt>
                <c:pt idx="375">
                  <c:v>D.U46</c:v>
                </c:pt>
                <c:pt idx="376">
                  <c:v>D.U47</c:v>
                </c:pt>
                <c:pt idx="377">
                  <c:v>D.U48</c:v>
                </c:pt>
                <c:pt idx="378">
                  <c:v>D.U49</c:v>
                </c:pt>
                <c:pt idx="379">
                  <c:v>D.U50</c:v>
                </c:pt>
                <c:pt idx="380">
                  <c:v>D.U51</c:v>
                </c:pt>
                <c:pt idx="381">
                  <c:v>D.U52</c:v>
                </c:pt>
                <c:pt idx="382">
                  <c:v>D.U53</c:v>
                </c:pt>
                <c:pt idx="383">
                  <c:v>D.U54</c:v>
                </c:pt>
                <c:pt idx="384">
                  <c:v>D.U55</c:v>
                </c:pt>
                <c:pt idx="385">
                  <c:v>D.U56</c:v>
                </c:pt>
                <c:pt idx="386">
                  <c:v>D.U57</c:v>
                </c:pt>
                <c:pt idx="387">
                  <c:v>D.U58</c:v>
                </c:pt>
                <c:pt idx="388">
                  <c:v>D.U59</c:v>
                </c:pt>
                <c:pt idx="389">
                  <c:v>D.U60</c:v>
                </c:pt>
                <c:pt idx="390">
                  <c:v>D.U61</c:v>
                </c:pt>
                <c:pt idx="391">
                  <c:v>D.U62</c:v>
                </c:pt>
                <c:pt idx="392">
                  <c:v>D.U63</c:v>
                </c:pt>
                <c:pt idx="393">
                  <c:v>D.U64</c:v>
                </c:pt>
                <c:pt idx="394">
                  <c:v>D.U65</c:v>
                </c:pt>
                <c:pt idx="395">
                  <c:v>D.U66</c:v>
                </c:pt>
                <c:pt idx="396">
                  <c:v>D.U67</c:v>
                </c:pt>
                <c:pt idx="397">
                  <c:v>D.U68</c:v>
                </c:pt>
                <c:pt idx="398">
                  <c:v>D.U69</c:v>
                </c:pt>
                <c:pt idx="399">
                  <c:v>D.U70</c:v>
                </c:pt>
                <c:pt idx="400">
                  <c:v>D.U71</c:v>
                </c:pt>
                <c:pt idx="401">
                  <c:v>D.U72</c:v>
                </c:pt>
                <c:pt idx="402">
                  <c:v>D.U73</c:v>
                </c:pt>
                <c:pt idx="403">
                  <c:v>D.U74</c:v>
                </c:pt>
                <c:pt idx="404">
                  <c:v>D.U75</c:v>
                </c:pt>
                <c:pt idx="405">
                  <c:v>D.U76</c:v>
                </c:pt>
                <c:pt idx="406">
                  <c:v>D.U77</c:v>
                </c:pt>
                <c:pt idx="407">
                  <c:v>D.U78</c:v>
                </c:pt>
                <c:pt idx="408">
                  <c:v>D.U79</c:v>
                </c:pt>
                <c:pt idx="409">
                  <c:v>K.1</c:v>
                </c:pt>
                <c:pt idx="410">
                  <c:v>K.2</c:v>
                </c:pt>
                <c:pt idx="411">
                  <c:v>K.3</c:v>
                </c:pt>
                <c:pt idx="412">
                  <c:v>K.4</c:v>
                </c:pt>
                <c:pt idx="413">
                  <c:v>K.5</c:v>
                </c:pt>
                <c:pt idx="414">
                  <c:v>K.6</c:v>
                </c:pt>
                <c:pt idx="415">
                  <c:v>K.7</c:v>
                </c:pt>
              </c:strCache>
            </c:strRef>
          </c:cat>
          <c:val>
            <c:numRef>
              <c:f>[3]Matryca!$T$19:$PS$19</c:f>
              <c:numCache>
                <c:formatCode>General</c:formatCode>
                <c:ptCount val="416"/>
              </c:numCache>
            </c:numRef>
          </c:val>
          <c:extLst>
            <c:ext xmlns:c16="http://schemas.microsoft.com/office/drawing/2014/chart" uri="{C3380CC4-5D6E-409C-BE32-E72D297353CC}">
              <c16:uniqueId val="{00000000-02EA-4888-84C3-13622E5BC44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[3]Matryca!$T$18:$PS$18</c:f>
              <c:strCache>
                <c:ptCount val="41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A.W32</c:v>
                </c:pt>
                <c:pt idx="32">
                  <c:v>A.W33</c:v>
                </c:pt>
                <c:pt idx="33">
                  <c:v>A.W34</c:v>
                </c:pt>
                <c:pt idx="34">
                  <c:v>A.W35</c:v>
                </c:pt>
                <c:pt idx="35">
                  <c:v>B.W01</c:v>
                </c:pt>
                <c:pt idx="36">
                  <c:v>B.W02</c:v>
                </c:pt>
                <c:pt idx="37">
                  <c:v>B.W03</c:v>
                </c:pt>
                <c:pt idx="38">
                  <c:v>B.W04</c:v>
                </c:pt>
                <c:pt idx="39">
                  <c:v>B.W05</c:v>
                </c:pt>
                <c:pt idx="40">
                  <c:v>B.W06</c:v>
                </c:pt>
                <c:pt idx="41">
                  <c:v>B.W07</c:v>
                </c:pt>
                <c:pt idx="42">
                  <c:v>B.W08</c:v>
                </c:pt>
                <c:pt idx="43">
                  <c:v>B.W09</c:v>
                </c:pt>
                <c:pt idx="44">
                  <c:v>B.W10</c:v>
                </c:pt>
                <c:pt idx="45">
                  <c:v>B.W11</c:v>
                </c:pt>
                <c:pt idx="46">
                  <c:v>B.W12</c:v>
                </c:pt>
                <c:pt idx="47">
                  <c:v>B.W13</c:v>
                </c:pt>
                <c:pt idx="48">
                  <c:v>B.W14</c:v>
                </c:pt>
                <c:pt idx="49">
                  <c:v>B.W15</c:v>
                </c:pt>
                <c:pt idx="50">
                  <c:v>B.W16</c:v>
                </c:pt>
                <c:pt idx="51">
                  <c:v>B.W17</c:v>
                </c:pt>
                <c:pt idx="52">
                  <c:v>B.W18</c:v>
                </c:pt>
                <c:pt idx="53">
                  <c:v>B.W19</c:v>
                </c:pt>
                <c:pt idx="54">
                  <c:v>B.W20</c:v>
                </c:pt>
                <c:pt idx="55">
                  <c:v>B.W21</c:v>
                </c:pt>
                <c:pt idx="56">
                  <c:v>B.W22</c:v>
                </c:pt>
                <c:pt idx="57">
                  <c:v>B.W23</c:v>
                </c:pt>
                <c:pt idx="58">
                  <c:v>B.W24</c:v>
                </c:pt>
                <c:pt idx="59">
                  <c:v>B.W25</c:v>
                </c:pt>
                <c:pt idx="60">
                  <c:v>B.W26</c:v>
                </c:pt>
                <c:pt idx="61">
                  <c:v>B.W27</c:v>
                </c:pt>
                <c:pt idx="62">
                  <c:v>B.W28</c:v>
                </c:pt>
                <c:pt idx="63">
                  <c:v>B.W29</c:v>
                </c:pt>
                <c:pt idx="64">
                  <c:v>B.W30</c:v>
                </c:pt>
                <c:pt idx="65">
                  <c:v>B.W31</c:v>
                </c:pt>
                <c:pt idx="66">
                  <c:v>B.W32</c:v>
                </c:pt>
                <c:pt idx="67">
                  <c:v>B.W33</c:v>
                </c:pt>
                <c:pt idx="68">
                  <c:v>B.W34</c:v>
                </c:pt>
                <c:pt idx="69">
                  <c:v>B.W35</c:v>
                </c:pt>
                <c:pt idx="70">
                  <c:v>B.W36</c:v>
                </c:pt>
                <c:pt idx="71">
                  <c:v>B.W37</c:v>
                </c:pt>
                <c:pt idx="72">
                  <c:v>B.W38</c:v>
                </c:pt>
                <c:pt idx="73">
                  <c:v>B.W39</c:v>
                </c:pt>
                <c:pt idx="74">
                  <c:v>B.W40</c:v>
                </c:pt>
                <c:pt idx="75">
                  <c:v>B.W41</c:v>
                </c:pt>
                <c:pt idx="76">
                  <c:v>B.W42</c:v>
                </c:pt>
                <c:pt idx="77">
                  <c:v>B.W43</c:v>
                </c:pt>
                <c:pt idx="78">
                  <c:v>B.W44</c:v>
                </c:pt>
                <c:pt idx="79">
                  <c:v>B.W45</c:v>
                </c:pt>
                <c:pt idx="80">
                  <c:v>B.W46</c:v>
                </c:pt>
                <c:pt idx="81">
                  <c:v>B.W47</c:v>
                </c:pt>
                <c:pt idx="82">
                  <c:v>B.W48</c:v>
                </c:pt>
                <c:pt idx="83">
                  <c:v>B.W49</c:v>
                </c:pt>
                <c:pt idx="84">
                  <c:v>B.W50</c:v>
                </c:pt>
                <c:pt idx="85">
                  <c:v>B.W51</c:v>
                </c:pt>
                <c:pt idx="86">
                  <c:v>B.W52</c:v>
                </c:pt>
                <c:pt idx="87">
                  <c:v>B.W53</c:v>
                </c:pt>
                <c:pt idx="88">
                  <c:v>C.W01</c:v>
                </c:pt>
                <c:pt idx="89">
                  <c:v>C.W02</c:v>
                </c:pt>
                <c:pt idx="90">
                  <c:v>C.W03</c:v>
                </c:pt>
                <c:pt idx="91">
                  <c:v>C.W04</c:v>
                </c:pt>
                <c:pt idx="92">
                  <c:v>C.W05</c:v>
                </c:pt>
                <c:pt idx="93">
                  <c:v>C.W06</c:v>
                </c:pt>
                <c:pt idx="94">
                  <c:v>C.W07</c:v>
                </c:pt>
                <c:pt idx="95">
                  <c:v>C.W08</c:v>
                </c:pt>
                <c:pt idx="96">
                  <c:v>C.W09</c:v>
                </c:pt>
                <c:pt idx="97">
                  <c:v>C.W10</c:v>
                </c:pt>
                <c:pt idx="98">
                  <c:v>C.W11</c:v>
                </c:pt>
                <c:pt idx="99">
                  <c:v>C.W12</c:v>
                </c:pt>
                <c:pt idx="100">
                  <c:v>C.W13</c:v>
                </c:pt>
                <c:pt idx="101">
                  <c:v>C.W14</c:v>
                </c:pt>
                <c:pt idx="102">
                  <c:v>C.W15</c:v>
                </c:pt>
                <c:pt idx="103">
                  <c:v>C.W16</c:v>
                </c:pt>
                <c:pt idx="104">
                  <c:v>C.W17</c:v>
                </c:pt>
                <c:pt idx="105">
                  <c:v>C.W18</c:v>
                </c:pt>
                <c:pt idx="106">
                  <c:v>C.W19</c:v>
                </c:pt>
                <c:pt idx="107">
                  <c:v>C.W20</c:v>
                </c:pt>
                <c:pt idx="108">
                  <c:v>C.W21</c:v>
                </c:pt>
                <c:pt idx="109">
                  <c:v>C.W22</c:v>
                </c:pt>
                <c:pt idx="110">
                  <c:v>C.W23</c:v>
                </c:pt>
                <c:pt idx="111">
                  <c:v>C.W24</c:v>
                </c:pt>
                <c:pt idx="112">
                  <c:v>C.W25</c:v>
                </c:pt>
                <c:pt idx="113">
                  <c:v>C.W26</c:v>
                </c:pt>
                <c:pt idx="114">
                  <c:v>C.W27</c:v>
                </c:pt>
                <c:pt idx="115">
                  <c:v>C.W28</c:v>
                </c:pt>
                <c:pt idx="116">
                  <c:v>C.W29</c:v>
                </c:pt>
                <c:pt idx="117">
                  <c:v>C.W30</c:v>
                </c:pt>
                <c:pt idx="118">
                  <c:v>C.W31</c:v>
                </c:pt>
                <c:pt idx="119">
                  <c:v>C.W32</c:v>
                </c:pt>
                <c:pt idx="120">
                  <c:v>C.W33</c:v>
                </c:pt>
                <c:pt idx="121">
                  <c:v>C.W34</c:v>
                </c:pt>
                <c:pt idx="122">
                  <c:v>C.W35</c:v>
                </c:pt>
                <c:pt idx="123">
                  <c:v>C.W36</c:v>
                </c:pt>
                <c:pt idx="124">
                  <c:v>C.W37</c:v>
                </c:pt>
                <c:pt idx="125">
                  <c:v>C.W38</c:v>
                </c:pt>
                <c:pt idx="126">
                  <c:v>C.W39</c:v>
                </c:pt>
                <c:pt idx="127">
                  <c:v>C.W40</c:v>
                </c:pt>
                <c:pt idx="128">
                  <c:v>C.W41</c:v>
                </c:pt>
                <c:pt idx="129">
                  <c:v>C.W42</c:v>
                </c:pt>
                <c:pt idx="130">
                  <c:v>C.W43</c:v>
                </c:pt>
                <c:pt idx="131">
                  <c:v>C.W44</c:v>
                </c:pt>
                <c:pt idx="132">
                  <c:v>C.W45</c:v>
                </c:pt>
                <c:pt idx="133">
                  <c:v>C.W46</c:v>
                </c:pt>
                <c:pt idx="134">
                  <c:v>C.W47</c:v>
                </c:pt>
                <c:pt idx="135">
                  <c:v>C.W48</c:v>
                </c:pt>
                <c:pt idx="136">
                  <c:v>D.W01</c:v>
                </c:pt>
                <c:pt idx="137">
                  <c:v>D.W02</c:v>
                </c:pt>
                <c:pt idx="138">
                  <c:v>D.W03</c:v>
                </c:pt>
                <c:pt idx="139">
                  <c:v>D.W04</c:v>
                </c:pt>
                <c:pt idx="140">
                  <c:v>D.W05</c:v>
                </c:pt>
                <c:pt idx="141">
                  <c:v>D.W06</c:v>
                </c:pt>
                <c:pt idx="142">
                  <c:v>D.W07</c:v>
                </c:pt>
                <c:pt idx="143">
                  <c:v>D.W08</c:v>
                </c:pt>
                <c:pt idx="144">
                  <c:v>D.W09</c:v>
                </c:pt>
                <c:pt idx="145">
                  <c:v>D.W10</c:v>
                </c:pt>
                <c:pt idx="146">
                  <c:v>D.W11</c:v>
                </c:pt>
                <c:pt idx="147">
                  <c:v>D.W12</c:v>
                </c:pt>
                <c:pt idx="148">
                  <c:v>D.W13</c:v>
                </c:pt>
                <c:pt idx="149">
                  <c:v>D.W14</c:v>
                </c:pt>
                <c:pt idx="150">
                  <c:v>D.W15</c:v>
                </c:pt>
                <c:pt idx="151">
                  <c:v>D.W16</c:v>
                </c:pt>
                <c:pt idx="152">
                  <c:v>D.W17</c:v>
                </c:pt>
                <c:pt idx="153">
                  <c:v>D.W18</c:v>
                </c:pt>
                <c:pt idx="154">
                  <c:v>D.W19</c:v>
                </c:pt>
                <c:pt idx="155">
                  <c:v>D.W20</c:v>
                </c:pt>
                <c:pt idx="156">
                  <c:v>D.W21</c:v>
                </c:pt>
                <c:pt idx="157">
                  <c:v>D.W22</c:v>
                </c:pt>
                <c:pt idx="158">
                  <c:v>D.W23</c:v>
                </c:pt>
                <c:pt idx="159">
                  <c:v>D.W24</c:v>
                </c:pt>
                <c:pt idx="160">
                  <c:v>D.W25</c:v>
                </c:pt>
                <c:pt idx="161">
                  <c:v>D.W26</c:v>
                </c:pt>
                <c:pt idx="162">
                  <c:v>D.W27</c:v>
                </c:pt>
                <c:pt idx="163">
                  <c:v>D.W28</c:v>
                </c:pt>
                <c:pt idx="164">
                  <c:v>D.W29</c:v>
                </c:pt>
                <c:pt idx="165">
                  <c:v>D.W30</c:v>
                </c:pt>
                <c:pt idx="166">
                  <c:v>D.W31</c:v>
                </c:pt>
                <c:pt idx="167">
                  <c:v>D.W32</c:v>
                </c:pt>
                <c:pt idx="168">
                  <c:v>D.W33</c:v>
                </c:pt>
                <c:pt idx="169">
                  <c:v>D.W34</c:v>
                </c:pt>
                <c:pt idx="170">
                  <c:v>D.W35</c:v>
                </c:pt>
                <c:pt idx="171">
                  <c:v>D.W36</c:v>
                </c:pt>
                <c:pt idx="172">
                  <c:v>D.W37</c:v>
                </c:pt>
                <c:pt idx="173">
                  <c:v>D.W38</c:v>
                </c:pt>
                <c:pt idx="174">
                  <c:v>D.W39</c:v>
                </c:pt>
                <c:pt idx="175">
                  <c:v>D.W40</c:v>
                </c:pt>
                <c:pt idx="176">
                  <c:v>D.W41</c:v>
                </c:pt>
                <c:pt idx="177">
                  <c:v>D.W42</c:v>
                </c:pt>
                <c:pt idx="178">
                  <c:v>D.W43</c:v>
                </c:pt>
                <c:pt idx="179">
                  <c:v>D.W44</c:v>
                </c:pt>
                <c:pt idx="180">
                  <c:v>D.W45</c:v>
                </c:pt>
                <c:pt idx="181">
                  <c:v>D.W46</c:v>
                </c:pt>
                <c:pt idx="182">
                  <c:v>D.W47</c:v>
                </c:pt>
                <c:pt idx="183">
                  <c:v>D.W48</c:v>
                </c:pt>
                <c:pt idx="184">
                  <c:v>D.W49</c:v>
                </c:pt>
                <c:pt idx="185">
                  <c:v>D.W50</c:v>
                </c:pt>
                <c:pt idx="186">
                  <c:v>D.W51</c:v>
                </c:pt>
                <c:pt idx="187">
                  <c:v>D.W52</c:v>
                </c:pt>
                <c:pt idx="188">
                  <c:v>D.W53</c:v>
                </c:pt>
                <c:pt idx="189">
                  <c:v>D.W54</c:v>
                </c:pt>
                <c:pt idx="190">
                  <c:v>D.W55</c:v>
                </c:pt>
                <c:pt idx="191">
                  <c:v>D.W56</c:v>
                </c:pt>
                <c:pt idx="192">
                  <c:v>D.W57</c:v>
                </c:pt>
                <c:pt idx="193">
                  <c:v>D.W58</c:v>
                </c:pt>
                <c:pt idx="194">
                  <c:v>D.W59</c:v>
                </c:pt>
                <c:pt idx="195">
                  <c:v>D.W60</c:v>
                </c:pt>
                <c:pt idx="196">
                  <c:v>D.W61</c:v>
                </c:pt>
                <c:pt idx="197">
                  <c:v>D.W62</c:v>
                </c:pt>
                <c:pt idx="198">
                  <c:v>D.W63</c:v>
                </c:pt>
                <c:pt idx="199">
                  <c:v>D.W64</c:v>
                </c:pt>
                <c:pt idx="200">
                  <c:v>D.W65</c:v>
                </c:pt>
                <c:pt idx="201">
                  <c:v>D.W66</c:v>
                </c:pt>
                <c:pt idx="202">
                  <c:v>D.W67</c:v>
                </c:pt>
                <c:pt idx="203">
                  <c:v>D.W68</c:v>
                </c:pt>
                <c:pt idx="204">
                  <c:v>D.W69</c:v>
                </c:pt>
                <c:pt idx="205">
                  <c:v>D.W70</c:v>
                </c:pt>
                <c:pt idx="206">
                  <c:v>D.W71</c:v>
                </c:pt>
                <c:pt idx="207">
                  <c:v>D.W72</c:v>
                </c:pt>
                <c:pt idx="208">
                  <c:v>D.W73</c:v>
                </c:pt>
                <c:pt idx="209">
                  <c:v>D.W74</c:v>
                </c:pt>
                <c:pt idx="210">
                  <c:v>D.W75</c:v>
                </c:pt>
                <c:pt idx="211">
                  <c:v>D.W76</c:v>
                </c:pt>
                <c:pt idx="212">
                  <c:v>D.W77</c:v>
                </c:pt>
                <c:pt idx="213">
                  <c:v>D.W78</c:v>
                </c:pt>
                <c:pt idx="214">
                  <c:v>D.W79</c:v>
                </c:pt>
                <c:pt idx="215">
                  <c:v>D.W80</c:v>
                </c:pt>
                <c:pt idx="216">
                  <c:v>D.W81</c:v>
                </c:pt>
                <c:pt idx="217">
                  <c:v>D.W82</c:v>
                </c:pt>
                <c:pt idx="218">
                  <c:v>D.W83</c:v>
                </c:pt>
                <c:pt idx="219">
                  <c:v>A.U01</c:v>
                </c:pt>
                <c:pt idx="220">
                  <c:v>A.U02</c:v>
                </c:pt>
                <c:pt idx="221">
                  <c:v>A.U03</c:v>
                </c:pt>
                <c:pt idx="222">
                  <c:v>A.U04</c:v>
                </c:pt>
                <c:pt idx="223">
                  <c:v>A.U05</c:v>
                </c:pt>
                <c:pt idx="224">
                  <c:v>A.U06</c:v>
                </c:pt>
                <c:pt idx="225">
                  <c:v>A.U07</c:v>
                </c:pt>
                <c:pt idx="226">
                  <c:v>A.U08</c:v>
                </c:pt>
                <c:pt idx="227">
                  <c:v>A.U09</c:v>
                </c:pt>
                <c:pt idx="228">
                  <c:v>A.U10</c:v>
                </c:pt>
                <c:pt idx="229">
                  <c:v>A.U11</c:v>
                </c:pt>
                <c:pt idx="230">
                  <c:v>A.U12</c:v>
                </c:pt>
                <c:pt idx="231">
                  <c:v>A.U13</c:v>
                </c:pt>
                <c:pt idx="232">
                  <c:v>A.U14</c:v>
                </c:pt>
                <c:pt idx="233">
                  <c:v>A.U15</c:v>
                </c:pt>
                <c:pt idx="234">
                  <c:v>A.U16</c:v>
                </c:pt>
                <c:pt idx="235">
                  <c:v>A.U17</c:v>
                </c:pt>
                <c:pt idx="236">
                  <c:v>B.U01</c:v>
                </c:pt>
                <c:pt idx="237">
                  <c:v>B.U02</c:v>
                </c:pt>
                <c:pt idx="238">
                  <c:v>B.U03</c:v>
                </c:pt>
                <c:pt idx="239">
                  <c:v>B.U04</c:v>
                </c:pt>
                <c:pt idx="240">
                  <c:v>B.U05</c:v>
                </c:pt>
                <c:pt idx="241">
                  <c:v>B.U06</c:v>
                </c:pt>
                <c:pt idx="242">
                  <c:v>B.U07</c:v>
                </c:pt>
                <c:pt idx="243">
                  <c:v>B.U08</c:v>
                </c:pt>
                <c:pt idx="244">
                  <c:v>B.U09</c:v>
                </c:pt>
                <c:pt idx="245">
                  <c:v>B.U10</c:v>
                </c:pt>
                <c:pt idx="246">
                  <c:v>B.U11</c:v>
                </c:pt>
                <c:pt idx="247">
                  <c:v>B.U12</c:v>
                </c:pt>
                <c:pt idx="248">
                  <c:v>B.U13</c:v>
                </c:pt>
                <c:pt idx="249">
                  <c:v>B.U14</c:v>
                </c:pt>
                <c:pt idx="250">
                  <c:v>B.U15</c:v>
                </c:pt>
                <c:pt idx="251">
                  <c:v>B.U16</c:v>
                </c:pt>
                <c:pt idx="252">
                  <c:v>B.U17</c:v>
                </c:pt>
                <c:pt idx="253">
                  <c:v>B.U18</c:v>
                </c:pt>
                <c:pt idx="254">
                  <c:v>B.U19</c:v>
                </c:pt>
                <c:pt idx="255">
                  <c:v>B.U20</c:v>
                </c:pt>
                <c:pt idx="256">
                  <c:v>B.U21</c:v>
                </c:pt>
                <c:pt idx="257">
                  <c:v>B.U22</c:v>
                </c:pt>
                <c:pt idx="258">
                  <c:v>B.U23</c:v>
                </c:pt>
                <c:pt idx="259">
                  <c:v>B.U24</c:v>
                </c:pt>
                <c:pt idx="260">
                  <c:v>B.U25</c:v>
                </c:pt>
                <c:pt idx="261">
                  <c:v>B.U26</c:v>
                </c:pt>
                <c:pt idx="262">
                  <c:v>B.U27</c:v>
                </c:pt>
                <c:pt idx="263">
                  <c:v>B.U28</c:v>
                </c:pt>
                <c:pt idx="264">
                  <c:v>C.U01</c:v>
                </c:pt>
                <c:pt idx="265">
                  <c:v>C.U02</c:v>
                </c:pt>
                <c:pt idx="266">
                  <c:v>C.U03</c:v>
                </c:pt>
                <c:pt idx="267">
                  <c:v>C.U04</c:v>
                </c:pt>
                <c:pt idx="268">
                  <c:v>C.U05</c:v>
                </c:pt>
                <c:pt idx="269">
                  <c:v>C.U06</c:v>
                </c:pt>
                <c:pt idx="270">
                  <c:v>C.U07</c:v>
                </c:pt>
                <c:pt idx="271">
                  <c:v>C.U08</c:v>
                </c:pt>
                <c:pt idx="272">
                  <c:v>C.U09</c:v>
                </c:pt>
                <c:pt idx="273">
                  <c:v>C.U10</c:v>
                </c:pt>
                <c:pt idx="274">
                  <c:v>C.U11</c:v>
                </c:pt>
                <c:pt idx="275">
                  <c:v>C.U12</c:v>
                </c:pt>
                <c:pt idx="276">
                  <c:v>C.U13</c:v>
                </c:pt>
                <c:pt idx="277">
                  <c:v>C.U14</c:v>
                </c:pt>
                <c:pt idx="278">
                  <c:v>C.U15</c:v>
                </c:pt>
                <c:pt idx="279">
                  <c:v>C.U16</c:v>
                </c:pt>
                <c:pt idx="280">
                  <c:v>C.U17</c:v>
                </c:pt>
                <c:pt idx="281">
                  <c:v>C.U18</c:v>
                </c:pt>
                <c:pt idx="282">
                  <c:v>C.U19</c:v>
                </c:pt>
                <c:pt idx="283">
                  <c:v>C.U20</c:v>
                </c:pt>
                <c:pt idx="284">
                  <c:v>C.U21</c:v>
                </c:pt>
                <c:pt idx="285">
                  <c:v>C.U22</c:v>
                </c:pt>
                <c:pt idx="286">
                  <c:v>C.U23</c:v>
                </c:pt>
                <c:pt idx="287">
                  <c:v>C.U24</c:v>
                </c:pt>
                <c:pt idx="288">
                  <c:v>C.U25</c:v>
                </c:pt>
                <c:pt idx="289">
                  <c:v>C.U26</c:v>
                </c:pt>
                <c:pt idx="290">
                  <c:v>C.U27</c:v>
                </c:pt>
                <c:pt idx="291">
                  <c:v>C.U28</c:v>
                </c:pt>
                <c:pt idx="292">
                  <c:v>C.U29</c:v>
                </c:pt>
                <c:pt idx="293">
                  <c:v>C.U30</c:v>
                </c:pt>
                <c:pt idx="294">
                  <c:v>C.U31</c:v>
                </c:pt>
                <c:pt idx="295">
                  <c:v>C.U32</c:v>
                </c:pt>
                <c:pt idx="296">
                  <c:v>C.U33</c:v>
                </c:pt>
                <c:pt idx="297">
                  <c:v>C.U34</c:v>
                </c:pt>
                <c:pt idx="298">
                  <c:v>C.U35</c:v>
                </c:pt>
                <c:pt idx="299">
                  <c:v>C.U36</c:v>
                </c:pt>
                <c:pt idx="300">
                  <c:v>C.U37</c:v>
                </c:pt>
                <c:pt idx="301">
                  <c:v>C.U38</c:v>
                </c:pt>
                <c:pt idx="302">
                  <c:v>C.U39</c:v>
                </c:pt>
                <c:pt idx="303">
                  <c:v>C.U40</c:v>
                </c:pt>
                <c:pt idx="304">
                  <c:v>C.U41</c:v>
                </c:pt>
                <c:pt idx="305">
                  <c:v>C.U42</c:v>
                </c:pt>
                <c:pt idx="306">
                  <c:v>C.U43</c:v>
                </c:pt>
                <c:pt idx="307">
                  <c:v>C.U44</c:v>
                </c:pt>
                <c:pt idx="308">
                  <c:v>C.U45</c:v>
                </c:pt>
                <c:pt idx="309">
                  <c:v>C.U46</c:v>
                </c:pt>
                <c:pt idx="310">
                  <c:v>C.U47</c:v>
                </c:pt>
                <c:pt idx="311">
                  <c:v>C.U48</c:v>
                </c:pt>
                <c:pt idx="312">
                  <c:v>C.U49</c:v>
                </c:pt>
                <c:pt idx="313">
                  <c:v>C.U50</c:v>
                </c:pt>
                <c:pt idx="314">
                  <c:v>C.U51</c:v>
                </c:pt>
                <c:pt idx="315">
                  <c:v>C.U52</c:v>
                </c:pt>
                <c:pt idx="316">
                  <c:v>C.U53</c:v>
                </c:pt>
                <c:pt idx="317">
                  <c:v>C.U54</c:v>
                </c:pt>
                <c:pt idx="318">
                  <c:v>C.U55</c:v>
                </c:pt>
                <c:pt idx="319">
                  <c:v>C.U56</c:v>
                </c:pt>
                <c:pt idx="320">
                  <c:v>C.U57</c:v>
                </c:pt>
                <c:pt idx="321">
                  <c:v>C.U58</c:v>
                </c:pt>
                <c:pt idx="322">
                  <c:v>C.U59</c:v>
                </c:pt>
                <c:pt idx="323">
                  <c:v>C.U60</c:v>
                </c:pt>
                <c:pt idx="324">
                  <c:v>C.U61</c:v>
                </c:pt>
                <c:pt idx="325">
                  <c:v>C.U62</c:v>
                </c:pt>
                <c:pt idx="326">
                  <c:v>C.U63</c:v>
                </c:pt>
                <c:pt idx="327">
                  <c:v>C.U64</c:v>
                </c:pt>
                <c:pt idx="328">
                  <c:v>C.U65</c:v>
                </c:pt>
                <c:pt idx="329">
                  <c:v>C.U66</c:v>
                </c:pt>
                <c:pt idx="330">
                  <c:v>D.U01</c:v>
                </c:pt>
                <c:pt idx="331">
                  <c:v>D.U02</c:v>
                </c:pt>
                <c:pt idx="332">
                  <c:v>D.U03</c:v>
                </c:pt>
                <c:pt idx="333">
                  <c:v>D.U04</c:v>
                </c:pt>
                <c:pt idx="334">
                  <c:v>D.U05</c:v>
                </c:pt>
                <c:pt idx="335">
                  <c:v>D.U06</c:v>
                </c:pt>
                <c:pt idx="336">
                  <c:v>D.U07</c:v>
                </c:pt>
                <c:pt idx="337">
                  <c:v>D.U08</c:v>
                </c:pt>
                <c:pt idx="338">
                  <c:v>D.U09</c:v>
                </c:pt>
                <c:pt idx="339">
                  <c:v>D.U10</c:v>
                </c:pt>
                <c:pt idx="340">
                  <c:v>D.U11</c:v>
                </c:pt>
                <c:pt idx="341">
                  <c:v>D.U12</c:v>
                </c:pt>
                <c:pt idx="342">
                  <c:v>D.U13</c:v>
                </c:pt>
                <c:pt idx="343">
                  <c:v>D.U14</c:v>
                </c:pt>
                <c:pt idx="344">
                  <c:v>D.U15</c:v>
                </c:pt>
                <c:pt idx="345">
                  <c:v>D.U16</c:v>
                </c:pt>
                <c:pt idx="346">
                  <c:v>D.U17</c:v>
                </c:pt>
                <c:pt idx="347">
                  <c:v>D.U18</c:v>
                </c:pt>
                <c:pt idx="348">
                  <c:v>D.U19</c:v>
                </c:pt>
                <c:pt idx="349">
                  <c:v>D.U20</c:v>
                </c:pt>
                <c:pt idx="350">
                  <c:v>D.U21</c:v>
                </c:pt>
                <c:pt idx="351">
                  <c:v>D.U22</c:v>
                </c:pt>
                <c:pt idx="352">
                  <c:v>D.U23</c:v>
                </c:pt>
                <c:pt idx="353">
                  <c:v>D.U24</c:v>
                </c:pt>
                <c:pt idx="354">
                  <c:v>D.U25</c:v>
                </c:pt>
                <c:pt idx="355">
                  <c:v>D.U26</c:v>
                </c:pt>
                <c:pt idx="356">
                  <c:v>D.U27</c:v>
                </c:pt>
                <c:pt idx="357">
                  <c:v>D.U28</c:v>
                </c:pt>
                <c:pt idx="358">
                  <c:v>D.U29</c:v>
                </c:pt>
                <c:pt idx="359">
                  <c:v>D.U30</c:v>
                </c:pt>
                <c:pt idx="360">
                  <c:v>D.U31</c:v>
                </c:pt>
                <c:pt idx="361">
                  <c:v>D.U32</c:v>
                </c:pt>
                <c:pt idx="362">
                  <c:v>D.U33</c:v>
                </c:pt>
                <c:pt idx="363">
                  <c:v>D.U34</c:v>
                </c:pt>
                <c:pt idx="364">
                  <c:v>D.U35</c:v>
                </c:pt>
                <c:pt idx="365">
                  <c:v>D.U36</c:v>
                </c:pt>
                <c:pt idx="366">
                  <c:v>D.U37</c:v>
                </c:pt>
                <c:pt idx="367">
                  <c:v>D.U38</c:v>
                </c:pt>
                <c:pt idx="368">
                  <c:v>D.U39</c:v>
                </c:pt>
                <c:pt idx="369">
                  <c:v>D.U40</c:v>
                </c:pt>
                <c:pt idx="370">
                  <c:v>D.U41</c:v>
                </c:pt>
                <c:pt idx="371">
                  <c:v>D.U42</c:v>
                </c:pt>
                <c:pt idx="372">
                  <c:v>D.U43</c:v>
                </c:pt>
                <c:pt idx="373">
                  <c:v>D.U44</c:v>
                </c:pt>
                <c:pt idx="374">
                  <c:v>D.U45</c:v>
                </c:pt>
                <c:pt idx="375">
                  <c:v>D.U46</c:v>
                </c:pt>
                <c:pt idx="376">
                  <c:v>D.U47</c:v>
                </c:pt>
                <c:pt idx="377">
                  <c:v>D.U48</c:v>
                </c:pt>
                <c:pt idx="378">
                  <c:v>D.U49</c:v>
                </c:pt>
                <c:pt idx="379">
                  <c:v>D.U50</c:v>
                </c:pt>
                <c:pt idx="380">
                  <c:v>D.U51</c:v>
                </c:pt>
                <c:pt idx="381">
                  <c:v>D.U52</c:v>
                </c:pt>
                <c:pt idx="382">
                  <c:v>D.U53</c:v>
                </c:pt>
                <c:pt idx="383">
                  <c:v>D.U54</c:v>
                </c:pt>
                <c:pt idx="384">
                  <c:v>D.U55</c:v>
                </c:pt>
                <c:pt idx="385">
                  <c:v>D.U56</c:v>
                </c:pt>
                <c:pt idx="386">
                  <c:v>D.U57</c:v>
                </c:pt>
                <c:pt idx="387">
                  <c:v>D.U58</c:v>
                </c:pt>
                <c:pt idx="388">
                  <c:v>D.U59</c:v>
                </c:pt>
                <c:pt idx="389">
                  <c:v>D.U60</c:v>
                </c:pt>
                <c:pt idx="390">
                  <c:v>D.U61</c:v>
                </c:pt>
                <c:pt idx="391">
                  <c:v>D.U62</c:v>
                </c:pt>
                <c:pt idx="392">
                  <c:v>D.U63</c:v>
                </c:pt>
                <c:pt idx="393">
                  <c:v>D.U64</c:v>
                </c:pt>
                <c:pt idx="394">
                  <c:v>D.U65</c:v>
                </c:pt>
                <c:pt idx="395">
                  <c:v>D.U66</c:v>
                </c:pt>
                <c:pt idx="396">
                  <c:v>D.U67</c:v>
                </c:pt>
                <c:pt idx="397">
                  <c:v>D.U68</c:v>
                </c:pt>
                <c:pt idx="398">
                  <c:v>D.U69</c:v>
                </c:pt>
                <c:pt idx="399">
                  <c:v>D.U70</c:v>
                </c:pt>
                <c:pt idx="400">
                  <c:v>D.U71</c:v>
                </c:pt>
                <c:pt idx="401">
                  <c:v>D.U72</c:v>
                </c:pt>
                <c:pt idx="402">
                  <c:v>D.U73</c:v>
                </c:pt>
                <c:pt idx="403">
                  <c:v>D.U74</c:v>
                </c:pt>
                <c:pt idx="404">
                  <c:v>D.U75</c:v>
                </c:pt>
                <c:pt idx="405">
                  <c:v>D.U76</c:v>
                </c:pt>
                <c:pt idx="406">
                  <c:v>D.U77</c:v>
                </c:pt>
                <c:pt idx="407">
                  <c:v>D.U78</c:v>
                </c:pt>
                <c:pt idx="408">
                  <c:v>D.U79</c:v>
                </c:pt>
                <c:pt idx="409">
                  <c:v>K.1</c:v>
                </c:pt>
                <c:pt idx="410">
                  <c:v>K.2</c:v>
                </c:pt>
                <c:pt idx="411">
                  <c:v>K.3</c:v>
                </c:pt>
                <c:pt idx="412">
                  <c:v>K.4</c:v>
                </c:pt>
                <c:pt idx="413">
                  <c:v>K.5</c:v>
                </c:pt>
                <c:pt idx="414">
                  <c:v>K.6</c:v>
                </c:pt>
                <c:pt idx="415">
                  <c:v>K.7</c:v>
                </c:pt>
              </c:strCache>
            </c:strRef>
          </c:cat>
          <c:val>
            <c:numRef>
              <c:f>[3]Matryca!$T$98:$PS$98</c:f>
              <c:numCache>
                <c:formatCode>General</c:formatCode>
                <c:ptCount val="4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A-4888-84C3-13622E5BC4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[3]Matryca!$I$20:$I$97</c:f>
              <c:strCache>
                <c:ptCount val="78"/>
                <c:pt idx="0">
                  <c:v>Anatomia</c:v>
                </c:pt>
                <c:pt idx="1">
                  <c:v>Fizjologia</c:v>
                </c:pt>
                <c:pt idx="2">
                  <c:v>Embriologia i genetyka</c:v>
                </c:pt>
                <c:pt idx="3">
                  <c:v>Biochemia i biofizyka</c:v>
                </c:pt>
                <c:pt idx="4">
                  <c:v>Mikrobiologia i parazytologia</c:v>
                </c:pt>
                <c:pt idx="5">
                  <c:v>Farmakologia</c:v>
                </c:pt>
                <c:pt idx="6">
                  <c:v>Psychologia</c:v>
                </c:pt>
                <c:pt idx="7">
                  <c:v>Socjologia</c:v>
                </c:pt>
                <c:pt idx="8">
                  <c:v>Pedagogika</c:v>
                </c:pt>
                <c:pt idx="9">
                  <c:v>Zdrowie publiczne</c:v>
                </c:pt>
                <c:pt idx="10">
                  <c:v>Język angielski</c:v>
                </c:pt>
                <c:pt idx="11">
                  <c:v>Podstawy położnictwa</c:v>
                </c:pt>
                <c:pt idx="12">
                  <c:v>Etyka zawodu położnej</c:v>
                </c:pt>
                <c:pt idx="13">
                  <c:v>Organizacja pracy położnej</c:v>
                </c:pt>
                <c:pt idx="14">
                  <c:v>Badania fizykalne w praktyce zawodowej położnej</c:v>
                </c:pt>
                <c:pt idx="15">
                  <c:v>Zakażenia szpitalne</c:v>
                </c:pt>
                <c:pt idx="16">
                  <c:v>Techniki położnicze i prowadzenie porodu</c:v>
                </c:pt>
                <c:pt idx="17">
                  <c:v>Podstawy położnictwa - praktyka zawodowa</c:v>
                </c:pt>
                <c:pt idx="18">
                  <c:v>Techniki położnicze i prowadzenie porodu - praktyka zawodowa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sumy dla 1 roku</c:v>
                </c:pt>
                <c:pt idx="26">
                  <c:v>Patologia</c:v>
                </c:pt>
                <c:pt idx="27">
                  <c:v>Promocja zdrowia</c:v>
                </c:pt>
                <c:pt idx="28">
                  <c:v>Dietetyka</c:v>
                </c:pt>
                <c:pt idx="29">
                  <c:v>Badania fizykalne w praktyce zawodowej położnej</c:v>
                </c:pt>
                <c:pt idx="30">
                  <c:v>Techniki położnicze i prowadzenie porodu</c:v>
                </c:pt>
                <c:pt idx="31">
                  <c:v>Położnictwo i opieka położnicza</c:v>
                </c:pt>
                <c:pt idx="32">
                  <c:v>Ginekologia i opieka ginekologiczna</c:v>
                </c:pt>
                <c:pt idx="33">
                  <c:v>Neonatologia i opieka neonatologiczna</c:v>
                </c:pt>
                <c:pt idx="34">
                  <c:v>Pediatria i pielęgniarstwo pediatryczne</c:v>
                </c:pt>
                <c:pt idx="35">
                  <c:v>Choroby wewnętrzne</c:v>
                </c:pt>
                <c:pt idx="36">
                  <c:v>Chirurgia</c:v>
                </c:pt>
                <c:pt idx="37">
                  <c:v>Rehabilitacja w położnictwie, neonatologii i ginekologii</c:v>
                </c:pt>
                <c:pt idx="38">
                  <c:v>Psychiatria</c:v>
                </c:pt>
                <c:pt idx="39">
                  <c:v>#ADR!</c:v>
                </c:pt>
                <c:pt idx="40">
                  <c:v>Wychowanie fizyczne</c:v>
                </c:pt>
                <c:pt idx="41">
                  <c:v>Techniki położnicze i prowadzenie porodu - praktyka zawodowa</c:v>
                </c:pt>
                <c:pt idx="42">
                  <c:v>Położnictwo i opieka położnicza - praktyka zawodowa</c:v>
                </c:pt>
                <c:pt idx="43">
                  <c:v>Neonatologia i opieka neonatologiczna - praktyka zawodowa</c:v>
                </c:pt>
                <c:pt idx="44">
                  <c:v>Pediatria i pielęgniarstwo pediatryczne - praktyka zawodowa</c:v>
                </c:pt>
                <c:pt idx="45">
                  <c:v>Choroby wewnętrzne - praktyka zawodowa</c:v>
                </c:pt>
                <c:pt idx="46">
                  <c:v>Chirurgia - praktyka zawodowa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#ADR!</c:v>
                </c:pt>
                <c:pt idx="52">
                  <c:v>Radiologia</c:v>
                </c:pt>
                <c:pt idx="53">
                  <c:v>Prawo medyczne</c:v>
                </c:pt>
                <c:pt idx="54">
                  <c:v>Opieka położnej podstawowej opieki zdrowotnej </c:v>
                </c:pt>
                <c:pt idx="55">
                  <c:v>Zasoby i system informacji w ochronie zdrowia</c:v>
                </c:pt>
                <c:pt idx="56">
                  <c:v>Zajęcia fakultatywne (język migowy/telemedycyna i e-zdrowie)</c:v>
                </c:pt>
                <c:pt idx="57">
                  <c:v>Techniki położnicze i prowadzenie porodu</c:v>
                </c:pt>
                <c:pt idx="58">
                  <c:v>Ginekologia i opieka ginekologiczna</c:v>
                </c:pt>
                <c:pt idx="59">
                  <c:v>Anestezjologia i stany zagrożenia życia</c:v>
                </c:pt>
                <c:pt idx="60">
                  <c:v>Podstawy ratownictwa medycznego</c:v>
                </c:pt>
                <c:pt idx="61">
                  <c:v>Badania naukowe w położnictwie </c:v>
                </c:pt>
                <c:pt idx="62">
                  <c:v>#ADR!</c:v>
                </c:pt>
                <c:pt idx="63">
                  <c:v>Opieka położnej podstawowej opieki zdrowotnej - praktyka zawodowa</c:v>
                </c:pt>
                <c:pt idx="64">
                  <c:v>Techniki położnicze i prowadzenie porodu - praktyka zawodowa</c:v>
                </c:pt>
                <c:pt idx="65">
                  <c:v>Położnictwo i opieka położnicza - praktyka zawodowa</c:v>
                </c:pt>
                <c:pt idx="66">
                  <c:v>Ginekologia i opieka ginekologiczna - praktyka zawodowa</c:v>
                </c:pt>
                <c:pt idx="67">
                  <c:v>Psychiatria - praktyka zawodowa</c:v>
                </c:pt>
                <c:pt idx="68">
                  <c:v>Anestezjologia i stany zagrożenia życia - praktyka zawodowa</c:v>
                </c:pt>
                <c:pt idx="69">
                  <c:v>Przygotowanie do egzaminu dyplomowego</c:v>
                </c:pt>
                <c:pt idx="70">
                  <c:v>Współpraca i komunikacja w zespole interprofesjonalnym</c:v>
                </c:pt>
                <c:pt idx="71">
                  <c:v> </c:v>
                </c:pt>
                <c:pt idx="72">
                  <c:v> </c:v>
                </c:pt>
                <c:pt idx="73">
                  <c:v> </c:v>
                </c:pt>
                <c:pt idx="74">
                  <c:v> </c:v>
                </c:pt>
                <c:pt idx="75">
                  <c:v> </c:v>
                </c:pt>
                <c:pt idx="76">
                  <c:v> </c:v>
                </c:pt>
                <c:pt idx="77">
                  <c:v>sumy dla 3 roku</c:v>
                </c:pt>
              </c:strCache>
            </c:strRef>
          </c:cat>
          <c:val>
            <c:numRef>
              <c:f>[3]Matryca!$Q$20:$Q$97</c:f>
              <c:numCache>
                <c:formatCode>General</c:formatCode>
                <c:ptCount val="78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14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0</c:v>
                </c:pt>
                <c:pt idx="11">
                  <c:v>11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109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  <c:pt idx="29">
                  <c:v>0</c:v>
                </c:pt>
                <c:pt idx="30">
                  <c:v>11</c:v>
                </c:pt>
                <c:pt idx="31">
                  <c:v>18</c:v>
                </c:pt>
                <c:pt idx="32">
                  <c:v>14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82</c:v>
                </c:pt>
                <c:pt idx="52">
                  <c:v>1</c:v>
                </c:pt>
                <c:pt idx="53">
                  <c:v>5</c:v>
                </c:pt>
                <c:pt idx="54">
                  <c:v>3</c:v>
                </c:pt>
                <c:pt idx="55">
                  <c:v>2</c:v>
                </c:pt>
                <c:pt idx="56">
                  <c:v>5</c:v>
                </c:pt>
                <c:pt idx="57">
                  <c:v>11</c:v>
                </c:pt>
                <c:pt idx="58">
                  <c:v>14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A-4D54-9452-80E39214FC2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3259A0">
                  <a:alpha val="84706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23A-4D54-9452-80E39214FC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[3]Matryca!$I$20:$I$97</c:f>
              <c:strCache>
                <c:ptCount val="78"/>
                <c:pt idx="0">
                  <c:v>Anatomia</c:v>
                </c:pt>
                <c:pt idx="1">
                  <c:v>Fizjologia</c:v>
                </c:pt>
                <c:pt idx="2">
                  <c:v>Embriologia i genetyka</c:v>
                </c:pt>
                <c:pt idx="3">
                  <c:v>Biochemia i biofizyka</c:v>
                </c:pt>
                <c:pt idx="4">
                  <c:v>Mikrobiologia i parazytologia</c:v>
                </c:pt>
                <c:pt idx="5">
                  <c:v>Farmakologia</c:v>
                </c:pt>
                <c:pt idx="6">
                  <c:v>Psychologia</c:v>
                </c:pt>
                <c:pt idx="7">
                  <c:v>Socjologia</c:v>
                </c:pt>
                <c:pt idx="8">
                  <c:v>Pedagogika</c:v>
                </c:pt>
                <c:pt idx="9">
                  <c:v>Zdrowie publiczne</c:v>
                </c:pt>
                <c:pt idx="10">
                  <c:v>Język angielski</c:v>
                </c:pt>
                <c:pt idx="11">
                  <c:v>Podstawy położnictwa</c:v>
                </c:pt>
                <c:pt idx="12">
                  <c:v>Etyka zawodu położnej</c:v>
                </c:pt>
                <c:pt idx="13">
                  <c:v>Organizacja pracy położnej</c:v>
                </c:pt>
                <c:pt idx="14">
                  <c:v>Badania fizykalne w praktyce zawodowej położnej</c:v>
                </c:pt>
                <c:pt idx="15">
                  <c:v>Zakażenia szpitalne</c:v>
                </c:pt>
                <c:pt idx="16">
                  <c:v>Techniki położnicze i prowadzenie porodu</c:v>
                </c:pt>
                <c:pt idx="17">
                  <c:v>Podstawy położnictwa - praktyka zawodowa</c:v>
                </c:pt>
                <c:pt idx="18">
                  <c:v>Techniki położnicze i prowadzenie porodu - praktyka zawodowa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sumy dla 1 roku</c:v>
                </c:pt>
                <c:pt idx="26">
                  <c:v>Patologia</c:v>
                </c:pt>
                <c:pt idx="27">
                  <c:v>Promocja zdrowia</c:v>
                </c:pt>
                <c:pt idx="28">
                  <c:v>Dietetyka</c:v>
                </c:pt>
                <c:pt idx="29">
                  <c:v>Badania fizykalne w praktyce zawodowej położnej</c:v>
                </c:pt>
                <c:pt idx="30">
                  <c:v>Techniki położnicze i prowadzenie porodu</c:v>
                </c:pt>
                <c:pt idx="31">
                  <c:v>Położnictwo i opieka położnicza</c:v>
                </c:pt>
                <c:pt idx="32">
                  <c:v>Ginekologia i opieka ginekologiczna</c:v>
                </c:pt>
                <c:pt idx="33">
                  <c:v>Neonatologia i opieka neonatologiczna</c:v>
                </c:pt>
                <c:pt idx="34">
                  <c:v>Pediatria i pielęgniarstwo pediatryczne</c:v>
                </c:pt>
                <c:pt idx="35">
                  <c:v>Choroby wewnętrzne</c:v>
                </c:pt>
                <c:pt idx="36">
                  <c:v>Chirurgia</c:v>
                </c:pt>
                <c:pt idx="37">
                  <c:v>Rehabilitacja w położnictwie, neonatologii i ginekologii</c:v>
                </c:pt>
                <c:pt idx="38">
                  <c:v>Psychiatria</c:v>
                </c:pt>
                <c:pt idx="39">
                  <c:v>#ADR!</c:v>
                </c:pt>
                <c:pt idx="40">
                  <c:v>Wychowanie fizyczne</c:v>
                </c:pt>
                <c:pt idx="41">
                  <c:v>Techniki położnicze i prowadzenie porodu - praktyka zawodowa</c:v>
                </c:pt>
                <c:pt idx="42">
                  <c:v>Położnictwo i opieka położnicza - praktyka zawodowa</c:v>
                </c:pt>
                <c:pt idx="43">
                  <c:v>Neonatologia i opieka neonatologiczna - praktyka zawodowa</c:v>
                </c:pt>
                <c:pt idx="44">
                  <c:v>Pediatria i pielęgniarstwo pediatryczne - praktyka zawodowa</c:v>
                </c:pt>
                <c:pt idx="45">
                  <c:v>Choroby wewnętrzne - praktyka zawodowa</c:v>
                </c:pt>
                <c:pt idx="46">
                  <c:v>Chirurgia - praktyka zawodowa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#ADR!</c:v>
                </c:pt>
                <c:pt idx="52">
                  <c:v>Radiologia</c:v>
                </c:pt>
                <c:pt idx="53">
                  <c:v>Prawo medyczne</c:v>
                </c:pt>
                <c:pt idx="54">
                  <c:v>Opieka położnej podstawowej opieki zdrowotnej </c:v>
                </c:pt>
                <c:pt idx="55">
                  <c:v>Zasoby i system informacji w ochronie zdrowia</c:v>
                </c:pt>
                <c:pt idx="56">
                  <c:v>Zajęcia fakultatywne (język migowy/telemedycyna i e-zdrowie)</c:v>
                </c:pt>
                <c:pt idx="57">
                  <c:v>Techniki położnicze i prowadzenie porodu</c:v>
                </c:pt>
                <c:pt idx="58">
                  <c:v>Ginekologia i opieka ginekologiczna</c:v>
                </c:pt>
                <c:pt idx="59">
                  <c:v>Anestezjologia i stany zagrożenia życia</c:v>
                </c:pt>
                <c:pt idx="60">
                  <c:v>Podstawy ratownictwa medycznego</c:v>
                </c:pt>
                <c:pt idx="61">
                  <c:v>Badania naukowe w położnictwie </c:v>
                </c:pt>
                <c:pt idx="62">
                  <c:v>#ADR!</c:v>
                </c:pt>
                <c:pt idx="63">
                  <c:v>Opieka położnej podstawowej opieki zdrowotnej - praktyka zawodowa</c:v>
                </c:pt>
                <c:pt idx="64">
                  <c:v>Techniki położnicze i prowadzenie porodu - praktyka zawodowa</c:v>
                </c:pt>
                <c:pt idx="65">
                  <c:v>Położnictwo i opieka położnicza - praktyka zawodowa</c:v>
                </c:pt>
                <c:pt idx="66">
                  <c:v>Ginekologia i opieka ginekologiczna - praktyka zawodowa</c:v>
                </c:pt>
                <c:pt idx="67">
                  <c:v>Psychiatria - praktyka zawodowa</c:v>
                </c:pt>
                <c:pt idx="68">
                  <c:v>Anestezjologia i stany zagrożenia życia - praktyka zawodowa</c:v>
                </c:pt>
                <c:pt idx="69">
                  <c:v>Przygotowanie do egzaminu dyplomowego</c:v>
                </c:pt>
                <c:pt idx="70">
                  <c:v>Współpraca i komunikacja w zespole interprofesjonalnym</c:v>
                </c:pt>
                <c:pt idx="71">
                  <c:v> </c:v>
                </c:pt>
                <c:pt idx="72">
                  <c:v> </c:v>
                </c:pt>
                <c:pt idx="73">
                  <c:v> </c:v>
                </c:pt>
                <c:pt idx="74">
                  <c:v> </c:v>
                </c:pt>
                <c:pt idx="75">
                  <c:v> </c:v>
                </c:pt>
                <c:pt idx="76">
                  <c:v> </c:v>
                </c:pt>
                <c:pt idx="77">
                  <c:v>sumy dla 3 roku</c:v>
                </c:pt>
              </c:strCache>
            </c:strRef>
          </c:cat>
          <c:val>
            <c:numRef>
              <c:f>[3]Matryca!$R$20:$R$97</c:f>
              <c:numCache>
                <c:formatCode>General</c:formatCode>
                <c:ptCount val="7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33</c:v>
                </c:pt>
                <c:pt idx="12">
                  <c:v>2</c:v>
                </c:pt>
                <c:pt idx="13">
                  <c:v>5</c:v>
                </c:pt>
                <c:pt idx="14">
                  <c:v>9</c:v>
                </c:pt>
                <c:pt idx="15">
                  <c:v>3</c:v>
                </c:pt>
                <c:pt idx="16">
                  <c:v>25</c:v>
                </c:pt>
                <c:pt idx="17">
                  <c:v>0</c:v>
                </c:pt>
                <c:pt idx="18">
                  <c:v>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138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9</c:v>
                </c:pt>
                <c:pt idx="30">
                  <c:v>25</c:v>
                </c:pt>
                <c:pt idx="31">
                  <c:v>15</c:v>
                </c:pt>
                <c:pt idx="32">
                  <c:v>10</c:v>
                </c:pt>
                <c:pt idx="33">
                  <c:v>6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25</c:v>
                </c:pt>
                <c:pt idx="42">
                  <c:v>15</c:v>
                </c:pt>
                <c:pt idx="43">
                  <c:v>6</c:v>
                </c:pt>
                <c:pt idx="44">
                  <c:v>2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138</c:v>
                </c:pt>
                <c:pt idx="52">
                  <c:v>1</c:v>
                </c:pt>
                <c:pt idx="53">
                  <c:v>1</c:v>
                </c:pt>
                <c:pt idx="54">
                  <c:v>5</c:v>
                </c:pt>
                <c:pt idx="55">
                  <c:v>2</c:v>
                </c:pt>
                <c:pt idx="56">
                  <c:v>3</c:v>
                </c:pt>
                <c:pt idx="57">
                  <c:v>25</c:v>
                </c:pt>
                <c:pt idx="58">
                  <c:v>10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0</c:v>
                </c:pt>
                <c:pt idx="63">
                  <c:v>5</c:v>
                </c:pt>
                <c:pt idx="64">
                  <c:v>25</c:v>
                </c:pt>
                <c:pt idx="65">
                  <c:v>15</c:v>
                </c:pt>
                <c:pt idx="66">
                  <c:v>10</c:v>
                </c:pt>
                <c:pt idx="67">
                  <c:v>2</c:v>
                </c:pt>
                <c:pt idx="68">
                  <c:v>4</c:v>
                </c:pt>
                <c:pt idx="69">
                  <c:v>0</c:v>
                </c:pt>
                <c:pt idx="70">
                  <c:v>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A-4D54-9452-80E39214FC2A}"/>
            </c:ext>
          </c:extLst>
        </c:ser>
        <c:ser>
          <c:idx val="2"/>
          <c:order val="2"/>
          <c:tx>
            <c:v>KOPMETENCJE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D6A348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23A-4D54-9452-80E39214FC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[3]Matryca!$I$20:$I$97</c:f>
              <c:strCache>
                <c:ptCount val="78"/>
                <c:pt idx="0">
                  <c:v>Anatomia</c:v>
                </c:pt>
                <c:pt idx="1">
                  <c:v>Fizjologia</c:v>
                </c:pt>
                <c:pt idx="2">
                  <c:v>Embriologia i genetyka</c:v>
                </c:pt>
                <c:pt idx="3">
                  <c:v>Biochemia i biofizyka</c:v>
                </c:pt>
                <c:pt idx="4">
                  <c:v>Mikrobiologia i parazytologia</c:v>
                </c:pt>
                <c:pt idx="5">
                  <c:v>Farmakologia</c:v>
                </c:pt>
                <c:pt idx="6">
                  <c:v>Psychologia</c:v>
                </c:pt>
                <c:pt idx="7">
                  <c:v>Socjologia</c:v>
                </c:pt>
                <c:pt idx="8">
                  <c:v>Pedagogika</c:v>
                </c:pt>
                <c:pt idx="9">
                  <c:v>Zdrowie publiczne</c:v>
                </c:pt>
                <c:pt idx="10">
                  <c:v>Język angielski</c:v>
                </c:pt>
                <c:pt idx="11">
                  <c:v>Podstawy położnictwa</c:v>
                </c:pt>
                <c:pt idx="12">
                  <c:v>Etyka zawodu położnej</c:v>
                </c:pt>
                <c:pt idx="13">
                  <c:v>Organizacja pracy położnej</c:v>
                </c:pt>
                <c:pt idx="14">
                  <c:v>Badania fizykalne w praktyce zawodowej położnej</c:v>
                </c:pt>
                <c:pt idx="15">
                  <c:v>Zakażenia szpitalne</c:v>
                </c:pt>
                <c:pt idx="16">
                  <c:v>Techniki położnicze i prowadzenie porodu</c:v>
                </c:pt>
                <c:pt idx="17">
                  <c:v>Podstawy położnictwa - praktyka zawodowa</c:v>
                </c:pt>
                <c:pt idx="18">
                  <c:v>Techniki położnicze i prowadzenie porodu - praktyka zawodowa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sumy dla 1 roku</c:v>
                </c:pt>
                <c:pt idx="26">
                  <c:v>Patologia</c:v>
                </c:pt>
                <c:pt idx="27">
                  <c:v>Promocja zdrowia</c:v>
                </c:pt>
                <c:pt idx="28">
                  <c:v>Dietetyka</c:v>
                </c:pt>
                <c:pt idx="29">
                  <c:v>Badania fizykalne w praktyce zawodowej położnej</c:v>
                </c:pt>
                <c:pt idx="30">
                  <c:v>Techniki położnicze i prowadzenie porodu</c:v>
                </c:pt>
                <c:pt idx="31">
                  <c:v>Położnictwo i opieka położnicza</c:v>
                </c:pt>
                <c:pt idx="32">
                  <c:v>Ginekologia i opieka ginekologiczna</c:v>
                </c:pt>
                <c:pt idx="33">
                  <c:v>Neonatologia i opieka neonatologiczna</c:v>
                </c:pt>
                <c:pt idx="34">
                  <c:v>Pediatria i pielęgniarstwo pediatryczne</c:v>
                </c:pt>
                <c:pt idx="35">
                  <c:v>Choroby wewnętrzne</c:v>
                </c:pt>
                <c:pt idx="36">
                  <c:v>Chirurgia</c:v>
                </c:pt>
                <c:pt idx="37">
                  <c:v>Rehabilitacja w położnictwie, neonatologii i ginekologii</c:v>
                </c:pt>
                <c:pt idx="38">
                  <c:v>Psychiatria</c:v>
                </c:pt>
                <c:pt idx="39">
                  <c:v>#ADR!</c:v>
                </c:pt>
                <c:pt idx="40">
                  <c:v>Wychowanie fizyczne</c:v>
                </c:pt>
                <c:pt idx="41">
                  <c:v>Techniki położnicze i prowadzenie porodu - praktyka zawodowa</c:v>
                </c:pt>
                <c:pt idx="42">
                  <c:v>Położnictwo i opieka położnicza - praktyka zawodowa</c:v>
                </c:pt>
                <c:pt idx="43">
                  <c:v>Neonatologia i opieka neonatologiczna - praktyka zawodowa</c:v>
                </c:pt>
                <c:pt idx="44">
                  <c:v>Pediatria i pielęgniarstwo pediatryczne - praktyka zawodowa</c:v>
                </c:pt>
                <c:pt idx="45">
                  <c:v>Choroby wewnętrzne - praktyka zawodowa</c:v>
                </c:pt>
                <c:pt idx="46">
                  <c:v>Chirurgia - praktyka zawodowa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#ADR!</c:v>
                </c:pt>
                <c:pt idx="52">
                  <c:v>Radiologia</c:v>
                </c:pt>
                <c:pt idx="53">
                  <c:v>Prawo medyczne</c:v>
                </c:pt>
                <c:pt idx="54">
                  <c:v>Opieka położnej podstawowej opieki zdrowotnej </c:v>
                </c:pt>
                <c:pt idx="55">
                  <c:v>Zasoby i system informacji w ochronie zdrowia</c:v>
                </c:pt>
                <c:pt idx="56">
                  <c:v>Zajęcia fakultatywne (język migowy/telemedycyna i e-zdrowie)</c:v>
                </c:pt>
                <c:pt idx="57">
                  <c:v>Techniki położnicze i prowadzenie porodu</c:v>
                </c:pt>
                <c:pt idx="58">
                  <c:v>Ginekologia i opieka ginekologiczna</c:v>
                </c:pt>
                <c:pt idx="59">
                  <c:v>Anestezjologia i stany zagrożenia życia</c:v>
                </c:pt>
                <c:pt idx="60">
                  <c:v>Podstawy ratownictwa medycznego</c:v>
                </c:pt>
                <c:pt idx="61">
                  <c:v>Badania naukowe w położnictwie </c:v>
                </c:pt>
                <c:pt idx="62">
                  <c:v>#ADR!</c:v>
                </c:pt>
                <c:pt idx="63">
                  <c:v>Opieka położnej podstawowej opieki zdrowotnej - praktyka zawodowa</c:v>
                </c:pt>
                <c:pt idx="64">
                  <c:v>Techniki położnicze i prowadzenie porodu - praktyka zawodowa</c:v>
                </c:pt>
                <c:pt idx="65">
                  <c:v>Położnictwo i opieka położnicza - praktyka zawodowa</c:v>
                </c:pt>
                <c:pt idx="66">
                  <c:v>Ginekologia i opieka ginekologiczna - praktyka zawodowa</c:v>
                </c:pt>
                <c:pt idx="67">
                  <c:v>Psychiatria - praktyka zawodowa</c:v>
                </c:pt>
                <c:pt idx="68">
                  <c:v>Anestezjologia i stany zagrożenia życia - praktyka zawodowa</c:v>
                </c:pt>
                <c:pt idx="69">
                  <c:v>Przygotowanie do egzaminu dyplomowego</c:v>
                </c:pt>
                <c:pt idx="70">
                  <c:v>Współpraca i komunikacja w zespole interprofesjonalnym</c:v>
                </c:pt>
                <c:pt idx="71">
                  <c:v> </c:v>
                </c:pt>
                <c:pt idx="72">
                  <c:v> </c:v>
                </c:pt>
                <c:pt idx="73">
                  <c:v> </c:v>
                </c:pt>
                <c:pt idx="74">
                  <c:v> </c:v>
                </c:pt>
                <c:pt idx="75">
                  <c:v> </c:v>
                </c:pt>
                <c:pt idx="76">
                  <c:v> </c:v>
                </c:pt>
                <c:pt idx="77">
                  <c:v>sumy dla 3 roku</c:v>
                </c:pt>
              </c:strCache>
            </c:strRef>
          </c:cat>
          <c:val>
            <c:numRef>
              <c:f>[3]Matryca!$S$20:$S$97</c:f>
              <c:numCache>
                <c:formatCode>General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3A-4D54-9452-80E39214FC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37416254504621477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6</xdr:col>
      <xdr:colOff>157894</xdr:colOff>
      <xdr:row>3</xdr:row>
      <xdr:rowOff>97427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1472D1-076D-4035-9057-F2120AA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2423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513942</xdr:colOff>
      <xdr:row>4</xdr:row>
      <xdr:rowOff>26382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8558896-D446-4E71-8E9D-D17F1D17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32974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435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D3412DB-BFA5-4B59-B8CE-69C171EAC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435</xdr:col>
      <xdr:colOff>1</xdr:colOff>
      <xdr:row>19</xdr:row>
      <xdr:rowOff>16325</xdr:rowOff>
    </xdr:from>
    <xdr:to>
      <xdr:col>447</xdr:col>
      <xdr:colOff>585108</xdr:colOff>
      <xdr:row>81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CBEA37AD-F81C-48B9-8F40-AD01E790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435</xdr:col>
      <xdr:colOff>2</xdr:colOff>
      <xdr:row>15</xdr:row>
      <xdr:rowOff>214992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3D0BFBB4-7F17-419D-9ED8-813C1FE78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436</xdr:col>
      <xdr:colOff>511630</xdr:colOff>
      <xdr:row>26</xdr:row>
      <xdr:rowOff>59868</xdr:rowOff>
    </xdr:from>
    <xdr:to>
      <xdr:col>449</xdr:col>
      <xdr:colOff>487137</xdr:colOff>
      <xdr:row>88</xdr:row>
      <xdr:rowOff>108857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1EF3E6D9-F087-4103-9EEC-ABB9AB5CA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akoltuniuk/Desktop/Plany%20od%20roku%202025/C:/Users/Ma&#322;gorzata/OneDrive/Pulpit/PROGRAM/NAJAKTUALNIEJSZA%20WERSJA-%20Szczego&#769;&#322;owy%20program%20studio&#769;w_WZO&#769;R_Piele&#808;gniarstwo_Ist_ST_nowy%20standard%20cykl%202025-2028_A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YLABUSY%202024-2025\Szczeg&#243;&#322;owy%20program%20studi&#243;w_NOWY%20WZ&#211;R\WLS\Szczeg&#243;&#322;owy%20program%20studi&#243;w_WZ&#211;R_Lekarsko-dentystyczny_nab&#243;r_2024-2028_12.08.2024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&#322;gorzata/Downloads/Szczeg&#243;&#322;owy%20program%20studi&#243;w_Po&#322;o&#380;nictwo_Ist_ST%20NOWY%20STANDARD_19.01.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karsko-dentystyczny"/>
      <sheetName val="Wskaźniki"/>
      <sheetName val="Matryca"/>
      <sheetName val="Słowniki"/>
    </sheetNames>
    <sheetDataSet>
      <sheetData sheetId="0" refreshError="1">
        <row r="40">
          <cell r="I40" t="str">
            <v>sumy dla 1 roku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łożnictwo I st."/>
      <sheetName val="Wskaźniki"/>
      <sheetName val="Matryca"/>
      <sheetName val="Słowniki"/>
    </sheetNames>
    <sheetDataSet>
      <sheetData sheetId="0"/>
      <sheetData sheetId="1"/>
      <sheetData sheetId="2">
        <row r="18">
          <cell r="T18" t="str">
            <v>A.W01</v>
          </cell>
          <cell r="U18" t="str">
            <v>A.W02</v>
          </cell>
          <cell r="V18" t="str">
            <v>A.W03</v>
          </cell>
          <cell r="W18" t="str">
            <v>A.W04</v>
          </cell>
          <cell r="X18" t="str">
            <v>A.W05</v>
          </cell>
          <cell r="Y18" t="str">
            <v>A.W06</v>
          </cell>
          <cell r="Z18" t="str">
            <v>A.W07</v>
          </cell>
          <cell r="AA18" t="str">
            <v>A.W08</v>
          </cell>
          <cell r="AB18" t="str">
            <v>A.W09</v>
          </cell>
          <cell r="AC18" t="str">
            <v>A.W10</v>
          </cell>
          <cell r="AD18" t="str">
            <v>A.W11</v>
          </cell>
          <cell r="AE18" t="str">
            <v>A.W12</v>
          </cell>
          <cell r="AF18" t="str">
            <v>A.W13</v>
          </cell>
          <cell r="AG18" t="str">
            <v>A.W14</v>
          </cell>
          <cell r="AH18" t="str">
            <v>A.W15</v>
          </cell>
          <cell r="AI18" t="str">
            <v>A.W16</v>
          </cell>
          <cell r="AJ18" t="str">
            <v>A.W17</v>
          </cell>
          <cell r="AK18" t="str">
            <v>A.W18</v>
          </cell>
          <cell r="AL18" t="str">
            <v>A.W19</v>
          </cell>
          <cell r="AM18" t="str">
            <v>A.W20</v>
          </cell>
          <cell r="AN18" t="str">
            <v>A.W21</v>
          </cell>
          <cell r="AO18" t="str">
            <v>A.W22</v>
          </cell>
          <cell r="AP18" t="str">
            <v>A.W23</v>
          </cell>
          <cell r="AQ18" t="str">
            <v>A.W24</v>
          </cell>
          <cell r="AR18" t="str">
            <v>A.W25</v>
          </cell>
          <cell r="AS18" t="str">
            <v>A.W26</v>
          </cell>
          <cell r="AT18" t="str">
            <v>A.W27</v>
          </cell>
          <cell r="AU18" t="str">
            <v>A.W28</v>
          </cell>
          <cell r="AV18" t="str">
            <v>A.W29</v>
          </cell>
          <cell r="AW18" t="str">
            <v>A.W30</v>
          </cell>
          <cell r="AX18" t="str">
            <v>A.W31</v>
          </cell>
          <cell r="AY18" t="str">
            <v>A.W32</v>
          </cell>
          <cell r="AZ18" t="str">
            <v>A.W33</v>
          </cell>
          <cell r="BA18" t="str">
            <v>A.W34</v>
          </cell>
          <cell r="BB18" t="str">
            <v>A.W35</v>
          </cell>
          <cell r="BC18" t="str">
            <v>B.W01</v>
          </cell>
          <cell r="BD18" t="str">
            <v>B.W02</v>
          </cell>
          <cell r="BE18" t="str">
            <v>B.W03</v>
          </cell>
          <cell r="BF18" t="str">
            <v>B.W04</v>
          </cell>
          <cell r="BG18" t="str">
            <v>B.W05</v>
          </cell>
          <cell r="BH18" t="str">
            <v>B.W06</v>
          </cell>
          <cell r="BI18" t="str">
            <v>B.W07</v>
          </cell>
          <cell r="BJ18" t="str">
            <v>B.W08</v>
          </cell>
          <cell r="BK18" t="str">
            <v>B.W09</v>
          </cell>
          <cell r="BL18" t="str">
            <v>B.W10</v>
          </cell>
          <cell r="BM18" t="str">
            <v>B.W11</v>
          </cell>
          <cell r="BN18" t="str">
            <v>B.W12</v>
          </cell>
          <cell r="BO18" t="str">
            <v>B.W13</v>
          </cell>
          <cell r="BP18" t="str">
            <v>B.W14</v>
          </cell>
          <cell r="BQ18" t="str">
            <v>B.W15</v>
          </cell>
          <cell r="BR18" t="str">
            <v>B.W16</v>
          </cell>
          <cell r="BS18" t="str">
            <v>B.W17</v>
          </cell>
          <cell r="BT18" t="str">
            <v>B.W18</v>
          </cell>
          <cell r="BU18" t="str">
            <v>B.W19</v>
          </cell>
          <cell r="BV18" t="str">
            <v>B.W20</v>
          </cell>
          <cell r="BW18" t="str">
            <v>B.W21</v>
          </cell>
          <cell r="BX18" t="str">
            <v>B.W22</v>
          </cell>
          <cell r="BY18" t="str">
            <v>B.W23</v>
          </cell>
          <cell r="BZ18" t="str">
            <v>B.W24</v>
          </cell>
          <cell r="CA18" t="str">
            <v>B.W25</v>
          </cell>
          <cell r="CB18" t="str">
            <v>B.W26</v>
          </cell>
          <cell r="CC18" t="str">
            <v>B.W27</v>
          </cell>
          <cell r="CD18" t="str">
            <v>B.W28</v>
          </cell>
          <cell r="CE18" t="str">
            <v>B.W29</v>
          </cell>
          <cell r="CF18" t="str">
            <v>B.W30</v>
          </cell>
          <cell r="CG18" t="str">
            <v>B.W31</v>
          </cell>
          <cell r="CH18" t="str">
            <v>B.W32</v>
          </cell>
          <cell r="CI18" t="str">
            <v>B.W33</v>
          </cell>
          <cell r="CJ18" t="str">
            <v>B.W34</v>
          </cell>
          <cell r="CK18" t="str">
            <v>B.W35</v>
          </cell>
          <cell r="CL18" t="str">
            <v>B.W36</v>
          </cell>
          <cell r="CM18" t="str">
            <v>B.W37</v>
          </cell>
          <cell r="CN18" t="str">
            <v>B.W38</v>
          </cell>
          <cell r="CO18" t="str">
            <v>B.W39</v>
          </cell>
          <cell r="CP18" t="str">
            <v>B.W40</v>
          </cell>
          <cell r="CQ18" t="str">
            <v>B.W41</v>
          </cell>
          <cell r="CR18" t="str">
            <v>B.W42</v>
          </cell>
          <cell r="CS18" t="str">
            <v>B.W43</v>
          </cell>
          <cell r="CT18" t="str">
            <v>B.W44</v>
          </cell>
          <cell r="CU18" t="str">
            <v>B.W45</v>
          </cell>
          <cell r="CV18" t="str">
            <v>B.W46</v>
          </cell>
          <cell r="CW18" t="str">
            <v>B.W47</v>
          </cell>
          <cell r="CX18" t="str">
            <v>B.W48</v>
          </cell>
          <cell r="CY18" t="str">
            <v>B.W49</v>
          </cell>
          <cell r="CZ18" t="str">
            <v>B.W50</v>
          </cell>
          <cell r="DA18" t="str">
            <v>B.W51</v>
          </cell>
          <cell r="DB18" t="str">
            <v>B.W52</v>
          </cell>
          <cell r="DC18" t="str">
            <v>B.W53</v>
          </cell>
          <cell r="DD18" t="str">
            <v>C.W01</v>
          </cell>
          <cell r="DE18" t="str">
            <v>C.W02</v>
          </cell>
          <cell r="DF18" t="str">
            <v>C.W03</v>
          </cell>
          <cell r="DG18" t="str">
            <v>C.W04</v>
          </cell>
          <cell r="DH18" t="str">
            <v>C.W05</v>
          </cell>
          <cell r="DI18" t="str">
            <v>C.W06</v>
          </cell>
          <cell r="DJ18" t="str">
            <v>C.W07</v>
          </cell>
          <cell r="DK18" t="str">
            <v>C.W08</v>
          </cell>
          <cell r="DL18" t="str">
            <v>C.W09</v>
          </cell>
          <cell r="DM18" t="str">
            <v>C.W10</v>
          </cell>
          <cell r="DN18" t="str">
            <v>C.W11</v>
          </cell>
          <cell r="DO18" t="str">
            <v>C.W12</v>
          </cell>
          <cell r="DP18" t="str">
            <v>C.W13</v>
          </cell>
          <cell r="DQ18" t="str">
            <v>C.W14</v>
          </cell>
          <cell r="DR18" t="str">
            <v>C.W15</v>
          </cell>
          <cell r="DS18" t="str">
            <v>C.W16</v>
          </cell>
          <cell r="DT18" t="str">
            <v>C.W17</v>
          </cell>
          <cell r="DU18" t="str">
            <v>C.W18</v>
          </cell>
          <cell r="DV18" t="str">
            <v>C.W19</v>
          </cell>
          <cell r="DW18" t="str">
            <v>C.W20</v>
          </cell>
          <cell r="DX18" t="str">
            <v>C.W21</v>
          </cell>
          <cell r="DY18" t="str">
            <v>C.W22</v>
          </cell>
          <cell r="DZ18" t="str">
            <v>C.W23</v>
          </cell>
          <cell r="EA18" t="str">
            <v>C.W24</v>
          </cell>
          <cell r="EB18" t="str">
            <v>C.W25</v>
          </cell>
          <cell r="EC18" t="str">
            <v>C.W26</v>
          </cell>
          <cell r="ED18" t="str">
            <v>C.W27</v>
          </cell>
          <cell r="EE18" t="str">
            <v>C.W28</v>
          </cell>
          <cell r="EF18" t="str">
            <v>C.W29</v>
          </cell>
          <cell r="EG18" t="str">
            <v>C.W30</v>
          </cell>
          <cell r="EH18" t="str">
            <v>C.W31</v>
          </cell>
          <cell r="EI18" t="str">
            <v>C.W32</v>
          </cell>
          <cell r="EJ18" t="str">
            <v>C.W33</v>
          </cell>
          <cell r="EK18" t="str">
            <v>C.W34</v>
          </cell>
          <cell r="EL18" t="str">
            <v>C.W35</v>
          </cell>
          <cell r="EM18" t="str">
            <v>C.W36</v>
          </cell>
          <cell r="EN18" t="str">
            <v>C.W37</v>
          </cell>
          <cell r="EO18" t="str">
            <v>C.W38</v>
          </cell>
          <cell r="EP18" t="str">
            <v>C.W39</v>
          </cell>
          <cell r="EQ18" t="str">
            <v>C.W40</v>
          </cell>
          <cell r="ER18" t="str">
            <v>C.W41</v>
          </cell>
          <cell r="ES18" t="str">
            <v>C.W42</v>
          </cell>
          <cell r="ET18" t="str">
            <v>C.W43</v>
          </cell>
          <cell r="EU18" t="str">
            <v>C.W44</v>
          </cell>
          <cell r="EV18" t="str">
            <v>C.W45</v>
          </cell>
          <cell r="EW18" t="str">
            <v>C.W46</v>
          </cell>
          <cell r="EX18" t="str">
            <v>C.W47</v>
          </cell>
          <cell r="EY18" t="str">
            <v>C.W48</v>
          </cell>
          <cell r="EZ18" t="str">
            <v>D.W01</v>
          </cell>
          <cell r="FA18" t="str">
            <v>D.W02</v>
          </cell>
          <cell r="FB18" t="str">
            <v>D.W03</v>
          </cell>
          <cell r="FC18" t="str">
            <v>D.W04</v>
          </cell>
          <cell r="FD18" t="str">
            <v>D.W05</v>
          </cell>
          <cell r="FE18" t="str">
            <v>D.W06</v>
          </cell>
          <cell r="FF18" t="str">
            <v>D.W07</v>
          </cell>
          <cell r="FG18" t="str">
            <v>D.W08</v>
          </cell>
          <cell r="FH18" t="str">
            <v>D.W09</v>
          </cell>
          <cell r="FI18" t="str">
            <v>D.W10</v>
          </cell>
          <cell r="FJ18" t="str">
            <v>D.W11</v>
          </cell>
          <cell r="FK18" t="str">
            <v>D.W12</v>
          </cell>
          <cell r="FL18" t="str">
            <v>D.W13</v>
          </cell>
          <cell r="FM18" t="str">
            <v>D.W14</v>
          </cell>
          <cell r="FN18" t="str">
            <v>D.W15</v>
          </cell>
          <cell r="FO18" t="str">
            <v>D.W16</v>
          </cell>
          <cell r="FP18" t="str">
            <v>D.W17</v>
          </cell>
          <cell r="FQ18" t="str">
            <v>D.W18</v>
          </cell>
          <cell r="FR18" t="str">
            <v>D.W19</v>
          </cell>
          <cell r="FS18" t="str">
            <v>D.W20</v>
          </cell>
          <cell r="FT18" t="str">
            <v>D.W21</v>
          </cell>
          <cell r="FU18" t="str">
            <v>D.W22</v>
          </cell>
          <cell r="FV18" t="str">
            <v>D.W23</v>
          </cell>
          <cell r="FW18" t="str">
            <v>D.W24</v>
          </cell>
          <cell r="FX18" t="str">
            <v>D.W25</v>
          </cell>
          <cell r="FY18" t="str">
            <v>D.W26</v>
          </cell>
          <cell r="FZ18" t="str">
            <v>D.W27</v>
          </cell>
          <cell r="GA18" t="str">
            <v>D.W28</v>
          </cell>
          <cell r="GB18" t="str">
            <v>D.W29</v>
          </cell>
          <cell r="GC18" t="str">
            <v>D.W30</v>
          </cell>
          <cell r="GD18" t="str">
            <v>D.W31</v>
          </cell>
          <cell r="GE18" t="str">
            <v>D.W32</v>
          </cell>
          <cell r="GF18" t="str">
            <v>D.W33</v>
          </cell>
          <cell r="GG18" t="str">
            <v>D.W34</v>
          </cell>
          <cell r="GH18" t="str">
            <v>D.W35</v>
          </cell>
          <cell r="GI18" t="str">
            <v>D.W36</v>
          </cell>
          <cell r="GJ18" t="str">
            <v>D.W37</v>
          </cell>
          <cell r="GK18" t="str">
            <v>D.W38</v>
          </cell>
          <cell r="GL18" t="str">
            <v>D.W39</v>
          </cell>
          <cell r="GM18" t="str">
            <v>D.W40</v>
          </cell>
          <cell r="GN18" t="str">
            <v>D.W41</v>
          </cell>
          <cell r="GO18" t="str">
            <v>D.W42</v>
          </cell>
          <cell r="GP18" t="str">
            <v>D.W43</v>
          </cell>
          <cell r="GQ18" t="str">
            <v>D.W44</v>
          </cell>
          <cell r="GR18" t="str">
            <v>D.W45</v>
          </cell>
          <cell r="GS18" t="str">
            <v>D.W46</v>
          </cell>
          <cell r="GT18" t="str">
            <v>D.W47</v>
          </cell>
          <cell r="GU18" t="str">
            <v>D.W48</v>
          </cell>
          <cell r="GV18" t="str">
            <v>D.W49</v>
          </cell>
          <cell r="GW18" t="str">
            <v>D.W50</v>
          </cell>
          <cell r="GX18" t="str">
            <v>D.W51</v>
          </cell>
          <cell r="GY18" t="str">
            <v>D.W52</v>
          </cell>
          <cell r="GZ18" t="str">
            <v>D.W53</v>
          </cell>
          <cell r="HA18" t="str">
            <v>D.W54</v>
          </cell>
          <cell r="HB18" t="str">
            <v>D.W55</v>
          </cell>
          <cell r="HC18" t="str">
            <v>D.W56</v>
          </cell>
          <cell r="HD18" t="str">
            <v>D.W57</v>
          </cell>
          <cell r="HE18" t="str">
            <v>D.W58</v>
          </cell>
          <cell r="HF18" t="str">
            <v>D.W59</v>
          </cell>
          <cell r="HG18" t="str">
            <v>D.W60</v>
          </cell>
          <cell r="HH18" t="str">
            <v>D.W61</v>
          </cell>
          <cell r="HI18" t="str">
            <v>D.W62</v>
          </cell>
          <cell r="HJ18" t="str">
            <v>D.W63</v>
          </cell>
          <cell r="HK18" t="str">
            <v>D.W64</v>
          </cell>
          <cell r="HL18" t="str">
            <v>D.W65</v>
          </cell>
          <cell r="HM18" t="str">
            <v>D.W66</v>
          </cell>
          <cell r="HN18" t="str">
            <v>D.W67</v>
          </cell>
          <cell r="HO18" t="str">
            <v>D.W68</v>
          </cell>
          <cell r="HP18" t="str">
            <v>D.W69</v>
          </cell>
          <cell r="HQ18" t="str">
            <v>D.W70</v>
          </cell>
          <cell r="HR18" t="str">
            <v>D.W71</v>
          </cell>
          <cell r="HS18" t="str">
            <v>D.W72</v>
          </cell>
          <cell r="HT18" t="str">
            <v>D.W73</v>
          </cell>
          <cell r="HU18" t="str">
            <v>D.W74</v>
          </cell>
          <cell r="HV18" t="str">
            <v>D.W75</v>
          </cell>
          <cell r="HW18" t="str">
            <v>D.W76</v>
          </cell>
          <cell r="HX18" t="str">
            <v>D.W77</v>
          </cell>
          <cell r="HY18" t="str">
            <v>D.W78</v>
          </cell>
          <cell r="HZ18" t="str">
            <v>D.W79</v>
          </cell>
          <cell r="IA18" t="str">
            <v>D.W80</v>
          </cell>
          <cell r="IB18" t="str">
            <v>D.W81</v>
          </cell>
          <cell r="IC18" t="str">
            <v>D.W82</v>
          </cell>
          <cell r="ID18" t="str">
            <v>D.W83</v>
          </cell>
          <cell r="IE18" t="str">
            <v>A.U01</v>
          </cell>
          <cell r="IF18" t="str">
            <v>A.U02</v>
          </cell>
          <cell r="IG18" t="str">
            <v>A.U03</v>
          </cell>
          <cell r="IH18" t="str">
            <v>A.U04</v>
          </cell>
          <cell r="II18" t="str">
            <v>A.U05</v>
          </cell>
          <cell r="IJ18" t="str">
            <v>A.U06</v>
          </cell>
          <cell r="IK18" t="str">
            <v>A.U07</v>
          </cell>
          <cell r="IL18" t="str">
            <v>A.U08</v>
          </cell>
          <cell r="IM18" t="str">
            <v>A.U09</v>
          </cell>
          <cell r="IN18" t="str">
            <v>A.U10</v>
          </cell>
          <cell r="IO18" t="str">
            <v>A.U11</v>
          </cell>
          <cell r="IP18" t="str">
            <v>A.U12</v>
          </cell>
          <cell r="IQ18" t="str">
            <v>A.U13</v>
          </cell>
          <cell r="IR18" t="str">
            <v>A.U14</v>
          </cell>
          <cell r="IS18" t="str">
            <v>A.U15</v>
          </cell>
          <cell r="IT18" t="str">
            <v>A.U16</v>
          </cell>
          <cell r="IU18" t="str">
            <v>A.U17</v>
          </cell>
          <cell r="IV18" t="str">
            <v>B.U01</v>
          </cell>
          <cell r="IW18" t="str">
            <v>B.U02</v>
          </cell>
          <cell r="IX18" t="str">
            <v>B.U03</v>
          </cell>
          <cell r="IY18" t="str">
            <v>B.U04</v>
          </cell>
          <cell r="IZ18" t="str">
            <v>B.U05</v>
          </cell>
          <cell r="JA18" t="str">
            <v>B.U06</v>
          </cell>
          <cell r="JB18" t="str">
            <v>B.U07</v>
          </cell>
          <cell r="JC18" t="str">
            <v>B.U08</v>
          </cell>
          <cell r="JD18" t="str">
            <v>B.U09</v>
          </cell>
          <cell r="JE18" t="str">
            <v>B.U10</v>
          </cell>
          <cell r="JF18" t="str">
            <v>B.U11</v>
          </cell>
          <cell r="JG18" t="str">
            <v>B.U12</v>
          </cell>
          <cell r="JH18" t="str">
            <v>B.U13</v>
          </cell>
          <cell r="JI18" t="str">
            <v>B.U14</v>
          </cell>
          <cell r="JJ18" t="str">
            <v>B.U15</v>
          </cell>
          <cell r="JK18" t="str">
            <v>B.U16</v>
          </cell>
          <cell r="JL18" t="str">
            <v>B.U17</v>
          </cell>
          <cell r="JM18" t="str">
            <v>B.U18</v>
          </cell>
          <cell r="JN18" t="str">
            <v>B.U19</v>
          </cell>
          <cell r="JO18" t="str">
            <v>B.U20</v>
          </cell>
          <cell r="JP18" t="str">
            <v>B.U21</v>
          </cell>
          <cell r="JQ18" t="str">
            <v>B.U22</v>
          </cell>
          <cell r="JR18" t="str">
            <v>B.U23</v>
          </cell>
          <cell r="JS18" t="str">
            <v>B.U24</v>
          </cell>
          <cell r="JT18" t="str">
            <v>B.U25</v>
          </cell>
          <cell r="JU18" t="str">
            <v>B.U26</v>
          </cell>
          <cell r="JV18" t="str">
            <v>B.U27</v>
          </cell>
          <cell r="JW18" t="str">
            <v>B.U28</v>
          </cell>
          <cell r="JX18" t="str">
            <v>C.U01</v>
          </cell>
          <cell r="JY18" t="str">
            <v>C.U02</v>
          </cell>
          <cell r="JZ18" t="str">
            <v>C.U03</v>
          </cell>
          <cell r="KA18" t="str">
            <v>C.U04</v>
          </cell>
          <cell r="KB18" t="str">
            <v>C.U05</v>
          </cell>
          <cell r="KC18" t="str">
            <v>C.U06</v>
          </cell>
          <cell r="KD18" t="str">
            <v>C.U07</v>
          </cell>
          <cell r="KE18" t="str">
            <v>C.U08</v>
          </cell>
          <cell r="KF18" t="str">
            <v>C.U09</v>
          </cell>
          <cell r="KG18" t="str">
            <v>C.U10</v>
          </cell>
          <cell r="KH18" t="str">
            <v>C.U11</v>
          </cell>
          <cell r="KI18" t="str">
            <v>C.U12</v>
          </cell>
          <cell r="KJ18" t="str">
            <v>C.U13</v>
          </cell>
          <cell r="KK18" t="str">
            <v>C.U14</v>
          </cell>
          <cell r="KL18" t="str">
            <v>C.U15</v>
          </cell>
          <cell r="KM18" t="str">
            <v>C.U16</v>
          </cell>
          <cell r="KN18" t="str">
            <v>C.U17</v>
          </cell>
          <cell r="KO18" t="str">
            <v>C.U18</v>
          </cell>
          <cell r="KP18" t="str">
            <v>C.U19</v>
          </cell>
          <cell r="KQ18" t="str">
            <v>C.U20</v>
          </cell>
          <cell r="KR18" t="str">
            <v>C.U21</v>
          </cell>
          <cell r="KS18" t="str">
            <v>C.U22</v>
          </cell>
          <cell r="KT18" t="str">
            <v>C.U23</v>
          </cell>
          <cell r="KU18" t="str">
            <v>C.U24</v>
          </cell>
          <cell r="KV18" t="str">
            <v>C.U25</v>
          </cell>
          <cell r="KW18" t="str">
            <v>C.U26</v>
          </cell>
          <cell r="KX18" t="str">
            <v>C.U27</v>
          </cell>
          <cell r="KY18" t="str">
            <v>C.U28</v>
          </cell>
          <cell r="KZ18" t="str">
            <v>C.U29</v>
          </cell>
          <cell r="LA18" t="str">
            <v>C.U30</v>
          </cell>
          <cell r="LB18" t="str">
            <v>C.U31</v>
          </cell>
          <cell r="LC18" t="str">
            <v>C.U32</v>
          </cell>
          <cell r="LD18" t="str">
            <v>C.U33</v>
          </cell>
          <cell r="LE18" t="str">
            <v>C.U34</v>
          </cell>
          <cell r="LF18" t="str">
            <v>C.U35</v>
          </cell>
          <cell r="LG18" t="str">
            <v>C.U36</v>
          </cell>
          <cell r="LH18" t="str">
            <v>C.U37</v>
          </cell>
          <cell r="LI18" t="str">
            <v>C.U38</v>
          </cell>
          <cell r="LJ18" t="str">
            <v>C.U39</v>
          </cell>
          <cell r="LK18" t="str">
            <v>C.U40</v>
          </cell>
          <cell r="LL18" t="str">
            <v>C.U41</v>
          </cell>
          <cell r="LM18" t="str">
            <v>C.U42</v>
          </cell>
          <cell r="LN18" t="str">
            <v>C.U43</v>
          </cell>
          <cell r="LO18" t="str">
            <v>C.U44</v>
          </cell>
          <cell r="LP18" t="str">
            <v>C.U45</v>
          </cell>
          <cell r="LQ18" t="str">
            <v>C.U46</v>
          </cell>
          <cell r="LR18" t="str">
            <v>C.U47</v>
          </cell>
          <cell r="LS18" t="str">
            <v>C.U48</v>
          </cell>
          <cell r="LT18" t="str">
            <v>C.U49</v>
          </cell>
          <cell r="LU18" t="str">
            <v>C.U50</v>
          </cell>
          <cell r="LV18" t="str">
            <v>C.U51</v>
          </cell>
          <cell r="LW18" t="str">
            <v>C.U52</v>
          </cell>
          <cell r="LX18" t="str">
            <v>C.U53</v>
          </cell>
          <cell r="LY18" t="str">
            <v>C.U54</v>
          </cell>
          <cell r="LZ18" t="str">
            <v>C.U55</v>
          </cell>
          <cell r="MA18" t="str">
            <v>C.U56</v>
          </cell>
          <cell r="MB18" t="str">
            <v>C.U57</v>
          </cell>
          <cell r="MC18" t="str">
            <v>C.U58</v>
          </cell>
          <cell r="MD18" t="str">
            <v>C.U59</v>
          </cell>
          <cell r="ME18" t="str">
            <v>C.U60</v>
          </cell>
          <cell r="MF18" t="str">
            <v>C.U61</v>
          </cell>
          <cell r="MG18" t="str">
            <v>C.U62</v>
          </cell>
          <cell r="MH18" t="str">
            <v>C.U63</v>
          </cell>
          <cell r="MI18" t="str">
            <v>C.U64</v>
          </cell>
          <cell r="MJ18" t="str">
            <v>C.U65</v>
          </cell>
          <cell r="MK18" t="str">
            <v>C.U66</v>
          </cell>
          <cell r="ML18" t="str">
            <v>D.U01</v>
          </cell>
          <cell r="MM18" t="str">
            <v>D.U02</v>
          </cell>
          <cell r="MN18" t="str">
            <v>D.U03</v>
          </cell>
          <cell r="MO18" t="str">
            <v>D.U04</v>
          </cell>
          <cell r="MP18" t="str">
            <v>D.U05</v>
          </cell>
          <cell r="MQ18" t="str">
            <v>D.U06</v>
          </cell>
          <cell r="MR18" t="str">
            <v>D.U07</v>
          </cell>
          <cell r="MS18" t="str">
            <v>D.U08</v>
          </cell>
          <cell r="MT18" t="str">
            <v>D.U09</v>
          </cell>
          <cell r="MU18" t="str">
            <v>D.U10</v>
          </cell>
          <cell r="MV18" t="str">
            <v>D.U11</v>
          </cell>
          <cell r="MW18" t="str">
            <v>D.U12</v>
          </cell>
          <cell r="MX18" t="str">
            <v>D.U13</v>
          </cell>
          <cell r="MY18" t="str">
            <v>D.U14</v>
          </cell>
          <cell r="MZ18" t="str">
            <v>D.U15</v>
          </cell>
          <cell r="NA18" t="str">
            <v>D.U16</v>
          </cell>
          <cell r="NB18" t="str">
            <v>D.U17</v>
          </cell>
          <cell r="NC18" t="str">
            <v>D.U18</v>
          </cell>
          <cell r="ND18" t="str">
            <v>D.U19</v>
          </cell>
          <cell r="NE18" t="str">
            <v>D.U20</v>
          </cell>
          <cell r="NF18" t="str">
            <v>D.U21</v>
          </cell>
          <cell r="NG18" t="str">
            <v>D.U22</v>
          </cell>
          <cell r="NH18" t="str">
            <v>D.U23</v>
          </cell>
          <cell r="NI18" t="str">
            <v>D.U24</v>
          </cell>
          <cell r="NJ18" t="str">
            <v>D.U25</v>
          </cell>
          <cell r="NK18" t="str">
            <v>D.U26</v>
          </cell>
          <cell r="NL18" t="str">
            <v>D.U27</v>
          </cell>
          <cell r="NM18" t="str">
            <v>D.U28</v>
          </cell>
          <cell r="NN18" t="str">
            <v>D.U29</v>
          </cell>
          <cell r="NO18" t="str">
            <v>D.U30</v>
          </cell>
          <cell r="NP18" t="str">
            <v>D.U31</v>
          </cell>
          <cell r="NQ18" t="str">
            <v>D.U32</v>
          </cell>
          <cell r="NR18" t="str">
            <v>D.U33</v>
          </cell>
          <cell r="NS18" t="str">
            <v>D.U34</v>
          </cell>
          <cell r="NT18" t="str">
            <v>D.U35</v>
          </cell>
          <cell r="NU18" t="str">
            <v>D.U36</v>
          </cell>
          <cell r="NV18" t="str">
            <v>D.U37</v>
          </cell>
          <cell r="NW18" t="str">
            <v>D.U38</v>
          </cell>
          <cell r="NX18" t="str">
            <v>D.U39</v>
          </cell>
          <cell r="NY18" t="str">
            <v>D.U40</v>
          </cell>
          <cell r="NZ18" t="str">
            <v>D.U41</v>
          </cell>
          <cell r="OA18" t="str">
            <v>D.U42</v>
          </cell>
          <cell r="OB18" t="str">
            <v>D.U43</v>
          </cell>
          <cell r="OC18" t="str">
            <v>D.U44</v>
          </cell>
          <cell r="OD18" t="str">
            <v>D.U45</v>
          </cell>
          <cell r="OE18" t="str">
            <v>D.U46</v>
          </cell>
          <cell r="OF18" t="str">
            <v>D.U47</v>
          </cell>
          <cell r="OG18" t="str">
            <v>D.U48</v>
          </cell>
          <cell r="OH18" t="str">
            <v>D.U49</v>
          </cell>
          <cell r="OI18" t="str">
            <v>D.U50</v>
          </cell>
          <cell r="OJ18" t="str">
            <v>D.U51</v>
          </cell>
          <cell r="OK18" t="str">
            <v>D.U52</v>
          </cell>
          <cell r="OL18" t="str">
            <v>D.U53</v>
          </cell>
          <cell r="OM18" t="str">
            <v>D.U54</v>
          </cell>
          <cell r="ON18" t="str">
            <v>D.U55</v>
          </cell>
          <cell r="OO18" t="str">
            <v>D.U56</v>
          </cell>
          <cell r="OP18" t="str">
            <v>D.U57</v>
          </cell>
          <cell r="OQ18" t="str">
            <v>D.U58</v>
          </cell>
          <cell r="OR18" t="str">
            <v>D.U59</v>
          </cell>
          <cell r="OS18" t="str">
            <v>D.U60</v>
          </cell>
          <cell r="OT18" t="str">
            <v>D.U61</v>
          </cell>
          <cell r="OU18" t="str">
            <v>D.U62</v>
          </cell>
          <cell r="OV18" t="str">
            <v>D.U63</v>
          </cell>
          <cell r="OW18" t="str">
            <v>D.U64</v>
          </cell>
          <cell r="OX18" t="str">
            <v>D.U65</v>
          </cell>
          <cell r="OY18" t="str">
            <v>D.U66</v>
          </cell>
          <cell r="OZ18" t="str">
            <v>D.U67</v>
          </cell>
          <cell r="PA18" t="str">
            <v>D.U68</v>
          </cell>
          <cell r="PB18" t="str">
            <v>D.U69</v>
          </cell>
          <cell r="PC18" t="str">
            <v>D.U70</v>
          </cell>
          <cell r="PD18" t="str">
            <v>D.U71</v>
          </cell>
          <cell r="PE18" t="str">
            <v>D.U72</v>
          </cell>
          <cell r="PF18" t="str">
            <v>D.U73</v>
          </cell>
          <cell r="PG18" t="str">
            <v>D.U74</v>
          </cell>
          <cell r="PH18" t="str">
            <v>D.U75</v>
          </cell>
          <cell r="PI18" t="str">
            <v>D.U76</v>
          </cell>
          <cell r="PJ18" t="str">
            <v>D.U77</v>
          </cell>
          <cell r="PK18" t="str">
            <v>D.U78</v>
          </cell>
          <cell r="PL18" t="str">
            <v>D.U79</v>
          </cell>
          <cell r="PM18" t="str">
            <v>K.1</v>
          </cell>
          <cell r="PN18" t="str">
            <v>K.2</v>
          </cell>
          <cell r="PO18" t="str">
            <v>K.3</v>
          </cell>
          <cell r="PP18" t="str">
            <v>K.4</v>
          </cell>
          <cell r="PQ18" t="str">
            <v>K.5</v>
          </cell>
          <cell r="PR18" t="str">
            <v>K.6</v>
          </cell>
          <cell r="PS18" t="str">
            <v>K.7</v>
          </cell>
        </row>
        <row r="19"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  <cell r="CR19"/>
          <cell r="CS19"/>
          <cell r="CT19"/>
          <cell r="CU19"/>
          <cell r="CV19"/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  <cell r="DI19"/>
          <cell r="DJ19"/>
          <cell r="DK19"/>
          <cell r="DL19"/>
          <cell r="DM19"/>
          <cell r="DN19"/>
          <cell r="DO19"/>
          <cell r="DP19"/>
          <cell r="DQ19"/>
          <cell r="DR19"/>
          <cell r="DS19"/>
          <cell r="DT19"/>
          <cell r="DU19"/>
          <cell r="DV19"/>
          <cell r="DW19"/>
          <cell r="DX19"/>
          <cell r="DY19"/>
          <cell r="DZ19"/>
          <cell r="EA19"/>
          <cell r="EB19"/>
          <cell r="EC19"/>
          <cell r="ED19"/>
          <cell r="EE19"/>
          <cell r="EF19"/>
          <cell r="EG19"/>
          <cell r="EH19"/>
          <cell r="EI19"/>
          <cell r="EJ19"/>
          <cell r="EK19"/>
          <cell r="EL19"/>
          <cell r="EM19"/>
          <cell r="EN19"/>
          <cell r="EO19"/>
          <cell r="EP19"/>
          <cell r="EQ19"/>
          <cell r="ER19"/>
          <cell r="ES19"/>
          <cell r="ET19"/>
          <cell r="EU19"/>
          <cell r="EV19"/>
          <cell r="EW19"/>
          <cell r="EX19"/>
          <cell r="EY19"/>
          <cell r="EZ19"/>
          <cell r="FA19"/>
          <cell r="FB19"/>
          <cell r="FC19"/>
          <cell r="FD19"/>
          <cell r="FE19"/>
          <cell r="FF19"/>
          <cell r="FG19"/>
          <cell r="FH19"/>
          <cell r="FI19"/>
          <cell r="FJ19"/>
          <cell r="FK19"/>
          <cell r="FL19"/>
          <cell r="FM19"/>
          <cell r="FN19"/>
          <cell r="FO19"/>
          <cell r="FP19"/>
          <cell r="FQ19"/>
          <cell r="FR19"/>
          <cell r="FS19"/>
          <cell r="FT19"/>
          <cell r="FU19"/>
          <cell r="FV19"/>
          <cell r="FW19"/>
          <cell r="FX19"/>
          <cell r="FY19"/>
          <cell r="FZ19"/>
          <cell r="GA19"/>
          <cell r="GB19"/>
          <cell r="GC19"/>
          <cell r="GD19"/>
          <cell r="GE19"/>
          <cell r="GF19"/>
          <cell r="GG19"/>
          <cell r="GH19"/>
          <cell r="GI19"/>
          <cell r="GJ19"/>
          <cell r="GK19"/>
          <cell r="GL19"/>
          <cell r="GM19"/>
          <cell r="GN19"/>
          <cell r="GO19"/>
          <cell r="GP19"/>
          <cell r="GQ19"/>
          <cell r="GR19"/>
          <cell r="GS19"/>
          <cell r="GT19"/>
          <cell r="GU19"/>
          <cell r="GV19"/>
          <cell r="GW19"/>
          <cell r="GX19"/>
          <cell r="GY19"/>
          <cell r="GZ19"/>
          <cell r="HA19"/>
          <cell r="HB19"/>
          <cell r="HC19"/>
          <cell r="HD19"/>
          <cell r="HE19"/>
          <cell r="HF19"/>
          <cell r="HG19"/>
          <cell r="HH19"/>
          <cell r="HI19"/>
          <cell r="HJ19"/>
          <cell r="HK19"/>
          <cell r="HL19"/>
          <cell r="HM19"/>
          <cell r="HN19"/>
          <cell r="HO19"/>
          <cell r="HP19"/>
          <cell r="HQ19"/>
          <cell r="HR19"/>
          <cell r="HS19"/>
          <cell r="HT19"/>
          <cell r="HU19"/>
          <cell r="HV19"/>
          <cell r="HW19"/>
          <cell r="HX19"/>
          <cell r="HY19"/>
          <cell r="HZ19"/>
          <cell r="IA19"/>
          <cell r="IB19"/>
          <cell r="IC19"/>
          <cell r="ID19"/>
          <cell r="IE19"/>
          <cell r="IF19"/>
          <cell r="IG19"/>
          <cell r="IH19"/>
          <cell r="II19"/>
          <cell r="IJ19"/>
          <cell r="IK19"/>
          <cell r="IL19"/>
          <cell r="IM19"/>
          <cell r="IN19"/>
          <cell r="IO19"/>
          <cell r="IP19"/>
          <cell r="IQ19"/>
          <cell r="IR19"/>
          <cell r="IS19"/>
          <cell r="IT19"/>
          <cell r="IU19"/>
          <cell r="IV19"/>
          <cell r="IW19"/>
          <cell r="IX19"/>
          <cell r="IY19"/>
          <cell r="IZ19"/>
          <cell r="JA19"/>
          <cell r="JB19"/>
          <cell r="JC19"/>
          <cell r="JD19"/>
          <cell r="JE19"/>
          <cell r="JF19"/>
          <cell r="JG19"/>
          <cell r="JH19"/>
          <cell r="JI19"/>
          <cell r="JJ19"/>
          <cell r="JK19"/>
          <cell r="JL19"/>
          <cell r="JM19"/>
          <cell r="JN19"/>
          <cell r="JO19"/>
          <cell r="JP19"/>
          <cell r="JQ19"/>
          <cell r="JR19"/>
          <cell r="JS19"/>
          <cell r="JT19"/>
          <cell r="JU19"/>
          <cell r="JV19"/>
          <cell r="JW19"/>
          <cell r="JX19"/>
          <cell r="JY19"/>
          <cell r="JZ19"/>
          <cell r="KA19"/>
          <cell r="KB19"/>
          <cell r="KC19"/>
          <cell r="KD19"/>
          <cell r="KE19"/>
          <cell r="KF19"/>
          <cell r="KG19"/>
          <cell r="KH19"/>
          <cell r="KI19"/>
          <cell r="KJ19"/>
          <cell r="KK19"/>
          <cell r="KL19"/>
          <cell r="KM19"/>
          <cell r="KN19"/>
          <cell r="KO19"/>
          <cell r="KP19"/>
          <cell r="KQ19"/>
          <cell r="KR19"/>
          <cell r="KS19"/>
          <cell r="KT19"/>
          <cell r="KU19"/>
          <cell r="KV19"/>
          <cell r="KW19"/>
          <cell r="KX19"/>
          <cell r="KY19"/>
          <cell r="KZ19"/>
          <cell r="LA19"/>
          <cell r="LB19"/>
          <cell r="LC19"/>
          <cell r="LD19"/>
          <cell r="LE19"/>
          <cell r="LF19"/>
          <cell r="LG19"/>
          <cell r="LH19"/>
          <cell r="LI19"/>
          <cell r="LJ19"/>
          <cell r="LK19"/>
          <cell r="LL19"/>
          <cell r="LM19"/>
          <cell r="LN19"/>
          <cell r="LO19"/>
          <cell r="LP19"/>
          <cell r="LQ19"/>
          <cell r="LR19"/>
          <cell r="LS19"/>
          <cell r="LT19"/>
          <cell r="LU19"/>
          <cell r="LV19"/>
          <cell r="LW19"/>
          <cell r="LX19"/>
          <cell r="LY19"/>
          <cell r="LZ19"/>
          <cell r="MA19"/>
          <cell r="MB19"/>
          <cell r="MC19"/>
          <cell r="MD19"/>
          <cell r="ME19"/>
          <cell r="MF19"/>
          <cell r="MG19"/>
          <cell r="MH19"/>
          <cell r="MI19"/>
          <cell r="MJ19"/>
          <cell r="MK19"/>
          <cell r="ML19"/>
          <cell r="MM19"/>
          <cell r="MN19"/>
          <cell r="MO19"/>
          <cell r="MP19"/>
          <cell r="MQ19"/>
          <cell r="MR19"/>
          <cell r="MS19"/>
          <cell r="MT19"/>
          <cell r="MU19"/>
          <cell r="MV19"/>
          <cell r="MW19"/>
          <cell r="MX19"/>
          <cell r="MY19"/>
          <cell r="MZ19"/>
          <cell r="NA19"/>
          <cell r="NB19"/>
          <cell r="NC19"/>
          <cell r="ND19"/>
          <cell r="NE19"/>
          <cell r="NF19"/>
          <cell r="NG19"/>
          <cell r="NH19"/>
          <cell r="NI19"/>
          <cell r="NJ19"/>
          <cell r="NK19"/>
          <cell r="NL19"/>
          <cell r="NM19"/>
          <cell r="NN19"/>
          <cell r="NO19"/>
          <cell r="NP19"/>
          <cell r="NQ19"/>
          <cell r="NR19"/>
          <cell r="NS19"/>
          <cell r="NT19"/>
          <cell r="NU19"/>
          <cell r="NV19"/>
          <cell r="NW19"/>
          <cell r="NX19"/>
          <cell r="NY19"/>
          <cell r="NZ19"/>
          <cell r="OA19"/>
          <cell r="OB19"/>
          <cell r="OC19"/>
          <cell r="OD19"/>
          <cell r="OE19"/>
          <cell r="OF19"/>
          <cell r="OG19"/>
          <cell r="OH19"/>
          <cell r="OI19"/>
          <cell r="OJ19"/>
          <cell r="OK19"/>
          <cell r="OL19"/>
          <cell r="OM19"/>
          <cell r="ON19"/>
          <cell r="OO19"/>
          <cell r="OP19"/>
          <cell r="OQ19"/>
          <cell r="OR19"/>
          <cell r="OS19"/>
          <cell r="OT19"/>
          <cell r="OU19"/>
          <cell r="OV19"/>
          <cell r="OW19"/>
          <cell r="OX19"/>
          <cell r="OY19"/>
          <cell r="OZ19"/>
          <cell r="PA19"/>
          <cell r="PB19"/>
          <cell r="PC19"/>
          <cell r="PD19"/>
          <cell r="PE19"/>
          <cell r="PF19"/>
          <cell r="PG19"/>
          <cell r="PH19"/>
          <cell r="PI19"/>
          <cell r="PJ19"/>
          <cell r="PK19"/>
          <cell r="PL19"/>
          <cell r="PM19"/>
          <cell r="PN19"/>
          <cell r="PO19"/>
          <cell r="PP19"/>
          <cell r="PQ19"/>
          <cell r="PR19"/>
          <cell r="PS19"/>
        </row>
        <row r="20">
          <cell r="I20" t="str">
            <v>Anatomia</v>
          </cell>
          <cell r="Q20">
            <v>2</v>
          </cell>
          <cell r="R20">
            <v>1</v>
          </cell>
          <cell r="S20">
            <v>0</v>
          </cell>
        </row>
        <row r="21">
          <cell r="I21" t="str">
            <v>Fizjologia</v>
          </cell>
          <cell r="Q21">
            <v>6</v>
          </cell>
          <cell r="R21">
            <v>2</v>
          </cell>
          <cell r="S21">
            <v>0</v>
          </cell>
        </row>
        <row r="22">
          <cell r="I22" t="str">
            <v>Embriologia i genetyka</v>
          </cell>
          <cell r="Q22">
            <v>8</v>
          </cell>
          <cell r="R22">
            <v>2</v>
          </cell>
          <cell r="S22">
            <v>0</v>
          </cell>
        </row>
        <row r="23">
          <cell r="I23" t="str">
            <v>Biochemia i biofizyka</v>
          </cell>
          <cell r="Q23">
            <v>4</v>
          </cell>
          <cell r="R23">
            <v>3</v>
          </cell>
          <cell r="S23">
            <v>0</v>
          </cell>
        </row>
        <row r="24">
          <cell r="I24" t="str">
            <v>Mikrobiologia i parazytologia</v>
          </cell>
          <cell r="Q24">
            <v>2</v>
          </cell>
          <cell r="R24">
            <v>2</v>
          </cell>
          <cell r="S24">
            <v>0</v>
          </cell>
        </row>
        <row r="25">
          <cell r="I25" t="str">
            <v>Farmakologia</v>
          </cell>
          <cell r="Q25">
            <v>8</v>
          </cell>
          <cell r="R25">
            <v>5</v>
          </cell>
          <cell r="S25">
            <v>0</v>
          </cell>
        </row>
        <row r="26">
          <cell r="I26" t="str">
            <v>Psychologia</v>
          </cell>
          <cell r="Q26">
            <v>14</v>
          </cell>
          <cell r="R26">
            <v>12</v>
          </cell>
          <cell r="S26">
            <v>0</v>
          </cell>
        </row>
        <row r="27">
          <cell r="I27" t="str">
            <v>Socjologia</v>
          </cell>
          <cell r="Q27">
            <v>8</v>
          </cell>
          <cell r="R27">
            <v>2</v>
          </cell>
          <cell r="S27">
            <v>0</v>
          </cell>
        </row>
        <row r="28">
          <cell r="I28" t="str">
            <v>Pedagogika</v>
          </cell>
          <cell r="Q28">
            <v>3</v>
          </cell>
          <cell r="R28">
            <v>2</v>
          </cell>
          <cell r="S28">
            <v>0</v>
          </cell>
        </row>
        <row r="29">
          <cell r="I29" t="str">
            <v>Zdrowie publiczne</v>
          </cell>
          <cell r="Q29">
            <v>7</v>
          </cell>
          <cell r="R29">
            <v>3</v>
          </cell>
          <cell r="S29">
            <v>0</v>
          </cell>
        </row>
        <row r="30">
          <cell r="I30" t="str">
            <v>Język angielski</v>
          </cell>
          <cell r="Q30">
            <v>0</v>
          </cell>
          <cell r="R30">
            <v>2</v>
          </cell>
          <cell r="S30">
            <v>0</v>
          </cell>
        </row>
        <row r="31">
          <cell r="I31" t="str">
            <v>Podstawy położnictwa</v>
          </cell>
          <cell r="Q31">
            <v>11</v>
          </cell>
          <cell r="R31">
            <v>33</v>
          </cell>
          <cell r="S31">
            <v>0</v>
          </cell>
        </row>
        <row r="32">
          <cell r="I32" t="str">
            <v>Etyka zawodu położnej</v>
          </cell>
          <cell r="Q32">
            <v>6</v>
          </cell>
          <cell r="R32">
            <v>2</v>
          </cell>
          <cell r="S32">
            <v>0</v>
          </cell>
        </row>
        <row r="33">
          <cell r="I33" t="str">
            <v>Organizacja pracy położnej</v>
          </cell>
          <cell r="Q33">
            <v>7</v>
          </cell>
          <cell r="R33">
            <v>5</v>
          </cell>
          <cell r="S33">
            <v>0</v>
          </cell>
        </row>
        <row r="34">
          <cell r="I34" t="str">
            <v>Badania fizykalne w praktyce zawodowej położnej</v>
          </cell>
          <cell r="Q34">
            <v>9</v>
          </cell>
          <cell r="R34">
            <v>9</v>
          </cell>
          <cell r="S34">
            <v>0</v>
          </cell>
        </row>
        <row r="35">
          <cell r="I35" t="str">
            <v>Zakażenia szpitalne</v>
          </cell>
          <cell r="Q35">
            <v>3</v>
          </cell>
          <cell r="R35">
            <v>3</v>
          </cell>
          <cell r="S35">
            <v>0</v>
          </cell>
        </row>
        <row r="36">
          <cell r="I36" t="str">
            <v>Techniki położnicze i prowadzenie porodu</v>
          </cell>
          <cell r="Q36">
            <v>11</v>
          </cell>
          <cell r="R36">
            <v>25</v>
          </cell>
          <cell r="S36">
            <v>0</v>
          </cell>
        </row>
        <row r="37">
          <cell r="I37" t="str">
            <v>Podstawy położnictwa - praktyka zawodowa</v>
          </cell>
          <cell r="Q37">
            <v>0</v>
          </cell>
          <cell r="R37">
            <v>0</v>
          </cell>
          <cell r="S37">
            <v>0</v>
          </cell>
        </row>
        <row r="38">
          <cell r="I38" t="str">
            <v>Techniki położnicze i prowadzenie porodu - praktyka zawodowa</v>
          </cell>
          <cell r="Q38">
            <v>0</v>
          </cell>
          <cell r="R38">
            <v>25</v>
          </cell>
          <cell r="S38">
            <v>0</v>
          </cell>
        </row>
        <row r="39">
          <cell r="I39" t="str">
            <v xml:space="preserve"> </v>
          </cell>
          <cell r="Q39">
            <v>0</v>
          </cell>
          <cell r="R39">
            <v>0</v>
          </cell>
          <cell r="S39">
            <v>0</v>
          </cell>
        </row>
        <row r="40">
          <cell r="I40" t="str">
            <v xml:space="preserve"> </v>
          </cell>
          <cell r="Q40">
            <v>0</v>
          </cell>
          <cell r="R40">
            <v>0</v>
          </cell>
          <cell r="S40">
            <v>0</v>
          </cell>
        </row>
        <row r="41">
          <cell r="I41" t="str">
            <v xml:space="preserve"> </v>
          </cell>
          <cell r="Q41">
            <v>0</v>
          </cell>
          <cell r="R41">
            <v>0</v>
          </cell>
          <cell r="S41">
            <v>0</v>
          </cell>
        </row>
        <row r="42">
          <cell r="I42" t="str">
            <v xml:space="preserve"> </v>
          </cell>
          <cell r="Q42">
            <v>0</v>
          </cell>
          <cell r="R42">
            <v>0</v>
          </cell>
          <cell r="S42">
            <v>0</v>
          </cell>
        </row>
        <row r="43">
          <cell r="I43" t="str">
            <v xml:space="preserve"> </v>
          </cell>
          <cell r="Q43">
            <v>0</v>
          </cell>
          <cell r="R43">
            <v>0</v>
          </cell>
          <cell r="S43">
            <v>0</v>
          </cell>
        </row>
        <row r="44">
          <cell r="I44" t="str">
            <v xml:space="preserve"> </v>
          </cell>
          <cell r="Q44">
            <v>0</v>
          </cell>
          <cell r="R44">
            <v>0</v>
          </cell>
          <cell r="S44">
            <v>0</v>
          </cell>
        </row>
        <row r="45">
          <cell r="I45" t="str">
            <v>sumy dla 1 roku</v>
          </cell>
          <cell r="Q45">
            <v>109</v>
          </cell>
          <cell r="R45">
            <v>138</v>
          </cell>
          <cell r="S45">
            <v>0</v>
          </cell>
        </row>
        <row r="46">
          <cell r="I46" t="str">
            <v>Patologia</v>
          </cell>
          <cell r="Q46">
            <v>4</v>
          </cell>
          <cell r="R46">
            <v>1</v>
          </cell>
          <cell r="S46">
            <v>0</v>
          </cell>
        </row>
        <row r="47">
          <cell r="I47" t="str">
            <v>Promocja zdrowia</v>
          </cell>
          <cell r="Q47">
            <v>3</v>
          </cell>
          <cell r="R47">
            <v>2</v>
          </cell>
          <cell r="S47">
            <v>0</v>
          </cell>
        </row>
        <row r="48">
          <cell r="I48" t="str">
            <v>Dietetyka</v>
          </cell>
          <cell r="Q48">
            <v>5</v>
          </cell>
          <cell r="R48">
            <v>4</v>
          </cell>
          <cell r="S48">
            <v>0</v>
          </cell>
        </row>
        <row r="49">
          <cell r="I49" t="str">
            <v>Badania fizykalne w praktyce zawodowej położnej</v>
          </cell>
          <cell r="Q49">
            <v>0</v>
          </cell>
          <cell r="R49">
            <v>9</v>
          </cell>
          <cell r="S49">
            <v>0</v>
          </cell>
        </row>
        <row r="50">
          <cell r="I50" t="str">
            <v>Techniki położnicze i prowadzenie porodu</v>
          </cell>
          <cell r="Q50">
            <v>11</v>
          </cell>
          <cell r="R50">
            <v>25</v>
          </cell>
          <cell r="S50">
            <v>0</v>
          </cell>
        </row>
        <row r="51">
          <cell r="I51" t="str">
            <v>Położnictwo i opieka położnicza</v>
          </cell>
          <cell r="Q51">
            <v>18</v>
          </cell>
          <cell r="R51">
            <v>15</v>
          </cell>
          <cell r="S51">
            <v>0</v>
          </cell>
        </row>
        <row r="52">
          <cell r="I52" t="str">
            <v>Ginekologia i opieka ginekologiczna</v>
          </cell>
          <cell r="Q52">
            <v>14</v>
          </cell>
          <cell r="R52">
            <v>10</v>
          </cell>
          <cell r="S52">
            <v>0</v>
          </cell>
        </row>
        <row r="53">
          <cell r="I53" t="str">
            <v>Neonatologia i opieka neonatologiczna</v>
          </cell>
          <cell r="Q53">
            <v>6</v>
          </cell>
          <cell r="R53">
            <v>6</v>
          </cell>
          <cell r="S53">
            <v>0</v>
          </cell>
        </row>
        <row r="54">
          <cell r="I54" t="str">
            <v>Pediatria i pielęgniarstwo pediatryczne</v>
          </cell>
          <cell r="Q54">
            <v>6</v>
          </cell>
          <cell r="R54">
            <v>2</v>
          </cell>
          <cell r="S54">
            <v>0</v>
          </cell>
        </row>
        <row r="55">
          <cell r="I55" t="str">
            <v>Choroby wewnętrzne</v>
          </cell>
          <cell r="Q55">
            <v>3</v>
          </cell>
          <cell r="R55">
            <v>3</v>
          </cell>
          <cell r="S55">
            <v>0</v>
          </cell>
        </row>
        <row r="56">
          <cell r="I56" t="str">
            <v>Chirurgia</v>
          </cell>
          <cell r="Q56">
            <v>4</v>
          </cell>
          <cell r="R56">
            <v>2</v>
          </cell>
          <cell r="S56">
            <v>0</v>
          </cell>
        </row>
        <row r="57">
          <cell r="I57" t="str">
            <v>Rehabilitacja w położnictwie, neonatologii i ginekologii</v>
          </cell>
          <cell r="Q57">
            <v>5</v>
          </cell>
          <cell r="R57">
            <v>4</v>
          </cell>
          <cell r="S57">
            <v>0</v>
          </cell>
        </row>
        <row r="58">
          <cell r="I58" t="str">
            <v>Psychiatria</v>
          </cell>
          <cell r="Q58">
            <v>3</v>
          </cell>
          <cell r="R58">
            <v>2</v>
          </cell>
          <cell r="S58">
            <v>0</v>
          </cell>
        </row>
        <row r="59">
          <cell r="I59" t="e">
            <v>#REF!</v>
          </cell>
          <cell r="Q59">
            <v>0</v>
          </cell>
          <cell r="R59">
            <v>0</v>
          </cell>
          <cell r="S59">
            <v>0</v>
          </cell>
        </row>
        <row r="60">
          <cell r="I60" t="str">
            <v>Wychowanie fizyczne</v>
          </cell>
          <cell r="Q60">
            <v>0</v>
          </cell>
          <cell r="R60">
            <v>0</v>
          </cell>
          <cell r="S60">
            <v>0</v>
          </cell>
        </row>
        <row r="61">
          <cell r="I61" t="str">
            <v>Techniki położnicze i prowadzenie porodu - praktyka zawodowa</v>
          </cell>
          <cell r="Q61">
            <v>0</v>
          </cell>
          <cell r="R61">
            <v>25</v>
          </cell>
          <cell r="S61">
            <v>0</v>
          </cell>
        </row>
        <row r="62">
          <cell r="I62" t="str">
            <v>Położnictwo i opieka położnicza - praktyka zawodowa</v>
          </cell>
          <cell r="Q62">
            <v>0</v>
          </cell>
          <cell r="R62">
            <v>15</v>
          </cell>
          <cell r="S62">
            <v>0</v>
          </cell>
        </row>
        <row r="63">
          <cell r="I63" t="str">
            <v>Neonatologia i opieka neonatologiczna - praktyka zawodowa</v>
          </cell>
          <cell r="Q63">
            <v>0</v>
          </cell>
          <cell r="R63">
            <v>6</v>
          </cell>
          <cell r="S63">
            <v>0</v>
          </cell>
        </row>
        <row r="64">
          <cell r="I64" t="str">
            <v>Pediatria i pielęgniarstwo pediatryczne - praktyka zawodowa</v>
          </cell>
          <cell r="Q64">
            <v>0</v>
          </cell>
          <cell r="R64">
            <v>2</v>
          </cell>
          <cell r="S64">
            <v>0</v>
          </cell>
        </row>
        <row r="65">
          <cell r="I65" t="str">
            <v>Choroby wewnętrzne - praktyka zawodowa</v>
          </cell>
          <cell r="Q65">
            <v>0</v>
          </cell>
          <cell r="R65">
            <v>3</v>
          </cell>
          <cell r="S65">
            <v>0</v>
          </cell>
        </row>
        <row r="66">
          <cell r="I66" t="str">
            <v>Chirurgia - praktyka zawodowa</v>
          </cell>
          <cell r="Q66">
            <v>0</v>
          </cell>
          <cell r="R66">
            <v>2</v>
          </cell>
          <cell r="S66">
            <v>0</v>
          </cell>
        </row>
        <row r="67">
          <cell r="I67" t="str">
            <v xml:space="preserve"> </v>
          </cell>
          <cell r="Q67">
            <v>0</v>
          </cell>
          <cell r="R67">
            <v>0</v>
          </cell>
          <cell r="S67">
            <v>0</v>
          </cell>
        </row>
        <row r="68">
          <cell r="I68" t="str">
            <v xml:space="preserve"> </v>
          </cell>
          <cell r="Q68">
            <v>0</v>
          </cell>
          <cell r="R68">
            <v>0</v>
          </cell>
          <cell r="S68">
            <v>0</v>
          </cell>
        </row>
        <row r="69">
          <cell r="I69" t="str">
            <v xml:space="preserve"> </v>
          </cell>
          <cell r="Q69">
            <v>0</v>
          </cell>
          <cell r="R69">
            <v>0</v>
          </cell>
          <cell r="S69">
            <v>0</v>
          </cell>
        </row>
        <row r="70">
          <cell r="I70" t="str">
            <v xml:space="preserve"> </v>
          </cell>
          <cell r="Q70">
            <v>0</v>
          </cell>
          <cell r="R70">
            <v>0</v>
          </cell>
          <cell r="S70">
            <v>0</v>
          </cell>
        </row>
        <row r="71">
          <cell r="I71" t="e">
            <v>#REF!</v>
          </cell>
          <cell r="Q71">
            <v>82</v>
          </cell>
          <cell r="R71">
            <v>138</v>
          </cell>
          <cell r="S71">
            <v>0</v>
          </cell>
        </row>
        <row r="72">
          <cell r="I72" t="str">
            <v>Radiologia</v>
          </cell>
          <cell r="Q72">
            <v>1</v>
          </cell>
          <cell r="R72">
            <v>1</v>
          </cell>
          <cell r="S72">
            <v>0</v>
          </cell>
        </row>
        <row r="73">
          <cell r="I73" t="str">
            <v>Prawo medyczne</v>
          </cell>
          <cell r="Q73">
            <v>5</v>
          </cell>
          <cell r="R73">
            <v>1</v>
          </cell>
          <cell r="S73">
            <v>0</v>
          </cell>
        </row>
        <row r="74">
          <cell r="I74" t="str">
            <v xml:space="preserve">Opieka położnej podstawowej opieki zdrowotnej </v>
          </cell>
          <cell r="Q74">
            <v>3</v>
          </cell>
          <cell r="R74">
            <v>5</v>
          </cell>
          <cell r="S74">
            <v>0</v>
          </cell>
        </row>
        <row r="75">
          <cell r="I75" t="str">
            <v>Zasoby i system informacji w ochronie zdrowia</v>
          </cell>
          <cell r="Q75">
            <v>2</v>
          </cell>
          <cell r="R75">
            <v>2</v>
          </cell>
          <cell r="S75">
            <v>0</v>
          </cell>
        </row>
        <row r="76">
          <cell r="I76" t="str">
            <v>Zajęcia fakultatywne (język migowy/telemedycyna i e-zdrowie)</v>
          </cell>
          <cell r="Q76">
            <v>5</v>
          </cell>
          <cell r="R76">
            <v>3</v>
          </cell>
          <cell r="S76">
            <v>0</v>
          </cell>
        </row>
        <row r="77">
          <cell r="I77" t="str">
            <v>Techniki położnicze i prowadzenie porodu</v>
          </cell>
          <cell r="Q77">
            <v>11</v>
          </cell>
          <cell r="R77">
            <v>25</v>
          </cell>
          <cell r="S77">
            <v>0</v>
          </cell>
        </row>
        <row r="78">
          <cell r="I78" t="str">
            <v>Ginekologia i opieka ginekologiczna</v>
          </cell>
          <cell r="Q78">
            <v>14</v>
          </cell>
          <cell r="R78">
            <v>10</v>
          </cell>
          <cell r="S78">
            <v>0</v>
          </cell>
        </row>
        <row r="79">
          <cell r="I79" t="str">
            <v>Anestezjologia i stany zagrożenia życia</v>
          </cell>
          <cell r="Q79">
            <v>4</v>
          </cell>
          <cell r="R79">
            <v>4</v>
          </cell>
          <cell r="S79">
            <v>0</v>
          </cell>
        </row>
        <row r="80">
          <cell r="I80" t="str">
            <v>Podstawy ratownictwa medycznego</v>
          </cell>
          <cell r="Q80">
            <v>4</v>
          </cell>
          <cell r="R80">
            <v>4</v>
          </cell>
          <cell r="S80">
            <v>0</v>
          </cell>
        </row>
        <row r="81">
          <cell r="I81" t="str">
            <v xml:space="preserve">Badania naukowe w położnictwie </v>
          </cell>
          <cell r="Q81">
            <v>5</v>
          </cell>
          <cell r="R81">
            <v>2</v>
          </cell>
          <cell r="S81">
            <v>0</v>
          </cell>
        </row>
        <row r="82">
          <cell r="I82" t="e">
            <v>#REF!</v>
          </cell>
          <cell r="Q82">
            <v>0</v>
          </cell>
          <cell r="R82">
            <v>0</v>
          </cell>
          <cell r="S82">
            <v>0</v>
          </cell>
        </row>
        <row r="83">
          <cell r="I83" t="str">
            <v>Opieka położnej podstawowej opieki zdrowotnej - praktyka zawodowa</v>
          </cell>
          <cell r="Q83">
            <v>0</v>
          </cell>
          <cell r="R83">
            <v>5</v>
          </cell>
          <cell r="S83">
            <v>0</v>
          </cell>
        </row>
        <row r="84">
          <cell r="I84" t="str">
            <v>Techniki położnicze i prowadzenie porodu - praktyka zawodowa</v>
          </cell>
          <cell r="Q84">
            <v>0</v>
          </cell>
          <cell r="R84">
            <v>25</v>
          </cell>
          <cell r="S84">
            <v>0</v>
          </cell>
        </row>
        <row r="85">
          <cell r="I85" t="str">
            <v>Położnictwo i opieka położnicza - praktyka zawodowa</v>
          </cell>
          <cell r="Q85">
            <v>0</v>
          </cell>
          <cell r="R85">
            <v>15</v>
          </cell>
          <cell r="S85">
            <v>0</v>
          </cell>
        </row>
        <row r="86">
          <cell r="I86" t="str">
            <v>Ginekologia i opieka ginekologiczna - praktyka zawodowa</v>
          </cell>
          <cell r="Q86">
            <v>0</v>
          </cell>
          <cell r="R86">
            <v>10</v>
          </cell>
          <cell r="S86">
            <v>0</v>
          </cell>
        </row>
        <row r="87">
          <cell r="I87" t="str">
            <v>Psychiatria - praktyka zawodowa</v>
          </cell>
          <cell r="Q87">
            <v>0</v>
          </cell>
          <cell r="R87">
            <v>2</v>
          </cell>
          <cell r="S87">
            <v>0</v>
          </cell>
        </row>
        <row r="88">
          <cell r="I88" t="str">
            <v>Anestezjologia i stany zagrożenia życia - praktyka zawodowa</v>
          </cell>
          <cell r="Q88">
            <v>0</v>
          </cell>
          <cell r="R88">
            <v>4</v>
          </cell>
          <cell r="S88">
            <v>0</v>
          </cell>
        </row>
        <row r="89">
          <cell r="I89" t="str">
            <v>Przygotowanie do egzaminu dyplomowego</v>
          </cell>
          <cell r="Q89">
            <v>0</v>
          </cell>
          <cell r="R89">
            <v>0</v>
          </cell>
          <cell r="S89">
            <v>0</v>
          </cell>
        </row>
        <row r="90">
          <cell r="I90" t="str">
            <v>Współpraca i komunikacja w zespole interprofesjonalnym</v>
          </cell>
          <cell r="Q90">
            <v>10</v>
          </cell>
          <cell r="R90">
            <v>4</v>
          </cell>
          <cell r="S90">
            <v>0</v>
          </cell>
        </row>
        <row r="91">
          <cell r="I91" t="str">
            <v xml:space="preserve"> </v>
          </cell>
          <cell r="Q91">
            <v>0</v>
          </cell>
          <cell r="R91">
            <v>0</v>
          </cell>
          <cell r="S91">
            <v>0</v>
          </cell>
        </row>
        <row r="92">
          <cell r="I92" t="str">
            <v xml:space="preserve"> </v>
          </cell>
          <cell r="Q92">
            <v>0</v>
          </cell>
          <cell r="R92">
            <v>0</v>
          </cell>
          <cell r="S92">
            <v>0</v>
          </cell>
        </row>
        <row r="93">
          <cell r="I93" t="str">
            <v xml:space="preserve"> </v>
          </cell>
          <cell r="Q93">
            <v>0</v>
          </cell>
          <cell r="R93">
            <v>0</v>
          </cell>
          <cell r="S93">
            <v>0</v>
          </cell>
        </row>
        <row r="94">
          <cell r="I94" t="str">
            <v xml:space="preserve"> </v>
          </cell>
          <cell r="Q94">
            <v>0</v>
          </cell>
          <cell r="R94">
            <v>0</v>
          </cell>
          <cell r="S94">
            <v>0</v>
          </cell>
        </row>
        <row r="95">
          <cell r="I95" t="str">
            <v xml:space="preserve"> </v>
          </cell>
          <cell r="Q95">
            <v>0</v>
          </cell>
          <cell r="R95">
            <v>0</v>
          </cell>
          <cell r="S95">
            <v>0</v>
          </cell>
        </row>
        <row r="96">
          <cell r="I96" t="str">
            <v xml:space="preserve"> </v>
          </cell>
          <cell r="Q96">
            <v>0</v>
          </cell>
          <cell r="R96">
            <v>0</v>
          </cell>
          <cell r="S96">
            <v>0</v>
          </cell>
        </row>
        <row r="97">
          <cell r="I97" t="str">
            <v>sumy dla 3 roku</v>
          </cell>
          <cell r="Q97">
            <v>64</v>
          </cell>
          <cell r="R97">
            <v>122</v>
          </cell>
          <cell r="S97">
            <v>0</v>
          </cell>
        </row>
        <row r="98"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E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K98">
            <v>1</v>
          </cell>
          <cell r="AL98">
            <v>1</v>
          </cell>
          <cell r="AM98">
            <v>1</v>
          </cell>
          <cell r="AN98">
            <v>1</v>
          </cell>
          <cell r="AO98">
            <v>1</v>
          </cell>
          <cell r="AP98">
            <v>1</v>
          </cell>
          <cell r="AQ98">
            <v>1</v>
          </cell>
          <cell r="AR98">
            <v>1</v>
          </cell>
          <cell r="AS98">
            <v>1</v>
          </cell>
          <cell r="AT98">
            <v>1</v>
          </cell>
          <cell r="AU98">
            <v>1</v>
          </cell>
          <cell r="AV98">
            <v>1</v>
          </cell>
          <cell r="AW98">
            <v>1</v>
          </cell>
          <cell r="AX98">
            <v>1</v>
          </cell>
          <cell r="AY98">
            <v>1</v>
          </cell>
          <cell r="AZ98">
            <v>1</v>
          </cell>
          <cell r="BA98">
            <v>1</v>
          </cell>
          <cell r="BB98">
            <v>1</v>
          </cell>
          <cell r="BC98">
            <v>1</v>
          </cell>
          <cell r="BD98">
            <v>1</v>
          </cell>
          <cell r="BE98">
            <v>1</v>
          </cell>
          <cell r="BF98">
            <v>1</v>
          </cell>
          <cell r="BG98">
            <v>1</v>
          </cell>
          <cell r="BH98">
            <v>1</v>
          </cell>
          <cell r="BI98">
            <v>1</v>
          </cell>
          <cell r="BJ98">
            <v>1</v>
          </cell>
          <cell r="BK98">
            <v>1</v>
          </cell>
          <cell r="BL98">
            <v>1</v>
          </cell>
          <cell r="BM98">
            <v>1</v>
          </cell>
          <cell r="BN98">
            <v>1</v>
          </cell>
          <cell r="BO98">
            <v>1</v>
          </cell>
          <cell r="BP98">
            <v>1</v>
          </cell>
          <cell r="BQ98">
            <v>1</v>
          </cell>
          <cell r="BR98">
            <v>1</v>
          </cell>
          <cell r="BS98">
            <v>1</v>
          </cell>
          <cell r="BT98">
            <v>1</v>
          </cell>
          <cell r="BU98">
            <v>1</v>
          </cell>
          <cell r="BV98">
            <v>1</v>
          </cell>
          <cell r="BW98">
            <v>1</v>
          </cell>
          <cell r="BX98">
            <v>1</v>
          </cell>
          <cell r="BY98">
            <v>1</v>
          </cell>
          <cell r="BZ98">
            <v>1</v>
          </cell>
          <cell r="CA98">
            <v>1</v>
          </cell>
          <cell r="CB98">
            <v>1</v>
          </cell>
          <cell r="CC98">
            <v>1</v>
          </cell>
          <cell r="CD98">
            <v>1</v>
          </cell>
          <cell r="CE98">
            <v>1</v>
          </cell>
          <cell r="CF98">
            <v>1</v>
          </cell>
          <cell r="CG98">
            <v>1</v>
          </cell>
          <cell r="CH98">
            <v>1</v>
          </cell>
          <cell r="CI98">
            <v>1</v>
          </cell>
          <cell r="CJ98">
            <v>1</v>
          </cell>
          <cell r="CK98">
            <v>1</v>
          </cell>
          <cell r="CL98">
            <v>1</v>
          </cell>
          <cell r="CM98">
            <v>1</v>
          </cell>
          <cell r="CN98">
            <v>1</v>
          </cell>
          <cell r="CO98">
            <v>1</v>
          </cell>
          <cell r="CP98">
            <v>1</v>
          </cell>
          <cell r="CQ98">
            <v>1</v>
          </cell>
          <cell r="CR98">
            <v>1</v>
          </cell>
          <cell r="CS98">
            <v>1</v>
          </cell>
          <cell r="CT98">
            <v>1</v>
          </cell>
          <cell r="CU98">
            <v>1</v>
          </cell>
          <cell r="CV98">
            <v>1</v>
          </cell>
          <cell r="CW98">
            <v>1</v>
          </cell>
          <cell r="CX98">
            <v>1</v>
          </cell>
          <cell r="CY98">
            <v>1</v>
          </cell>
          <cell r="CZ98">
            <v>1</v>
          </cell>
          <cell r="DA98">
            <v>1</v>
          </cell>
          <cell r="DB98">
            <v>1</v>
          </cell>
          <cell r="DC98">
            <v>1</v>
          </cell>
          <cell r="DD98">
            <v>1</v>
          </cell>
          <cell r="DE98">
            <v>1</v>
          </cell>
          <cell r="DF98">
            <v>1</v>
          </cell>
          <cell r="DG98">
            <v>1</v>
          </cell>
          <cell r="DH98">
            <v>1</v>
          </cell>
          <cell r="DI98">
            <v>1</v>
          </cell>
          <cell r="DJ98">
            <v>1</v>
          </cell>
          <cell r="DK98">
            <v>1</v>
          </cell>
          <cell r="DL98">
            <v>1</v>
          </cell>
          <cell r="DM98">
            <v>1</v>
          </cell>
          <cell r="DN98">
            <v>1</v>
          </cell>
          <cell r="DO98">
            <v>1</v>
          </cell>
          <cell r="DP98">
            <v>1</v>
          </cell>
          <cell r="DQ98">
            <v>1</v>
          </cell>
          <cell r="DR98">
            <v>1</v>
          </cell>
          <cell r="DS98">
            <v>1</v>
          </cell>
          <cell r="DT98">
            <v>1</v>
          </cell>
          <cell r="DU98">
            <v>1</v>
          </cell>
          <cell r="DV98">
            <v>1</v>
          </cell>
          <cell r="DW98">
            <v>1</v>
          </cell>
          <cell r="DX98">
            <v>1</v>
          </cell>
          <cell r="DY98">
            <v>1</v>
          </cell>
          <cell r="DZ98">
            <v>1</v>
          </cell>
          <cell r="EA98">
            <v>1</v>
          </cell>
          <cell r="EB98">
            <v>1</v>
          </cell>
          <cell r="EC98">
            <v>1</v>
          </cell>
          <cell r="ED98">
            <v>1</v>
          </cell>
          <cell r="EE98">
            <v>1</v>
          </cell>
          <cell r="EF98">
            <v>1</v>
          </cell>
          <cell r="EG98">
            <v>1</v>
          </cell>
          <cell r="EH98">
            <v>1</v>
          </cell>
          <cell r="EI98">
            <v>1</v>
          </cell>
          <cell r="EJ98">
            <v>1</v>
          </cell>
          <cell r="EK98">
            <v>1</v>
          </cell>
          <cell r="EL98">
            <v>1</v>
          </cell>
          <cell r="EM98">
            <v>1</v>
          </cell>
          <cell r="EN98">
            <v>1</v>
          </cell>
          <cell r="EO98">
            <v>1</v>
          </cell>
          <cell r="EP98">
            <v>1</v>
          </cell>
          <cell r="EQ98">
            <v>1</v>
          </cell>
          <cell r="ER98">
            <v>1</v>
          </cell>
          <cell r="ES98">
            <v>1</v>
          </cell>
          <cell r="ET98">
            <v>1</v>
          </cell>
          <cell r="EU98">
            <v>1</v>
          </cell>
          <cell r="EV98">
            <v>1</v>
          </cell>
          <cell r="EW98">
            <v>1</v>
          </cell>
          <cell r="EX98">
            <v>1</v>
          </cell>
          <cell r="EY98">
            <v>1</v>
          </cell>
          <cell r="EZ98">
            <v>3</v>
          </cell>
          <cell r="FA98">
            <v>3</v>
          </cell>
          <cell r="FB98">
            <v>3</v>
          </cell>
          <cell r="FC98">
            <v>3</v>
          </cell>
          <cell r="FD98">
            <v>3</v>
          </cell>
          <cell r="FE98">
            <v>3</v>
          </cell>
          <cell r="FF98">
            <v>3</v>
          </cell>
          <cell r="FG98">
            <v>3</v>
          </cell>
          <cell r="FH98">
            <v>3</v>
          </cell>
          <cell r="FI98">
            <v>3</v>
          </cell>
          <cell r="FJ98">
            <v>3</v>
          </cell>
          <cell r="FK98">
            <v>1</v>
          </cell>
          <cell r="FL98">
            <v>1</v>
          </cell>
          <cell r="FM98">
            <v>1</v>
          </cell>
          <cell r="FN98">
            <v>1</v>
          </cell>
          <cell r="FO98">
            <v>1</v>
          </cell>
          <cell r="FP98">
            <v>1</v>
          </cell>
          <cell r="FQ98">
            <v>1</v>
          </cell>
          <cell r="FR98">
            <v>1</v>
          </cell>
          <cell r="FS98">
            <v>1</v>
          </cell>
          <cell r="FT98">
            <v>1</v>
          </cell>
          <cell r="FU98">
            <v>1</v>
          </cell>
          <cell r="FV98">
            <v>1</v>
          </cell>
          <cell r="FW98">
            <v>1</v>
          </cell>
          <cell r="FX98">
            <v>1</v>
          </cell>
          <cell r="FY98">
            <v>1</v>
          </cell>
          <cell r="FZ98">
            <v>1</v>
          </cell>
          <cell r="GA98">
            <v>1</v>
          </cell>
          <cell r="GB98">
            <v>1</v>
          </cell>
          <cell r="GC98">
            <v>2</v>
          </cell>
          <cell r="GD98">
            <v>2</v>
          </cell>
          <cell r="GE98">
            <v>2</v>
          </cell>
          <cell r="GF98">
            <v>2</v>
          </cell>
          <cell r="GG98">
            <v>2</v>
          </cell>
          <cell r="GH98">
            <v>2</v>
          </cell>
          <cell r="GI98">
            <v>2</v>
          </cell>
          <cell r="GJ98">
            <v>2</v>
          </cell>
          <cell r="GK98">
            <v>2</v>
          </cell>
          <cell r="GL98">
            <v>2</v>
          </cell>
          <cell r="GM98">
            <v>2</v>
          </cell>
          <cell r="GN98">
            <v>2</v>
          </cell>
          <cell r="GO98">
            <v>2</v>
          </cell>
          <cell r="GP98">
            <v>2</v>
          </cell>
          <cell r="GQ98">
            <v>1</v>
          </cell>
          <cell r="GR98">
            <v>1</v>
          </cell>
          <cell r="GS98">
            <v>1</v>
          </cell>
          <cell r="GT98">
            <v>1</v>
          </cell>
          <cell r="GU98">
            <v>1</v>
          </cell>
          <cell r="GV98">
            <v>1</v>
          </cell>
          <cell r="GW98">
            <v>1</v>
          </cell>
          <cell r="GX98">
            <v>1</v>
          </cell>
          <cell r="GY98">
            <v>1</v>
          </cell>
          <cell r="GZ98">
            <v>1</v>
          </cell>
          <cell r="HA98">
            <v>1</v>
          </cell>
          <cell r="HB98">
            <v>1</v>
          </cell>
          <cell r="HC98">
            <v>1</v>
          </cell>
          <cell r="HD98">
            <v>1</v>
          </cell>
          <cell r="HE98">
            <v>1</v>
          </cell>
          <cell r="HF98">
            <v>1</v>
          </cell>
          <cell r="HG98">
            <v>1</v>
          </cell>
          <cell r="HH98">
            <v>1</v>
          </cell>
          <cell r="HI98">
            <v>1</v>
          </cell>
          <cell r="HJ98">
            <v>1</v>
          </cell>
          <cell r="HK98">
            <v>1</v>
          </cell>
          <cell r="HL98">
            <v>1</v>
          </cell>
          <cell r="HM98">
            <v>1</v>
          </cell>
          <cell r="HN98">
            <v>1</v>
          </cell>
          <cell r="HO98">
            <v>1</v>
          </cell>
          <cell r="HP98">
            <v>1</v>
          </cell>
          <cell r="HQ98">
            <v>1</v>
          </cell>
          <cell r="HR98">
            <v>1</v>
          </cell>
          <cell r="HS98">
            <v>1</v>
          </cell>
          <cell r="HT98">
            <v>1</v>
          </cell>
          <cell r="HU98">
            <v>1</v>
          </cell>
          <cell r="HV98">
            <v>1</v>
          </cell>
          <cell r="HW98">
            <v>1</v>
          </cell>
          <cell r="HX98">
            <v>1</v>
          </cell>
          <cell r="HY98">
            <v>1</v>
          </cell>
          <cell r="HZ98">
            <v>1</v>
          </cell>
          <cell r="IA98">
            <v>1</v>
          </cell>
          <cell r="IB98">
            <v>1</v>
          </cell>
          <cell r="IC98">
            <v>1</v>
          </cell>
          <cell r="ID98">
            <v>1</v>
          </cell>
          <cell r="IE98">
            <v>1</v>
          </cell>
          <cell r="IF98">
            <v>1</v>
          </cell>
          <cell r="IG98">
            <v>1</v>
          </cell>
          <cell r="IH98">
            <v>1</v>
          </cell>
          <cell r="II98">
            <v>1</v>
          </cell>
          <cell r="IJ98">
            <v>1</v>
          </cell>
          <cell r="IK98">
            <v>1</v>
          </cell>
          <cell r="IL98">
            <v>1</v>
          </cell>
          <cell r="IM98">
            <v>1</v>
          </cell>
          <cell r="IN98">
            <v>1</v>
          </cell>
          <cell r="IO98">
            <v>1</v>
          </cell>
          <cell r="IP98">
            <v>1</v>
          </cell>
          <cell r="IQ98">
            <v>1</v>
          </cell>
          <cell r="IR98">
            <v>1</v>
          </cell>
          <cell r="IS98">
            <v>1</v>
          </cell>
          <cell r="IT98">
            <v>1</v>
          </cell>
          <cell r="IU98">
            <v>1</v>
          </cell>
          <cell r="IV98">
            <v>1</v>
          </cell>
          <cell r="IW98">
            <v>1</v>
          </cell>
          <cell r="IX98">
            <v>1</v>
          </cell>
          <cell r="IY98">
            <v>1</v>
          </cell>
          <cell r="IZ98">
            <v>1</v>
          </cell>
          <cell r="JA98">
            <v>1</v>
          </cell>
          <cell r="JB98">
            <v>1</v>
          </cell>
          <cell r="JC98">
            <v>1</v>
          </cell>
          <cell r="JD98">
            <v>1</v>
          </cell>
          <cell r="JE98">
            <v>1</v>
          </cell>
          <cell r="JF98">
            <v>1</v>
          </cell>
          <cell r="JG98">
            <v>1</v>
          </cell>
          <cell r="JH98">
            <v>1</v>
          </cell>
          <cell r="JI98">
            <v>1</v>
          </cell>
          <cell r="JJ98">
            <v>1</v>
          </cell>
          <cell r="JK98">
            <v>1</v>
          </cell>
          <cell r="JL98">
            <v>1</v>
          </cell>
          <cell r="JM98">
            <v>1</v>
          </cell>
          <cell r="JN98">
            <v>1</v>
          </cell>
          <cell r="JO98">
            <v>1</v>
          </cell>
          <cell r="JP98">
            <v>1</v>
          </cell>
          <cell r="JQ98">
            <v>1</v>
          </cell>
          <cell r="JR98">
            <v>1</v>
          </cell>
          <cell r="JS98">
            <v>1</v>
          </cell>
          <cell r="JT98">
            <v>1</v>
          </cell>
          <cell r="JU98">
            <v>1</v>
          </cell>
          <cell r="JV98">
            <v>1</v>
          </cell>
          <cell r="JW98">
            <v>1</v>
          </cell>
          <cell r="JX98">
            <v>1</v>
          </cell>
          <cell r="JY98">
            <v>1</v>
          </cell>
          <cell r="JZ98">
            <v>1</v>
          </cell>
          <cell r="KA98">
            <v>1</v>
          </cell>
          <cell r="KB98">
            <v>1</v>
          </cell>
          <cell r="KC98">
            <v>1</v>
          </cell>
          <cell r="KD98">
            <v>1</v>
          </cell>
          <cell r="KE98">
            <v>1</v>
          </cell>
          <cell r="KF98">
            <v>1</v>
          </cell>
          <cell r="KG98">
            <v>1</v>
          </cell>
          <cell r="KH98">
            <v>1</v>
          </cell>
          <cell r="KI98">
            <v>1</v>
          </cell>
          <cell r="KJ98">
            <v>1</v>
          </cell>
          <cell r="KK98">
            <v>1</v>
          </cell>
          <cell r="KL98">
            <v>1</v>
          </cell>
          <cell r="KM98">
            <v>1</v>
          </cell>
          <cell r="KN98">
            <v>1</v>
          </cell>
          <cell r="KO98">
            <v>1</v>
          </cell>
          <cell r="KP98">
            <v>1</v>
          </cell>
          <cell r="KQ98">
            <v>1</v>
          </cell>
          <cell r="KR98">
            <v>1</v>
          </cell>
          <cell r="KS98">
            <v>1</v>
          </cell>
          <cell r="KT98">
            <v>1</v>
          </cell>
          <cell r="KU98">
            <v>1</v>
          </cell>
          <cell r="KV98">
            <v>1</v>
          </cell>
          <cell r="KW98">
            <v>1</v>
          </cell>
          <cell r="KX98">
            <v>1</v>
          </cell>
          <cell r="KY98">
            <v>1</v>
          </cell>
          <cell r="KZ98">
            <v>1</v>
          </cell>
          <cell r="LA98">
            <v>1</v>
          </cell>
          <cell r="LB98">
            <v>1</v>
          </cell>
          <cell r="LC98">
            <v>1</v>
          </cell>
          <cell r="LD98">
            <v>1</v>
          </cell>
          <cell r="LE98">
            <v>1</v>
          </cell>
          <cell r="LF98">
            <v>1</v>
          </cell>
          <cell r="LG98">
            <v>2</v>
          </cell>
          <cell r="LH98">
            <v>2</v>
          </cell>
          <cell r="LI98">
            <v>2</v>
          </cell>
          <cell r="LJ98">
            <v>2</v>
          </cell>
          <cell r="LK98">
            <v>2</v>
          </cell>
          <cell r="LL98">
            <v>1</v>
          </cell>
          <cell r="LM98">
            <v>1</v>
          </cell>
          <cell r="LN98">
            <v>1</v>
          </cell>
          <cell r="LO98">
            <v>1</v>
          </cell>
          <cell r="LP98">
            <v>1</v>
          </cell>
          <cell r="LQ98">
            <v>1</v>
          </cell>
          <cell r="LR98">
            <v>1</v>
          </cell>
          <cell r="LS98">
            <v>1</v>
          </cell>
          <cell r="LT98">
            <v>1</v>
          </cell>
          <cell r="LU98">
            <v>2</v>
          </cell>
          <cell r="LV98">
            <v>2</v>
          </cell>
          <cell r="LW98">
            <v>2</v>
          </cell>
          <cell r="LX98">
            <v>2</v>
          </cell>
          <cell r="LY98">
            <v>2</v>
          </cell>
          <cell r="LZ98">
            <v>2</v>
          </cell>
          <cell r="MA98">
            <v>2</v>
          </cell>
          <cell r="MB98">
            <v>2</v>
          </cell>
          <cell r="MC98">
            <v>2</v>
          </cell>
          <cell r="MD98">
            <v>1</v>
          </cell>
          <cell r="ME98">
            <v>1</v>
          </cell>
          <cell r="MF98">
            <v>1</v>
          </cell>
          <cell r="MG98">
            <v>1</v>
          </cell>
          <cell r="MH98">
            <v>1</v>
          </cell>
          <cell r="MI98">
            <v>1</v>
          </cell>
          <cell r="MJ98">
            <v>1</v>
          </cell>
          <cell r="MK98">
            <v>1</v>
          </cell>
          <cell r="ML98">
            <v>6</v>
          </cell>
          <cell r="MM98">
            <v>6</v>
          </cell>
          <cell r="MN98">
            <v>6</v>
          </cell>
          <cell r="MO98">
            <v>6</v>
          </cell>
          <cell r="MP98">
            <v>6</v>
          </cell>
          <cell r="MQ98">
            <v>6</v>
          </cell>
          <cell r="MR98">
            <v>6</v>
          </cell>
          <cell r="MS98">
            <v>6</v>
          </cell>
          <cell r="MT98">
            <v>6</v>
          </cell>
          <cell r="MU98">
            <v>6</v>
          </cell>
          <cell r="MV98">
            <v>6</v>
          </cell>
          <cell r="MW98">
            <v>6</v>
          </cell>
          <cell r="MX98">
            <v>6</v>
          </cell>
          <cell r="MY98">
            <v>6</v>
          </cell>
          <cell r="MZ98">
            <v>6</v>
          </cell>
          <cell r="NA98">
            <v>6</v>
          </cell>
          <cell r="NB98">
            <v>6</v>
          </cell>
          <cell r="NC98">
            <v>6</v>
          </cell>
          <cell r="ND98">
            <v>6</v>
          </cell>
          <cell r="NE98">
            <v>6</v>
          </cell>
          <cell r="NF98">
            <v>6</v>
          </cell>
          <cell r="NG98">
            <v>6</v>
          </cell>
          <cell r="NH98">
            <v>6</v>
          </cell>
          <cell r="NI98">
            <v>6</v>
          </cell>
          <cell r="NJ98">
            <v>6</v>
          </cell>
          <cell r="NK98">
            <v>3</v>
          </cell>
          <cell r="NL98">
            <v>3</v>
          </cell>
          <cell r="NM98">
            <v>3</v>
          </cell>
          <cell r="NN98">
            <v>3</v>
          </cell>
          <cell r="NO98">
            <v>3</v>
          </cell>
          <cell r="NP98">
            <v>3</v>
          </cell>
          <cell r="NQ98">
            <v>3</v>
          </cell>
          <cell r="NR98">
            <v>3</v>
          </cell>
          <cell r="NS98">
            <v>3</v>
          </cell>
          <cell r="NT98">
            <v>3</v>
          </cell>
          <cell r="NU98">
            <v>3</v>
          </cell>
          <cell r="NV98">
            <v>3</v>
          </cell>
          <cell r="NW98">
            <v>3</v>
          </cell>
          <cell r="NX98">
            <v>3</v>
          </cell>
          <cell r="NY98">
            <v>3</v>
          </cell>
          <cell r="NZ98">
            <v>3</v>
          </cell>
          <cell r="OA98">
            <v>3</v>
          </cell>
          <cell r="OB98">
            <v>3</v>
          </cell>
          <cell r="OC98">
            <v>3</v>
          </cell>
          <cell r="OD98">
            <v>3</v>
          </cell>
          <cell r="OE98">
            <v>3</v>
          </cell>
          <cell r="OF98">
            <v>3</v>
          </cell>
          <cell r="OG98">
            <v>3</v>
          </cell>
          <cell r="OH98">
            <v>3</v>
          </cell>
          <cell r="OI98">
            <v>3</v>
          </cell>
          <cell r="OJ98">
            <v>2</v>
          </cell>
          <cell r="OK98">
            <v>2</v>
          </cell>
          <cell r="OL98">
            <v>2</v>
          </cell>
          <cell r="OM98">
            <v>2</v>
          </cell>
          <cell r="ON98">
            <v>2</v>
          </cell>
          <cell r="OO98">
            <v>2</v>
          </cell>
          <cell r="OP98">
            <v>2</v>
          </cell>
          <cell r="OQ98">
            <v>2</v>
          </cell>
          <cell r="OR98">
            <v>2</v>
          </cell>
          <cell r="OS98">
            <v>2</v>
          </cell>
          <cell r="OT98">
            <v>2</v>
          </cell>
          <cell r="OU98">
            <v>2</v>
          </cell>
          <cell r="OV98">
            <v>2</v>
          </cell>
          <cell r="OW98">
            <v>2</v>
          </cell>
          <cell r="OX98">
            <v>2</v>
          </cell>
          <cell r="OY98">
            <v>2</v>
          </cell>
          <cell r="OZ98">
            <v>2</v>
          </cell>
          <cell r="PA98">
            <v>2</v>
          </cell>
          <cell r="PB98">
            <v>2</v>
          </cell>
          <cell r="PC98">
            <v>1</v>
          </cell>
          <cell r="PD98">
            <v>1</v>
          </cell>
          <cell r="PE98">
            <v>1</v>
          </cell>
          <cell r="PF98">
            <v>1</v>
          </cell>
          <cell r="PG98">
            <v>1</v>
          </cell>
          <cell r="PH98">
            <v>1</v>
          </cell>
          <cell r="PI98">
            <v>1</v>
          </cell>
          <cell r="PJ98">
            <v>1</v>
          </cell>
          <cell r="PK98">
            <v>1</v>
          </cell>
          <cell r="PL98">
            <v>1</v>
          </cell>
          <cell r="PM98">
            <v>0</v>
          </cell>
          <cell r="PN98">
            <v>0</v>
          </cell>
          <cell r="PO98">
            <v>0</v>
          </cell>
          <cell r="PP98">
            <v>0</v>
          </cell>
          <cell r="PQ98">
            <v>0</v>
          </cell>
          <cell r="PR98">
            <v>0</v>
          </cell>
          <cell r="PS98">
            <v>0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FD23EA-1E1B-4B0D-833E-978421D26556}" name="Tabela4" displayName="Tabela4" ref="A1:B7" totalsRowShown="0" headerRowDxfId="87">
  <autoFilter ref="A1:B7" xr:uid="{A1FD23EA-1E1B-4B0D-833E-978421D26556}"/>
  <tableColumns count="2">
    <tableColumn id="1" xr3:uid="{420013BC-E864-403C-8CCB-48778713DAE6}" name="*kod grupy" dataDxfId="86"/>
    <tableColumn id="2" xr3:uid="{5C6D4D3C-A847-452F-B698-FFC1A8CCF433}" name="Nazwa grupy zajęć" dataDxfId="8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CF2B98-B091-4207-B4B7-6AA67ED04B4F}" name="Tabela5" displayName="Tabela5" ref="D1:E4" totalsRowShown="0" headerRowDxfId="84">
  <autoFilter ref="D1:E4" xr:uid="{31CF2B98-B091-4207-B4B7-6AA67ED04B4F}"/>
  <tableColumns count="2">
    <tableColumn id="1" xr3:uid="{4634CC37-82FC-466B-A772-15243BC5422F}" name="***Rodzaj zajęć:"/>
    <tableColumn id="2" xr3:uid="{8B5D12EA-2CD3-4F38-ACBA-8DD96D086C89}" name="Nazwa godzaju zajęć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C3B0FB-3DD8-49FC-AE2C-300EBE3DF30E}" name="Tabela6" displayName="Tabela6" ref="G1:H3" totalsRowShown="0" headerRowDxfId="83">
  <autoFilter ref="G1:H3" xr:uid="{1CC3B0FB-3DD8-49FC-AE2C-300EBE3DF30E}"/>
  <tableColumns count="2">
    <tableColumn id="1" xr3:uid="{C1A3D1A0-3CB2-47B7-BA2D-F5C659438A77}" name="*****Forma zakończenia semestru"/>
    <tableColumn id="2" xr3:uid="{B5B59E4B-F2E3-466D-9FE9-9CF6627ECC55}" name="Nazwa formy zakończeni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6538E3-2D9E-4470-AC95-9D8E52DF330A}" name="Tabela63" displayName="Tabela63" ref="L1:M4" totalsRowShown="0" headerRowDxfId="82">
  <autoFilter ref="L1:M4" xr:uid="{BC6538E3-2D9E-4470-AC95-9D8E52DF330A}"/>
  <tableColumns count="2">
    <tableColumn id="1" xr3:uid="{57F30B6C-7140-4C80-B907-F4640DCD94A6}" name="******Forma zakończenia przedmiotu"/>
    <tableColumn id="2" xr3:uid="{4313850B-AC03-4438-B5DF-04DB74940146}" name="Nazwa formy zakończenia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C9A242-49EF-4CAD-8949-7D50D71EAEDA}" name="Tabela711" displayName="Tabela711" ref="O1:O3" totalsRowShown="0" headerRowDxfId="81">
  <autoFilter ref="O1:O3" xr:uid="{8EC9A242-49EF-4CAD-8949-7D50D71EAEDA}"/>
  <tableColumns count="1">
    <tableColumn id="1" xr3:uid="{FF69AD11-9B64-4C88-9625-F7E299496082}" name="*Czy przedmiot kształtuje kompetencje komunikacyjne_x000a_*Czy przedmiot humanistyczny lub społeczny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D7CF-DF51-43BF-A344-502F574B04B6}">
  <dimension ref="A5:BQ160"/>
  <sheetViews>
    <sheetView zoomScale="84" zoomScaleNormal="84" workbookViewId="0">
      <pane xSplit="21" ySplit="19" topLeftCell="V74" activePane="bottomRight" state="frozen"/>
      <selection pane="topRight" activeCell="V1" sqref="V1"/>
      <selection pane="bottomLeft" activeCell="A20" sqref="A20"/>
      <selection pane="bottomRight" activeCell="V8" sqref="V8"/>
    </sheetView>
  </sheetViews>
  <sheetFormatPr defaultColWidth="8.85546875" defaultRowHeight="15" x14ac:dyDescent="0.25"/>
  <cols>
    <col min="1" max="1" width="4" customWidth="1"/>
    <col min="2" max="2" width="5.85546875" customWidth="1"/>
    <col min="3" max="3" width="11.42578125" customWidth="1"/>
    <col min="4" max="4" width="5.140625" customWidth="1"/>
    <col min="5" max="5" width="5.140625" style="7" customWidth="1"/>
    <col min="6" max="6" width="9.140625" customWidth="1"/>
    <col min="7" max="7" width="5.85546875" customWidth="1"/>
    <col min="8" max="8" width="12.5703125" customWidth="1"/>
    <col min="9" max="9" width="22" style="35" customWidth="1"/>
    <col min="10" max="11" width="5.7109375" style="35" customWidth="1"/>
    <col min="12" max="12" width="5.7109375" style="46" customWidth="1"/>
    <col min="13" max="13" width="5.7109375" style="29" customWidth="1"/>
    <col min="14" max="14" width="7.42578125" style="46" customWidth="1"/>
    <col min="15" max="15" width="8" style="46" customWidth="1"/>
    <col min="16" max="16" width="5.7109375" style="46" customWidth="1"/>
    <col min="17" max="17" width="5.7109375" style="47" customWidth="1"/>
    <col min="18" max="18" width="8.28515625" style="47" customWidth="1"/>
    <col min="19" max="19" width="5.7109375" style="46" customWidth="1"/>
    <col min="20" max="20" width="8.85546875" style="46" customWidth="1"/>
    <col min="21" max="27" width="5.7109375" style="29" customWidth="1"/>
    <col min="28" max="28" width="8.7109375" style="29" customWidth="1"/>
    <col min="29" max="67" width="5.7109375" style="29" customWidth="1"/>
    <col min="68" max="68" width="12.85546875" style="51" customWidth="1"/>
    <col min="69" max="69" width="28.85546875" style="79" customWidth="1"/>
  </cols>
  <sheetData>
    <row r="5" spans="1:69" ht="30" x14ac:dyDescent="0.25">
      <c r="F5" s="432" t="s">
        <v>21</v>
      </c>
      <c r="G5" s="433"/>
      <c r="H5" s="434"/>
      <c r="I5" s="33" t="s">
        <v>686</v>
      </c>
    </row>
    <row r="6" spans="1:69" ht="17.25" x14ac:dyDescent="0.3">
      <c r="F6" s="432" t="s">
        <v>22</v>
      </c>
      <c r="G6" s="433"/>
      <c r="H6" s="434"/>
      <c r="I6" s="33" t="s">
        <v>142</v>
      </c>
      <c r="AL6" s="48" t="s">
        <v>682</v>
      </c>
    </row>
    <row r="7" spans="1:69" x14ac:dyDescent="0.25">
      <c r="F7" s="432" t="s">
        <v>24</v>
      </c>
      <c r="G7" s="433"/>
      <c r="H7" s="434"/>
      <c r="I7" s="34" t="s">
        <v>679</v>
      </c>
      <c r="J7" s="119"/>
      <c r="K7" s="119"/>
      <c r="AM7" t="s">
        <v>687</v>
      </c>
    </row>
    <row r="8" spans="1:69" x14ac:dyDescent="0.25">
      <c r="F8" s="432" t="s">
        <v>43</v>
      </c>
      <c r="G8" s="433"/>
      <c r="H8" s="434"/>
      <c r="I8" s="33" t="s">
        <v>63</v>
      </c>
      <c r="AM8" t="s">
        <v>680</v>
      </c>
    </row>
    <row r="9" spans="1:69" x14ac:dyDescent="0.25">
      <c r="F9" s="432" t="s">
        <v>48</v>
      </c>
      <c r="G9" s="433"/>
      <c r="H9" s="434"/>
      <c r="I9" s="33" t="s">
        <v>64</v>
      </c>
      <c r="AM9" t="s">
        <v>681</v>
      </c>
    </row>
    <row r="10" spans="1:69" x14ac:dyDescent="0.25">
      <c r="F10" s="432" t="s">
        <v>23</v>
      </c>
      <c r="G10" s="433"/>
      <c r="H10" s="434"/>
      <c r="I10" s="33" t="s">
        <v>65</v>
      </c>
      <c r="L10" s="49"/>
      <c r="N10" s="49"/>
      <c r="O10" s="49"/>
      <c r="P10" s="49"/>
      <c r="Q10" s="50"/>
      <c r="R10" s="50"/>
      <c r="S10" s="49"/>
      <c r="T10" s="49"/>
    </row>
    <row r="11" spans="1:69" x14ac:dyDescent="0.25">
      <c r="F11" s="432" t="s">
        <v>49</v>
      </c>
      <c r="G11" s="433"/>
      <c r="H11" s="434"/>
      <c r="I11" s="33">
        <v>6</v>
      </c>
    </row>
    <row r="12" spans="1:69" x14ac:dyDescent="0.25">
      <c r="F12" s="432" t="s">
        <v>50</v>
      </c>
      <c r="G12" s="433"/>
      <c r="H12" s="434"/>
      <c r="I12" s="33" t="s">
        <v>141</v>
      </c>
    </row>
    <row r="13" spans="1:69" x14ac:dyDescent="0.25">
      <c r="F13" s="432" t="s">
        <v>51</v>
      </c>
      <c r="G13" s="433"/>
      <c r="H13" s="434"/>
      <c r="I13" s="33">
        <v>180</v>
      </c>
    </row>
    <row r="14" spans="1:69" ht="15.75" thickBot="1" x14ac:dyDescent="0.3">
      <c r="Q14" s="51"/>
    </row>
    <row r="15" spans="1:69" ht="15" customHeight="1" x14ac:dyDescent="0.25">
      <c r="A15" s="457" t="s">
        <v>0</v>
      </c>
      <c r="B15" s="455" t="s">
        <v>37</v>
      </c>
      <c r="C15" s="455" t="s">
        <v>54</v>
      </c>
      <c r="D15" s="455" t="s">
        <v>55</v>
      </c>
      <c r="E15" s="455" t="s">
        <v>29</v>
      </c>
      <c r="F15" s="455" t="s">
        <v>30</v>
      </c>
      <c r="G15" s="463" t="s">
        <v>56</v>
      </c>
      <c r="H15" s="465" t="s">
        <v>139</v>
      </c>
      <c r="I15" s="463" t="s">
        <v>1</v>
      </c>
      <c r="J15" s="455" t="s">
        <v>180</v>
      </c>
      <c r="K15" s="455" t="s">
        <v>181</v>
      </c>
      <c r="L15" s="518" t="s">
        <v>25</v>
      </c>
      <c r="M15" s="518"/>
      <c r="N15" s="518"/>
      <c r="O15" s="518"/>
      <c r="P15" s="518"/>
      <c r="Q15" s="518"/>
      <c r="R15" s="518"/>
      <c r="S15" s="518"/>
      <c r="T15" s="519"/>
      <c r="U15" s="216"/>
      <c r="V15" s="523" t="s">
        <v>2</v>
      </c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J15" s="523"/>
      <c r="AK15" s="523"/>
      <c r="AL15" s="523"/>
      <c r="AM15" s="523"/>
      <c r="AN15" s="523"/>
      <c r="AO15" s="523"/>
      <c r="AP15" s="523"/>
      <c r="AQ15" s="523"/>
      <c r="AR15" s="524"/>
      <c r="AS15" s="495" t="s">
        <v>3</v>
      </c>
      <c r="AT15" s="496"/>
      <c r="AU15" s="496"/>
      <c r="AV15" s="496"/>
      <c r="AW15" s="496"/>
      <c r="AX15" s="496"/>
      <c r="AY15" s="496"/>
      <c r="AZ15" s="496"/>
      <c r="BA15" s="496"/>
      <c r="BB15" s="496"/>
      <c r="BC15" s="496"/>
      <c r="BD15" s="496"/>
      <c r="BE15" s="496"/>
      <c r="BF15" s="496"/>
      <c r="BG15" s="496"/>
      <c r="BH15" s="496"/>
      <c r="BI15" s="496"/>
      <c r="BJ15" s="496"/>
      <c r="BK15" s="496"/>
      <c r="BL15" s="496"/>
      <c r="BM15" s="496"/>
      <c r="BN15" s="496"/>
      <c r="BO15" s="497"/>
      <c r="BP15" s="481" t="s">
        <v>85</v>
      </c>
      <c r="BQ15" s="482"/>
    </row>
    <row r="16" spans="1:69" ht="46.5" customHeight="1" x14ac:dyDescent="0.25">
      <c r="A16" s="458"/>
      <c r="B16" s="456"/>
      <c r="C16" s="456"/>
      <c r="D16" s="456"/>
      <c r="E16" s="456"/>
      <c r="F16" s="456"/>
      <c r="G16" s="464"/>
      <c r="H16" s="466"/>
      <c r="I16" s="464"/>
      <c r="J16" s="456"/>
      <c r="K16" s="456"/>
      <c r="L16" s="520" t="s">
        <v>101</v>
      </c>
      <c r="M16" s="521"/>
      <c r="N16" s="521"/>
      <c r="O16" s="522"/>
      <c r="P16" s="445" t="s">
        <v>4</v>
      </c>
      <c r="Q16" s="446"/>
      <c r="R16" s="446"/>
      <c r="S16" s="446"/>
      <c r="T16" s="446"/>
      <c r="U16" s="443" t="s">
        <v>175</v>
      </c>
      <c r="V16" s="435" t="s">
        <v>655</v>
      </c>
      <c r="W16" s="422" t="s">
        <v>18</v>
      </c>
      <c r="X16" s="453" t="s">
        <v>105</v>
      </c>
      <c r="Y16" s="437" t="s">
        <v>17</v>
      </c>
      <c r="Z16" s="439" t="s">
        <v>16</v>
      </c>
      <c r="AA16" s="441" t="s">
        <v>5</v>
      </c>
      <c r="AB16" s="442"/>
      <c r="AC16" s="422" t="s">
        <v>6</v>
      </c>
      <c r="AD16" s="422" t="s">
        <v>7</v>
      </c>
      <c r="AE16" s="422" t="s">
        <v>8</v>
      </c>
      <c r="AF16" s="424" t="s">
        <v>656</v>
      </c>
      <c r="AG16" s="425"/>
      <c r="AH16" s="426"/>
      <c r="AI16" s="422" t="s">
        <v>9</v>
      </c>
      <c r="AJ16" s="422" t="s">
        <v>10</v>
      </c>
      <c r="AK16" s="422" t="s">
        <v>11</v>
      </c>
      <c r="AL16" s="422" t="s">
        <v>12</v>
      </c>
      <c r="AM16" s="422" t="s">
        <v>13</v>
      </c>
      <c r="AN16" s="422" t="s">
        <v>14</v>
      </c>
      <c r="AO16" s="422" t="s">
        <v>61</v>
      </c>
      <c r="AP16" s="422" t="s">
        <v>15</v>
      </c>
      <c r="AQ16" s="447" t="s">
        <v>62</v>
      </c>
      <c r="AR16" s="449" t="s">
        <v>99</v>
      </c>
      <c r="AS16" s="430" t="s">
        <v>57</v>
      </c>
      <c r="AT16" s="498" t="s">
        <v>18</v>
      </c>
      <c r="AU16" s="453" t="s">
        <v>26</v>
      </c>
      <c r="AV16" s="437" t="s">
        <v>17</v>
      </c>
      <c r="AW16" s="439" t="s">
        <v>16</v>
      </c>
      <c r="AX16" s="441" t="s">
        <v>5</v>
      </c>
      <c r="AY16" s="442"/>
      <c r="AZ16" s="422" t="s">
        <v>6</v>
      </c>
      <c r="BA16" s="422" t="s">
        <v>19</v>
      </c>
      <c r="BB16" s="422" t="s">
        <v>8</v>
      </c>
      <c r="BC16" s="424" t="s">
        <v>656</v>
      </c>
      <c r="BD16" s="425"/>
      <c r="BE16" s="426"/>
      <c r="BF16" s="422" t="s">
        <v>9</v>
      </c>
      <c r="BG16" s="422" t="s">
        <v>10</v>
      </c>
      <c r="BH16" s="422" t="s">
        <v>11</v>
      </c>
      <c r="BI16" s="422" t="s">
        <v>12</v>
      </c>
      <c r="BJ16" s="422" t="s">
        <v>13</v>
      </c>
      <c r="BK16" s="422" t="s">
        <v>14</v>
      </c>
      <c r="BL16" s="422" t="s">
        <v>61</v>
      </c>
      <c r="BM16" s="422" t="s">
        <v>15</v>
      </c>
      <c r="BN16" s="451" t="s">
        <v>62</v>
      </c>
      <c r="BO16" s="493" t="s">
        <v>99</v>
      </c>
      <c r="BP16" s="483"/>
      <c r="BQ16" s="484"/>
    </row>
    <row r="17" spans="1:69" ht="24.95" customHeight="1" x14ac:dyDescent="0.25">
      <c r="A17" s="458"/>
      <c r="B17" s="456"/>
      <c r="C17" s="456"/>
      <c r="D17" s="456"/>
      <c r="E17" s="456"/>
      <c r="F17" s="456"/>
      <c r="G17" s="464"/>
      <c r="H17" s="466"/>
      <c r="I17" s="464"/>
      <c r="J17" s="456"/>
      <c r="K17" s="456"/>
      <c r="L17" s="52" t="s">
        <v>103</v>
      </c>
      <c r="M17" s="53" t="s">
        <v>100</v>
      </c>
      <c r="N17" s="54" t="s">
        <v>104</v>
      </c>
      <c r="O17" s="150" t="s">
        <v>102</v>
      </c>
      <c r="P17" s="55" t="s">
        <v>98</v>
      </c>
      <c r="Q17" s="56" t="s">
        <v>110</v>
      </c>
      <c r="R17" s="57" t="s">
        <v>674</v>
      </c>
      <c r="S17" s="58" t="s">
        <v>120</v>
      </c>
      <c r="T17" s="59" t="s">
        <v>121</v>
      </c>
      <c r="U17" s="444"/>
      <c r="V17" s="436"/>
      <c r="W17" s="423"/>
      <c r="X17" s="454"/>
      <c r="Y17" s="438"/>
      <c r="Z17" s="440"/>
      <c r="AA17" s="60" t="s">
        <v>96</v>
      </c>
      <c r="AB17" s="9" t="s">
        <v>97</v>
      </c>
      <c r="AC17" s="423"/>
      <c r="AD17" s="423"/>
      <c r="AE17" s="423"/>
      <c r="AF17" s="13" t="s">
        <v>92</v>
      </c>
      <c r="AG17" s="13" t="s">
        <v>93</v>
      </c>
      <c r="AH17" s="13" t="s">
        <v>660</v>
      </c>
      <c r="AI17" s="423"/>
      <c r="AJ17" s="423"/>
      <c r="AK17" s="423"/>
      <c r="AL17" s="423"/>
      <c r="AM17" s="423"/>
      <c r="AN17" s="423"/>
      <c r="AO17" s="423"/>
      <c r="AP17" s="423"/>
      <c r="AQ17" s="448"/>
      <c r="AR17" s="450"/>
      <c r="AS17" s="431"/>
      <c r="AT17" s="499"/>
      <c r="AU17" s="454"/>
      <c r="AV17" s="438"/>
      <c r="AW17" s="440"/>
      <c r="AX17" s="60" t="s">
        <v>96</v>
      </c>
      <c r="AY17" s="9" t="s">
        <v>97</v>
      </c>
      <c r="AZ17" s="423"/>
      <c r="BA17" s="423"/>
      <c r="BB17" s="423"/>
      <c r="BC17" s="13" t="s">
        <v>92</v>
      </c>
      <c r="BD17" s="13" t="s">
        <v>93</v>
      </c>
      <c r="BE17" s="13" t="s">
        <v>660</v>
      </c>
      <c r="BF17" s="423"/>
      <c r="BG17" s="423"/>
      <c r="BH17" s="423"/>
      <c r="BI17" s="423"/>
      <c r="BJ17" s="423"/>
      <c r="BK17" s="423"/>
      <c r="BL17" s="423"/>
      <c r="BM17" s="423"/>
      <c r="BN17" s="452"/>
      <c r="BO17" s="494"/>
      <c r="BP17" s="84" t="s">
        <v>28</v>
      </c>
      <c r="BQ17" s="80" t="s">
        <v>27</v>
      </c>
    </row>
    <row r="18" spans="1:69" ht="13.5" customHeight="1" x14ac:dyDescent="0.25">
      <c r="A18" s="462"/>
      <c r="B18" s="461"/>
      <c r="C18" s="461"/>
      <c r="D18" s="461"/>
      <c r="E18" s="461"/>
      <c r="F18" s="461"/>
      <c r="G18" s="460"/>
      <c r="H18" s="218"/>
      <c r="I18" s="459"/>
      <c r="J18" s="456"/>
      <c r="K18" s="456"/>
      <c r="L18" s="38">
        <v>1</v>
      </c>
      <c r="M18" s="28">
        <v>2</v>
      </c>
      <c r="N18" s="39">
        <v>3</v>
      </c>
      <c r="O18" s="151">
        <v>4</v>
      </c>
      <c r="P18" s="40">
        <v>5</v>
      </c>
      <c r="Q18" s="41">
        <v>6</v>
      </c>
      <c r="R18" s="41">
        <v>7</v>
      </c>
      <c r="S18" s="42">
        <v>8</v>
      </c>
      <c r="T18" s="43">
        <v>9</v>
      </c>
      <c r="U18" s="513">
        <v>10</v>
      </c>
      <c r="V18" s="474">
        <v>11</v>
      </c>
      <c r="W18" s="476">
        <v>12</v>
      </c>
      <c r="X18" s="44">
        <v>13</v>
      </c>
      <c r="Y18" s="45">
        <v>14</v>
      </c>
      <c r="Z18" s="154">
        <v>15</v>
      </c>
      <c r="AA18" s="474">
        <v>16</v>
      </c>
      <c r="AB18" s="516">
        <v>17</v>
      </c>
      <c r="AC18" s="476">
        <v>18</v>
      </c>
      <c r="AD18" s="476">
        <v>19</v>
      </c>
      <c r="AE18" s="476">
        <v>20</v>
      </c>
      <c r="AF18" s="476">
        <v>21</v>
      </c>
      <c r="AG18" s="476">
        <v>22</v>
      </c>
      <c r="AH18" s="476">
        <v>23</v>
      </c>
      <c r="AI18" s="476">
        <v>24</v>
      </c>
      <c r="AJ18" s="476">
        <v>25</v>
      </c>
      <c r="AK18" s="476">
        <v>26</v>
      </c>
      <c r="AL18" s="476">
        <v>27</v>
      </c>
      <c r="AM18" s="476">
        <v>28</v>
      </c>
      <c r="AN18" s="476">
        <v>29</v>
      </c>
      <c r="AO18" s="476">
        <v>30</v>
      </c>
      <c r="AP18" s="476">
        <v>31</v>
      </c>
      <c r="AQ18" s="504">
        <v>32</v>
      </c>
      <c r="AR18" s="510">
        <v>33</v>
      </c>
      <c r="AS18" s="506">
        <v>34</v>
      </c>
      <c r="AT18" s="508">
        <v>35</v>
      </c>
      <c r="AU18" s="159">
        <v>36</v>
      </c>
      <c r="AV18" s="160">
        <v>37</v>
      </c>
      <c r="AW18" s="161">
        <v>38</v>
      </c>
      <c r="AX18" s="485">
        <v>39</v>
      </c>
      <c r="AY18" s="502">
        <v>40</v>
      </c>
      <c r="AZ18" s="485">
        <v>41</v>
      </c>
      <c r="BA18" s="485">
        <v>42</v>
      </c>
      <c r="BB18" s="485">
        <v>43</v>
      </c>
      <c r="BC18" s="479">
        <v>44</v>
      </c>
      <c r="BD18" s="500">
        <v>45</v>
      </c>
      <c r="BE18" s="479">
        <v>46</v>
      </c>
      <c r="BF18" s="485">
        <v>47</v>
      </c>
      <c r="BG18" s="485">
        <v>48</v>
      </c>
      <c r="BH18" s="485">
        <v>49</v>
      </c>
      <c r="BI18" s="485">
        <v>50</v>
      </c>
      <c r="BJ18" s="485">
        <v>51</v>
      </c>
      <c r="BK18" s="485">
        <v>52</v>
      </c>
      <c r="BL18" s="485">
        <v>53</v>
      </c>
      <c r="BM18" s="485">
        <v>54</v>
      </c>
      <c r="BN18" s="491">
        <v>55</v>
      </c>
      <c r="BO18" s="489">
        <v>56</v>
      </c>
      <c r="BP18" s="15" t="s">
        <v>193</v>
      </c>
      <c r="BQ18" s="487" t="s">
        <v>194</v>
      </c>
    </row>
    <row r="19" spans="1:69" ht="46.5" customHeight="1" thickBot="1" x14ac:dyDescent="0.3">
      <c r="A19" s="462"/>
      <c r="B19" s="461"/>
      <c r="C19" s="461"/>
      <c r="D19" s="461"/>
      <c r="E19" s="461"/>
      <c r="F19" s="461"/>
      <c r="G19" s="460"/>
      <c r="H19" s="218"/>
      <c r="I19" s="459"/>
      <c r="J19" s="456"/>
      <c r="K19" s="456"/>
      <c r="L19" s="182" t="s">
        <v>122</v>
      </c>
      <c r="M19" s="183" t="s">
        <v>182</v>
      </c>
      <c r="N19" s="184" t="s">
        <v>123</v>
      </c>
      <c r="O19" s="185" t="s">
        <v>183</v>
      </c>
      <c r="P19" s="186" t="s">
        <v>106</v>
      </c>
      <c r="Q19" s="187" t="s">
        <v>184</v>
      </c>
      <c r="R19" s="187" t="s">
        <v>185</v>
      </c>
      <c r="S19" s="188" t="s">
        <v>186</v>
      </c>
      <c r="T19" s="189" t="s">
        <v>661</v>
      </c>
      <c r="U19" s="514"/>
      <c r="V19" s="475"/>
      <c r="W19" s="515"/>
      <c r="X19" s="190" t="s">
        <v>187</v>
      </c>
      <c r="Y19" s="191" t="s">
        <v>188</v>
      </c>
      <c r="Z19" s="192" t="s">
        <v>189</v>
      </c>
      <c r="AA19" s="478"/>
      <c r="AB19" s="51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77"/>
      <c r="AN19" s="477"/>
      <c r="AO19" s="477"/>
      <c r="AP19" s="477"/>
      <c r="AQ19" s="505"/>
      <c r="AR19" s="511"/>
      <c r="AS19" s="507"/>
      <c r="AT19" s="509"/>
      <c r="AU19" s="162" t="s">
        <v>190</v>
      </c>
      <c r="AV19" s="163" t="s">
        <v>191</v>
      </c>
      <c r="AW19" s="164" t="s">
        <v>192</v>
      </c>
      <c r="AX19" s="486"/>
      <c r="AY19" s="503"/>
      <c r="AZ19" s="486"/>
      <c r="BA19" s="486"/>
      <c r="BB19" s="486"/>
      <c r="BC19" s="480"/>
      <c r="BD19" s="501"/>
      <c r="BE19" s="480"/>
      <c r="BF19" s="486"/>
      <c r="BG19" s="486"/>
      <c r="BH19" s="486"/>
      <c r="BI19" s="486"/>
      <c r="BJ19" s="486"/>
      <c r="BK19" s="486"/>
      <c r="BL19" s="486"/>
      <c r="BM19" s="486"/>
      <c r="BN19" s="492"/>
      <c r="BO19" s="490"/>
      <c r="BP19" s="16" t="s">
        <v>124</v>
      </c>
      <c r="BQ19" s="488"/>
    </row>
    <row r="20" spans="1:69" s="7" customFormat="1" x14ac:dyDescent="0.25">
      <c r="A20" s="73">
        <v>1</v>
      </c>
      <c r="B20" s="193" t="s">
        <v>42</v>
      </c>
      <c r="C20" s="110" t="s">
        <v>83</v>
      </c>
      <c r="D20" s="178"/>
      <c r="E20" s="178">
        <v>1</v>
      </c>
      <c r="F20" s="110" t="s">
        <v>83</v>
      </c>
      <c r="G20" s="377" t="s">
        <v>90</v>
      </c>
      <c r="H20" s="371" t="s">
        <v>137</v>
      </c>
      <c r="I20" s="385" t="s">
        <v>66</v>
      </c>
      <c r="J20" s="120"/>
      <c r="K20" s="120"/>
      <c r="L20" s="85">
        <f>X20+AU20</f>
        <v>85</v>
      </c>
      <c r="M20" s="86">
        <f>AR20+BO20</f>
        <v>0</v>
      </c>
      <c r="N20" s="87">
        <f t="shared" ref="N20" si="0">Y20+AV20</f>
        <v>85</v>
      </c>
      <c r="O20" s="194">
        <f t="shared" ref="O20" si="1">Z20+AW20</f>
        <v>55</v>
      </c>
      <c r="P20" s="88">
        <f>W20+AT20</f>
        <v>3</v>
      </c>
      <c r="Q20" s="89">
        <f>IFERROR(((AK20+BH20)
+(SUMIFS(AF20,B20,"D",I20,"położnictwo i opieka położnicza"))+(SUMIFS(BC20,B20,"D",I20,"położnictwo i opieka położnicza"))
+(SUMIFS(AF20,B20,"D",I20,"ginekologia i opieka ginekologiczna"))+(SUMIFS(BC20,B20,"D",I20,"ginekologia i opieka ginekologiczna"))
+(SUMIFS(AF20,B20,"D",I20,"neonatologia i opieka neonatologiczna"))+(SUMIFS(BC20,B20,"D",I20,"neonatologia i opieka neonatologiczna"))
+(SUMIFS(AF20,B20,"D",I20,"pediatria i pielęgniarstwo pediatryczne"))+(SUMIFS(BC20,B20,"D",I20,"pediatria i pielęgniarstwo pediatryczne"))
+(SUMIFS(AF20,B20,"D",I20,"choroby wewnętrzne"))+(SUMIFS(BC20,B20,"D",I20,"choroby wewnętrzne"))
+(SUMIFS(AF20,B20,"D",I20,"chirurgia"))+(SUMIFS(BC20,B20,"D",I20,"chirurgia"))
+(SUMIFS(AF20,B20,"D",I20,"psychiatria"))+(SUMIFS(BC20,B20,"D",I20,"psychiatria"))
+(SUMIFS(AF20,B20,"D",I20,"anestezjologia i stany zagrożenia życia"))+(SUMIFS(BC20,B20,"D",I20,"anestezjologia i stany zagrożenia życia")))*P20/N20," ")</f>
        <v>0</v>
      </c>
      <c r="R20" s="118">
        <f>IFERROR((SUM(AD20:AK20,AK20,AP20,BA20:BH20,BH20,BM20))*P20/N20," ")</f>
        <v>0.52941176470588236</v>
      </c>
      <c r="S20" s="90">
        <f>IFERROR((AB20+AN20+AY20+BK20)*P20/N20," ")</f>
        <v>1.411764705882353</v>
      </c>
      <c r="T20" s="91">
        <f>IFERROR((SUM(AA20,AC20:AM20,AX20,AZ20:BJ20)*P20/N20)," ")</f>
        <v>1.9411764705882353</v>
      </c>
      <c r="U20" s="219" t="s">
        <v>146</v>
      </c>
      <c r="V20" s="146" t="s">
        <v>72</v>
      </c>
      <c r="W20" s="149">
        <v>3</v>
      </c>
      <c r="X20" s="92">
        <f t="shared" ref="X20" si="2">AR20+Y20</f>
        <v>85</v>
      </c>
      <c r="Y20" s="93">
        <f t="shared" ref="Y20" si="3">AQ20+Z20</f>
        <v>85</v>
      </c>
      <c r="Z20" s="224">
        <f t="shared" ref="Z20" si="4">(SUM(AA20:AP20))-AB20</f>
        <v>55</v>
      </c>
      <c r="AA20" s="146">
        <v>40</v>
      </c>
      <c r="AB20" s="179">
        <v>40</v>
      </c>
      <c r="AC20" s="178"/>
      <c r="AD20" s="178"/>
      <c r="AE20" s="178">
        <v>15</v>
      </c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80">
        <v>30</v>
      </c>
      <c r="AR20" s="181"/>
      <c r="AS20" s="146"/>
      <c r="AT20" s="149"/>
      <c r="AU20" s="85">
        <f t="shared" ref="AU20" si="5">BO20+AV20</f>
        <v>0</v>
      </c>
      <c r="AV20" s="93">
        <f t="shared" ref="AV20" si="6">BN20+AW20</f>
        <v>0</v>
      </c>
      <c r="AW20" s="177">
        <f t="shared" ref="AW20" si="7">(SUM(AX20:BM20))-AY20</f>
        <v>0</v>
      </c>
      <c r="AX20" s="178"/>
      <c r="AY20" s="179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80"/>
      <c r="BO20" s="196"/>
      <c r="BP20" s="197">
        <f>IFERROR(L20/P20," ")</f>
        <v>28.333333333333332</v>
      </c>
      <c r="BQ20" s="198" t="str">
        <f>IF(OR(BP20&gt;30,BP20&lt;25),"1 ECTS powinien mieścić się przedziale 25-30h","Wartość prawidłowa")</f>
        <v>Wartość prawidłowa</v>
      </c>
    </row>
    <row r="21" spans="1:69" s="7" customFormat="1" ht="15.75" thickBot="1" x14ac:dyDescent="0.3">
      <c r="A21" s="31">
        <v>2</v>
      </c>
      <c r="B21" s="173" t="s">
        <v>42</v>
      </c>
      <c r="C21" s="110" t="s">
        <v>83</v>
      </c>
      <c r="D21" s="110"/>
      <c r="E21" s="110">
        <v>1</v>
      </c>
      <c r="F21" s="110" t="s">
        <v>83</v>
      </c>
      <c r="G21" s="23" t="s">
        <v>90</v>
      </c>
      <c r="H21" s="372" t="s">
        <v>137</v>
      </c>
      <c r="I21" s="386" t="s">
        <v>68</v>
      </c>
      <c r="J21" s="121"/>
      <c r="K21" s="121"/>
      <c r="L21" s="98">
        <f t="shared" ref="L21:L38" si="8">X21+AU21</f>
        <v>80</v>
      </c>
      <c r="M21" s="100">
        <f t="shared" ref="M21:M38" si="9">AR21+BO21</f>
        <v>5</v>
      </c>
      <c r="N21" s="101">
        <f t="shared" ref="N21:N38" si="10">Y21+AV21</f>
        <v>75</v>
      </c>
      <c r="O21" s="153">
        <f t="shared" ref="O21:O38" si="11">Z21+AW21</f>
        <v>50</v>
      </c>
      <c r="P21" s="102">
        <f t="shared" ref="P21:P38" si="12">W21+AT21</f>
        <v>3</v>
      </c>
      <c r="Q21" s="103">
        <f t="shared" ref="Q21:Q38" si="13">IFERROR(((AK21+BH21)
+(SUMIFS(AF21,B21,"D",I21,"położnictwo i opieka położnicza"))+(SUMIFS(BC21,B21,"D",I21,"położnictwo i opieka położnicza"))
+(SUMIFS(AF21,B21,"D",I21,"ginekologia i opieka ginekologiczna"))+(SUMIFS(BC21,B21,"D",I21,"ginekologia i opieka ginekologiczna"))
+(SUMIFS(AF21,B21,"D",I21,"neonatologia i opieka neonatologiczna"))+(SUMIFS(BC21,B21,"D",I21,"neonatologia i opieka neonatologiczna"))
+(SUMIFS(AF21,B21,"D",I21,"pediatria i pielęgniarstwo pediatryczne"))+(SUMIFS(BC21,B21,"D",I21,"pediatria i pielęgniarstwo pediatryczne"))
+(SUMIFS(AF21,B21,"D",I21,"choroby wewnętrzne"))+(SUMIFS(BC21,B21,"D",I21,"choroby wewnętrzne"))
+(SUMIFS(AF21,B21,"D",I21,"chirurgia"))+(SUMIFS(BC21,B21,"D",I21,"chirurgia"))
+(SUMIFS(AF21,B21,"D",I21,"psychiatria"))+(SUMIFS(BC21,B21,"D",I21,"psychiatria"))
+(SUMIFS(AF21,B21,"D",I21,"anestezjologia i stany zagrożenia życia"))+(SUMIFS(BC21,B21,"D",I21,"anestezjologia i stany zagrożenia życia")))*P21/N21," ")</f>
        <v>0</v>
      </c>
      <c r="R21" s="118">
        <f t="shared" ref="R21:R38" si="14">IFERROR((SUM(AD21:AK21,AK21,AP21,BA21:BH21,BH21,BM21))*P21/N21," ")</f>
        <v>0.4</v>
      </c>
      <c r="S21" s="104">
        <f t="shared" ref="S21:S38" si="15">IFERROR((AB21+AN21+AY21+BK21)*P21/N21," ")</f>
        <v>1.6</v>
      </c>
      <c r="T21" s="105">
        <f t="shared" ref="T21:T38" si="16">IFERROR((SUM(AA21,AC21:AM21,AX21,AZ21:BJ21)*P21/N21)," ")</f>
        <v>2</v>
      </c>
      <c r="U21" s="220" t="s">
        <v>146</v>
      </c>
      <c r="V21" s="94" t="s">
        <v>72</v>
      </c>
      <c r="W21" s="148">
        <v>3</v>
      </c>
      <c r="X21" s="106">
        <f t="shared" ref="X21:X38" si="17">AR21+Y21</f>
        <v>80</v>
      </c>
      <c r="Y21" s="107">
        <f t="shared" ref="Y21:Y38" si="18">AQ21+Z21</f>
        <v>75</v>
      </c>
      <c r="Z21" s="156">
        <f t="shared" ref="Z21:Z38" si="19">(SUM(AA21:AP21))-AB21</f>
        <v>50</v>
      </c>
      <c r="AA21" s="108">
        <v>40</v>
      </c>
      <c r="AB21" s="109">
        <v>40</v>
      </c>
      <c r="AC21" s="110"/>
      <c r="AD21" s="110">
        <v>10</v>
      </c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27">
        <v>25</v>
      </c>
      <c r="AR21" s="111">
        <v>5</v>
      </c>
      <c r="AS21" s="94"/>
      <c r="AT21" s="148"/>
      <c r="AU21" s="112">
        <f t="shared" ref="AU21:AU38" si="20">BO21+AV21</f>
        <v>0</v>
      </c>
      <c r="AV21" s="107">
        <f t="shared" ref="AV21:AV38" si="21">BN21+AW21</f>
        <v>0</v>
      </c>
      <c r="AW21" s="158">
        <f t="shared" ref="AW21:AW38" si="22">(SUM(AX21:BM21))-AY21</f>
        <v>0</v>
      </c>
      <c r="AX21" s="110"/>
      <c r="AY21" s="109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27"/>
      <c r="BO21" s="175"/>
      <c r="BP21" s="199">
        <f t="shared" ref="BP21:BP78" si="23">IFERROR(L21/P21," ")</f>
        <v>26.666666666666668</v>
      </c>
      <c r="BQ21" s="81" t="str">
        <f>IF(OR(BP21&gt;30,BP21&lt;25),"1 ECTS powinien mieścić się przedziale 25-30h","Wartość prawidłowa")</f>
        <v>Wartość prawidłowa</v>
      </c>
    </row>
    <row r="22" spans="1:69" s="7" customFormat="1" x14ac:dyDescent="0.25">
      <c r="A22" s="73">
        <v>3</v>
      </c>
      <c r="B22" s="173" t="s">
        <v>42</v>
      </c>
      <c r="C22" s="110" t="s">
        <v>83</v>
      </c>
      <c r="D22" s="110"/>
      <c r="E22" s="110">
        <v>1</v>
      </c>
      <c r="F22" s="110" t="s">
        <v>83</v>
      </c>
      <c r="G22" s="23" t="s">
        <v>90</v>
      </c>
      <c r="H22" s="372" t="s">
        <v>137</v>
      </c>
      <c r="I22" s="386" t="s">
        <v>143</v>
      </c>
      <c r="J22" s="121"/>
      <c r="K22" s="121"/>
      <c r="L22" s="112">
        <f t="shared" si="8"/>
        <v>75</v>
      </c>
      <c r="M22" s="100">
        <f t="shared" si="9"/>
        <v>5</v>
      </c>
      <c r="N22" s="101">
        <f t="shared" si="10"/>
        <v>70</v>
      </c>
      <c r="O22" s="153">
        <f t="shared" si="11"/>
        <v>50</v>
      </c>
      <c r="P22" s="102">
        <f t="shared" si="12"/>
        <v>2.5</v>
      </c>
      <c r="Q22" s="103">
        <f t="shared" si="13"/>
        <v>0</v>
      </c>
      <c r="R22" s="118">
        <f t="shared" si="14"/>
        <v>0.35714285714285715</v>
      </c>
      <c r="S22" s="104">
        <f t="shared" si="15"/>
        <v>1.4285714285714286</v>
      </c>
      <c r="T22" s="105">
        <f t="shared" si="16"/>
        <v>1.7857142857142858</v>
      </c>
      <c r="U22" s="220" t="s">
        <v>146</v>
      </c>
      <c r="V22" s="94" t="s">
        <v>72</v>
      </c>
      <c r="W22" s="148">
        <v>2.5</v>
      </c>
      <c r="X22" s="106">
        <f t="shared" si="17"/>
        <v>75</v>
      </c>
      <c r="Y22" s="107">
        <f t="shared" si="18"/>
        <v>70</v>
      </c>
      <c r="Z22" s="156">
        <f t="shared" si="19"/>
        <v>50</v>
      </c>
      <c r="AA22" s="108">
        <v>40</v>
      </c>
      <c r="AB22" s="109">
        <v>40</v>
      </c>
      <c r="AC22" s="110"/>
      <c r="AD22" s="110">
        <v>10</v>
      </c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27">
        <v>20</v>
      </c>
      <c r="AR22" s="111">
        <v>5</v>
      </c>
      <c r="AS22" s="94"/>
      <c r="AT22" s="148"/>
      <c r="AU22" s="112">
        <f t="shared" si="20"/>
        <v>0</v>
      </c>
      <c r="AV22" s="107">
        <f t="shared" si="21"/>
        <v>0</v>
      </c>
      <c r="AW22" s="158">
        <f t="shared" si="22"/>
        <v>0</v>
      </c>
      <c r="AX22" s="110"/>
      <c r="AY22" s="109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27"/>
      <c r="BO22" s="175"/>
      <c r="BP22" s="199">
        <f t="shared" si="23"/>
        <v>30</v>
      </c>
      <c r="BQ22" s="81" t="str">
        <f>IF(OR(BP22&gt;30,BP22&lt;25),"1 ECTS powinien mieścić się przedziale 25-30h","Wartość prawidłowa")</f>
        <v>Wartość prawidłowa</v>
      </c>
    </row>
    <row r="23" spans="1:69" s="7" customFormat="1" ht="15.75" thickBot="1" x14ac:dyDescent="0.3">
      <c r="A23" s="31">
        <v>4</v>
      </c>
      <c r="B23" s="173" t="s">
        <v>42</v>
      </c>
      <c r="C23" s="110" t="s">
        <v>83</v>
      </c>
      <c r="D23" s="110"/>
      <c r="E23" s="110">
        <v>1</v>
      </c>
      <c r="F23" s="110" t="s">
        <v>83</v>
      </c>
      <c r="G23" s="23" t="s">
        <v>90</v>
      </c>
      <c r="H23" s="372" t="s">
        <v>137</v>
      </c>
      <c r="I23" s="386" t="s">
        <v>67</v>
      </c>
      <c r="J23" s="121"/>
      <c r="K23" s="121"/>
      <c r="L23" s="112">
        <f t="shared" si="8"/>
        <v>45</v>
      </c>
      <c r="M23" s="100">
        <f t="shared" si="9"/>
        <v>5</v>
      </c>
      <c r="N23" s="101">
        <f t="shared" si="10"/>
        <v>40</v>
      </c>
      <c r="O23" s="153">
        <f t="shared" si="11"/>
        <v>30</v>
      </c>
      <c r="P23" s="102">
        <f t="shared" si="12"/>
        <v>1.5</v>
      </c>
      <c r="Q23" s="103">
        <f t="shared" si="13"/>
        <v>0</v>
      </c>
      <c r="R23" s="118">
        <f t="shared" si="14"/>
        <v>0.375</v>
      </c>
      <c r="S23" s="104">
        <f t="shared" si="15"/>
        <v>0.75</v>
      </c>
      <c r="T23" s="105">
        <f t="shared" si="16"/>
        <v>1.125</v>
      </c>
      <c r="U23" s="220" t="s">
        <v>72</v>
      </c>
      <c r="V23" s="94" t="s">
        <v>72</v>
      </c>
      <c r="W23" s="148">
        <v>1.5</v>
      </c>
      <c r="X23" s="106">
        <f t="shared" si="17"/>
        <v>45</v>
      </c>
      <c r="Y23" s="107">
        <f t="shared" si="18"/>
        <v>40</v>
      </c>
      <c r="Z23" s="156">
        <f t="shared" si="19"/>
        <v>30</v>
      </c>
      <c r="AA23" s="108">
        <v>20</v>
      </c>
      <c r="AB23" s="109">
        <v>20</v>
      </c>
      <c r="AC23" s="110"/>
      <c r="AD23" s="110">
        <v>10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27">
        <v>10</v>
      </c>
      <c r="AR23" s="111">
        <v>5</v>
      </c>
      <c r="AS23" s="94"/>
      <c r="AT23" s="148"/>
      <c r="AU23" s="112">
        <f t="shared" si="20"/>
        <v>0</v>
      </c>
      <c r="AV23" s="107">
        <f t="shared" si="21"/>
        <v>0</v>
      </c>
      <c r="AW23" s="158">
        <f t="shared" si="22"/>
        <v>0</v>
      </c>
      <c r="AX23" s="110"/>
      <c r="AY23" s="109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27"/>
      <c r="BO23" s="175"/>
      <c r="BP23" s="199">
        <f t="shared" si="23"/>
        <v>30</v>
      </c>
      <c r="BQ23" s="370" t="str">
        <f>IF(OR(BP23&gt;30,BP23&lt;25),"1 ECTS powinien mieścić się przedziale 25-30h","Wartość prawidłowa")</f>
        <v>Wartość prawidłowa</v>
      </c>
    </row>
    <row r="24" spans="1:69" s="7" customFormat="1" ht="30" x14ac:dyDescent="0.25">
      <c r="A24" s="73">
        <v>5</v>
      </c>
      <c r="B24" s="173" t="s">
        <v>42</v>
      </c>
      <c r="C24" s="110" t="s">
        <v>83</v>
      </c>
      <c r="D24" s="110"/>
      <c r="E24" s="110">
        <v>1</v>
      </c>
      <c r="F24" s="110" t="s">
        <v>83</v>
      </c>
      <c r="G24" s="23" t="s">
        <v>90</v>
      </c>
      <c r="H24" s="372" t="s">
        <v>137</v>
      </c>
      <c r="I24" s="386" t="s">
        <v>144</v>
      </c>
      <c r="J24" s="121"/>
      <c r="K24" s="121"/>
      <c r="L24" s="112">
        <f t="shared" si="8"/>
        <v>50</v>
      </c>
      <c r="M24" s="100">
        <f t="shared" si="9"/>
        <v>5</v>
      </c>
      <c r="N24" s="101">
        <f t="shared" si="10"/>
        <v>45</v>
      </c>
      <c r="O24" s="153">
        <f t="shared" si="11"/>
        <v>35</v>
      </c>
      <c r="P24" s="102">
        <f t="shared" si="12"/>
        <v>2</v>
      </c>
      <c r="Q24" s="103">
        <f t="shared" si="13"/>
        <v>0</v>
      </c>
      <c r="R24" s="118">
        <f t="shared" si="14"/>
        <v>0.66666666666666663</v>
      </c>
      <c r="S24" s="104">
        <f t="shared" si="15"/>
        <v>0.88888888888888884</v>
      </c>
      <c r="T24" s="105">
        <f t="shared" si="16"/>
        <v>1.5555555555555556</v>
      </c>
      <c r="U24" s="220" t="s">
        <v>146</v>
      </c>
      <c r="V24" s="94"/>
      <c r="W24" s="148"/>
      <c r="X24" s="106">
        <f t="shared" si="17"/>
        <v>0</v>
      </c>
      <c r="Y24" s="107">
        <f t="shared" si="18"/>
        <v>0</v>
      </c>
      <c r="Z24" s="156">
        <f t="shared" si="19"/>
        <v>0</v>
      </c>
      <c r="AA24" s="108"/>
      <c r="AB24" s="109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27"/>
      <c r="AR24" s="111"/>
      <c r="AS24" s="94" t="s">
        <v>72</v>
      </c>
      <c r="AT24" s="148">
        <v>2</v>
      </c>
      <c r="AU24" s="112">
        <f t="shared" si="20"/>
        <v>50</v>
      </c>
      <c r="AV24" s="107">
        <f t="shared" si="21"/>
        <v>45</v>
      </c>
      <c r="AW24" s="158">
        <f t="shared" si="22"/>
        <v>35</v>
      </c>
      <c r="AX24" s="110">
        <v>20</v>
      </c>
      <c r="AY24" s="109">
        <v>20</v>
      </c>
      <c r="AZ24" s="110"/>
      <c r="BA24" s="110">
        <v>10</v>
      </c>
      <c r="BB24" s="110"/>
      <c r="BC24" s="110"/>
      <c r="BD24" s="110"/>
      <c r="BE24" s="110"/>
      <c r="BF24" s="110">
        <v>5</v>
      </c>
      <c r="BG24" s="110"/>
      <c r="BH24" s="110"/>
      <c r="BI24" s="110"/>
      <c r="BJ24" s="110"/>
      <c r="BK24" s="110"/>
      <c r="BL24" s="110"/>
      <c r="BM24" s="110"/>
      <c r="BN24" s="27">
        <v>10</v>
      </c>
      <c r="BO24" s="175">
        <v>5</v>
      </c>
      <c r="BP24" s="199">
        <f t="shared" si="23"/>
        <v>25</v>
      </c>
      <c r="BQ24" s="81" t="str">
        <f>IF(OR(BP24&gt;30,BP24&lt;25),"1 ECTS powinien mieścić się przedziale 25-30h","Wartość prawidłowa")</f>
        <v>Wartość prawidłowa</v>
      </c>
    </row>
    <row r="25" spans="1:69" s="7" customFormat="1" ht="15.75" thickBot="1" x14ac:dyDescent="0.3">
      <c r="A25" s="31">
        <v>6</v>
      </c>
      <c r="B25" s="173" t="s">
        <v>42</v>
      </c>
      <c r="C25" s="110" t="s">
        <v>83</v>
      </c>
      <c r="D25" s="110"/>
      <c r="E25" s="110">
        <v>1</v>
      </c>
      <c r="F25" s="110" t="s">
        <v>83</v>
      </c>
      <c r="G25" s="23" t="s">
        <v>90</v>
      </c>
      <c r="H25" s="372" t="s">
        <v>137</v>
      </c>
      <c r="I25" s="386" t="s">
        <v>145</v>
      </c>
      <c r="J25" s="121"/>
      <c r="K25" s="121"/>
      <c r="L25" s="112">
        <f t="shared" si="8"/>
        <v>100</v>
      </c>
      <c r="M25" s="100">
        <f t="shared" si="9"/>
        <v>0</v>
      </c>
      <c r="N25" s="101">
        <f t="shared" si="10"/>
        <v>100</v>
      </c>
      <c r="O25" s="153">
        <f t="shared" si="11"/>
        <v>70</v>
      </c>
      <c r="P25" s="102">
        <f t="shared" si="12"/>
        <v>4</v>
      </c>
      <c r="Q25" s="103">
        <f t="shared" si="13"/>
        <v>0</v>
      </c>
      <c r="R25" s="118">
        <f t="shared" si="14"/>
        <v>1</v>
      </c>
      <c r="S25" s="104">
        <f t="shared" si="15"/>
        <v>1</v>
      </c>
      <c r="T25" s="105">
        <f t="shared" si="16"/>
        <v>2.8</v>
      </c>
      <c r="U25" s="220" t="s">
        <v>146</v>
      </c>
      <c r="V25" s="94" t="s">
        <v>72</v>
      </c>
      <c r="W25" s="148">
        <v>1</v>
      </c>
      <c r="X25" s="106">
        <f t="shared" si="17"/>
        <v>30</v>
      </c>
      <c r="Y25" s="107">
        <f t="shared" si="18"/>
        <v>30</v>
      </c>
      <c r="Z25" s="156">
        <f t="shared" si="19"/>
        <v>25</v>
      </c>
      <c r="AA25" s="108">
        <v>25</v>
      </c>
      <c r="AB25" s="109">
        <v>25</v>
      </c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27">
        <v>5</v>
      </c>
      <c r="AR25" s="111"/>
      <c r="AS25" s="94" t="s">
        <v>72</v>
      </c>
      <c r="AT25" s="148">
        <v>3</v>
      </c>
      <c r="AU25" s="112">
        <f t="shared" si="20"/>
        <v>70</v>
      </c>
      <c r="AV25" s="107">
        <f t="shared" si="21"/>
        <v>70</v>
      </c>
      <c r="AW25" s="158">
        <f t="shared" si="22"/>
        <v>45</v>
      </c>
      <c r="AX25" s="110">
        <v>20</v>
      </c>
      <c r="AY25" s="109"/>
      <c r="AZ25" s="110"/>
      <c r="BA25" s="110">
        <v>25</v>
      </c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27">
        <v>25</v>
      </c>
      <c r="BO25" s="175"/>
      <c r="BP25" s="199">
        <f t="shared" si="23"/>
        <v>25</v>
      </c>
      <c r="BQ25" s="81" t="str">
        <f t="shared" ref="BQ25:BQ78" si="24">IF(OR(BP25&gt;30,BP25&lt;25),"1 ECTS powinien mieścić się przedziale 25-30h","Wartość prawidłowa")</f>
        <v>Wartość prawidłowa</v>
      </c>
    </row>
    <row r="26" spans="1:69" s="7" customFormat="1" x14ac:dyDescent="0.25">
      <c r="A26" s="73">
        <v>7</v>
      </c>
      <c r="B26" s="173" t="s">
        <v>44</v>
      </c>
      <c r="C26" s="110" t="s">
        <v>83</v>
      </c>
      <c r="D26" s="110"/>
      <c r="E26" s="110">
        <v>1</v>
      </c>
      <c r="F26" s="376" t="s">
        <v>83</v>
      </c>
      <c r="G26" s="23" t="s">
        <v>90</v>
      </c>
      <c r="H26" s="372" t="s">
        <v>137</v>
      </c>
      <c r="I26" s="386" t="s">
        <v>147</v>
      </c>
      <c r="J26" s="121"/>
      <c r="K26" s="121" t="s">
        <v>178</v>
      </c>
      <c r="L26" s="112">
        <f t="shared" si="8"/>
        <v>60</v>
      </c>
      <c r="M26" s="100">
        <f t="shared" si="9"/>
        <v>0</v>
      </c>
      <c r="N26" s="101">
        <f t="shared" si="10"/>
        <v>60</v>
      </c>
      <c r="O26" s="153">
        <f t="shared" si="11"/>
        <v>35</v>
      </c>
      <c r="P26" s="102">
        <f t="shared" si="12"/>
        <v>2</v>
      </c>
      <c r="Q26" s="103">
        <f t="shared" si="13"/>
        <v>0</v>
      </c>
      <c r="R26" s="118">
        <f t="shared" si="14"/>
        <v>0.5</v>
      </c>
      <c r="S26" s="104">
        <f t="shared" si="15"/>
        <v>0.66666666666666663</v>
      </c>
      <c r="T26" s="105">
        <f t="shared" si="16"/>
        <v>1.1666666666666667</v>
      </c>
      <c r="U26" s="220" t="s">
        <v>72</v>
      </c>
      <c r="V26" s="94" t="s">
        <v>72</v>
      </c>
      <c r="W26" s="148">
        <v>2</v>
      </c>
      <c r="X26" s="106">
        <f t="shared" si="17"/>
        <v>60</v>
      </c>
      <c r="Y26" s="107">
        <f t="shared" si="18"/>
        <v>60</v>
      </c>
      <c r="Z26" s="156">
        <f t="shared" si="19"/>
        <v>35</v>
      </c>
      <c r="AA26" s="108">
        <v>20</v>
      </c>
      <c r="AB26" s="109">
        <v>20</v>
      </c>
      <c r="AC26" s="110"/>
      <c r="AD26" s="110"/>
      <c r="AE26" s="110">
        <v>15</v>
      </c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27">
        <v>25</v>
      </c>
      <c r="AR26" s="111"/>
      <c r="AS26" s="94"/>
      <c r="AT26" s="148"/>
      <c r="AU26" s="112">
        <f t="shared" si="20"/>
        <v>0</v>
      </c>
      <c r="AV26" s="107">
        <f t="shared" si="21"/>
        <v>0</v>
      </c>
      <c r="AW26" s="158">
        <f t="shared" si="22"/>
        <v>0</v>
      </c>
      <c r="AX26" s="110"/>
      <c r="AY26" s="109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27"/>
      <c r="BO26" s="175"/>
      <c r="BP26" s="199">
        <f t="shared" si="23"/>
        <v>30</v>
      </c>
      <c r="BQ26" s="81" t="str">
        <f t="shared" si="24"/>
        <v>Wartość prawidłowa</v>
      </c>
    </row>
    <row r="27" spans="1:69" s="7" customFormat="1" ht="15.75" thickBot="1" x14ac:dyDescent="0.3">
      <c r="A27" s="31">
        <v>8</v>
      </c>
      <c r="B27" s="173" t="s">
        <v>44</v>
      </c>
      <c r="C27" s="110" t="s">
        <v>83</v>
      </c>
      <c r="D27" s="110"/>
      <c r="E27" s="110">
        <v>1</v>
      </c>
      <c r="F27" s="8" t="s">
        <v>83</v>
      </c>
      <c r="G27" s="23" t="s">
        <v>90</v>
      </c>
      <c r="H27" s="372" t="s">
        <v>137</v>
      </c>
      <c r="I27" s="386" t="s">
        <v>148</v>
      </c>
      <c r="J27" s="121"/>
      <c r="K27" s="121" t="s">
        <v>178</v>
      </c>
      <c r="L27" s="112">
        <f t="shared" si="8"/>
        <v>25</v>
      </c>
      <c r="M27" s="100">
        <f t="shared" si="9"/>
        <v>0</v>
      </c>
      <c r="N27" s="101">
        <f t="shared" si="10"/>
        <v>25</v>
      </c>
      <c r="O27" s="153">
        <f t="shared" si="11"/>
        <v>15</v>
      </c>
      <c r="P27" s="102">
        <f t="shared" si="12"/>
        <v>1</v>
      </c>
      <c r="Q27" s="103">
        <f t="shared" si="13"/>
        <v>0</v>
      </c>
      <c r="R27" s="118">
        <f t="shared" si="14"/>
        <v>0.2</v>
      </c>
      <c r="S27" s="104">
        <f t="shared" si="15"/>
        <v>0.4</v>
      </c>
      <c r="T27" s="105">
        <f t="shared" si="16"/>
        <v>0.6</v>
      </c>
      <c r="U27" s="220" t="s">
        <v>72</v>
      </c>
      <c r="V27" s="94" t="s">
        <v>72</v>
      </c>
      <c r="W27" s="148">
        <v>1</v>
      </c>
      <c r="X27" s="106">
        <f t="shared" si="17"/>
        <v>25</v>
      </c>
      <c r="Y27" s="107">
        <f t="shared" si="18"/>
        <v>25</v>
      </c>
      <c r="Z27" s="156">
        <f t="shared" si="19"/>
        <v>15</v>
      </c>
      <c r="AA27" s="108">
        <v>10</v>
      </c>
      <c r="AB27" s="109">
        <v>10</v>
      </c>
      <c r="AC27" s="110"/>
      <c r="AD27" s="110">
        <v>5</v>
      </c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27">
        <v>10</v>
      </c>
      <c r="AR27" s="111"/>
      <c r="AS27" s="94"/>
      <c r="AT27" s="148"/>
      <c r="AU27" s="112">
        <f t="shared" si="20"/>
        <v>0</v>
      </c>
      <c r="AV27" s="107">
        <f t="shared" si="21"/>
        <v>0</v>
      </c>
      <c r="AW27" s="158">
        <f t="shared" si="22"/>
        <v>0</v>
      </c>
      <c r="AX27" s="110"/>
      <c r="AY27" s="109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27"/>
      <c r="BO27" s="175"/>
      <c r="BP27" s="199">
        <f t="shared" si="23"/>
        <v>25</v>
      </c>
      <c r="BQ27" s="81" t="str">
        <f t="shared" si="24"/>
        <v>Wartość prawidłowa</v>
      </c>
    </row>
    <row r="28" spans="1:69" s="32" customFormat="1" x14ac:dyDescent="0.25">
      <c r="A28" s="73">
        <v>9</v>
      </c>
      <c r="B28" s="173" t="s">
        <v>44</v>
      </c>
      <c r="C28" s="110" t="s">
        <v>83</v>
      </c>
      <c r="D28" s="110"/>
      <c r="E28" s="110">
        <v>1</v>
      </c>
      <c r="F28" s="8" t="s">
        <v>83</v>
      </c>
      <c r="G28" s="23" t="s">
        <v>90</v>
      </c>
      <c r="H28" s="372" t="s">
        <v>137</v>
      </c>
      <c r="I28" s="386" t="s">
        <v>75</v>
      </c>
      <c r="J28" s="121"/>
      <c r="K28" s="121" t="s">
        <v>178</v>
      </c>
      <c r="L28" s="112">
        <f t="shared" si="8"/>
        <v>25</v>
      </c>
      <c r="M28" s="100">
        <f t="shared" si="9"/>
        <v>0</v>
      </c>
      <c r="N28" s="101">
        <f t="shared" si="10"/>
        <v>25</v>
      </c>
      <c r="O28" s="153">
        <f t="shared" si="11"/>
        <v>15</v>
      </c>
      <c r="P28" s="102">
        <f t="shared" si="12"/>
        <v>1</v>
      </c>
      <c r="Q28" s="103">
        <f t="shared" si="13"/>
        <v>0</v>
      </c>
      <c r="R28" s="118">
        <f t="shared" si="14"/>
        <v>0.2</v>
      </c>
      <c r="S28" s="104">
        <f t="shared" si="15"/>
        <v>0.4</v>
      </c>
      <c r="T28" s="105">
        <f t="shared" si="16"/>
        <v>0.6</v>
      </c>
      <c r="U28" s="220" t="s">
        <v>72</v>
      </c>
      <c r="V28" s="94" t="s">
        <v>72</v>
      </c>
      <c r="W28" s="148">
        <v>1</v>
      </c>
      <c r="X28" s="106">
        <f t="shared" si="17"/>
        <v>25</v>
      </c>
      <c r="Y28" s="107">
        <f t="shared" si="18"/>
        <v>25</v>
      </c>
      <c r="Z28" s="156">
        <f t="shared" si="19"/>
        <v>15</v>
      </c>
      <c r="AA28" s="108">
        <v>10</v>
      </c>
      <c r="AB28" s="109">
        <v>10</v>
      </c>
      <c r="AC28" s="110"/>
      <c r="AD28" s="110">
        <v>5</v>
      </c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27">
        <v>10</v>
      </c>
      <c r="AR28" s="111"/>
      <c r="AS28" s="94"/>
      <c r="AT28" s="148"/>
      <c r="AU28" s="112">
        <f t="shared" si="20"/>
        <v>0</v>
      </c>
      <c r="AV28" s="107">
        <f t="shared" si="21"/>
        <v>0</v>
      </c>
      <c r="AW28" s="158">
        <f t="shared" si="22"/>
        <v>0</v>
      </c>
      <c r="AX28" s="110"/>
      <c r="AY28" s="109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27"/>
      <c r="BO28" s="175"/>
      <c r="BP28" s="199">
        <f t="shared" si="23"/>
        <v>25</v>
      </c>
      <c r="BQ28" s="82" t="str">
        <f t="shared" si="24"/>
        <v>Wartość prawidłowa</v>
      </c>
    </row>
    <row r="29" spans="1:69" s="32" customFormat="1" ht="15.75" thickBot="1" x14ac:dyDescent="0.3">
      <c r="A29" s="31">
        <v>10</v>
      </c>
      <c r="B29" s="173" t="s">
        <v>44</v>
      </c>
      <c r="C29" s="110" t="s">
        <v>83</v>
      </c>
      <c r="D29" s="110"/>
      <c r="E29" s="110">
        <v>1</v>
      </c>
      <c r="F29" s="8" t="s">
        <v>83</v>
      </c>
      <c r="G29" s="23" t="s">
        <v>90</v>
      </c>
      <c r="H29" s="372" t="s">
        <v>137</v>
      </c>
      <c r="I29" s="386" t="s">
        <v>76</v>
      </c>
      <c r="J29" s="121"/>
      <c r="K29" s="121" t="s">
        <v>178</v>
      </c>
      <c r="L29" s="112">
        <f t="shared" si="8"/>
        <v>25</v>
      </c>
      <c r="M29" s="100">
        <f t="shared" si="9"/>
        <v>0</v>
      </c>
      <c r="N29" s="101">
        <f t="shared" si="10"/>
        <v>25</v>
      </c>
      <c r="O29" s="153">
        <f t="shared" si="11"/>
        <v>15</v>
      </c>
      <c r="P29" s="102">
        <f t="shared" si="12"/>
        <v>1</v>
      </c>
      <c r="Q29" s="103">
        <f t="shared" si="13"/>
        <v>0</v>
      </c>
      <c r="R29" s="118">
        <f t="shared" si="14"/>
        <v>0.2</v>
      </c>
      <c r="S29" s="104">
        <f t="shared" si="15"/>
        <v>0.4</v>
      </c>
      <c r="T29" s="105">
        <f t="shared" si="16"/>
        <v>0.6</v>
      </c>
      <c r="U29" s="220" t="s">
        <v>72</v>
      </c>
      <c r="V29" s="94" t="s">
        <v>72</v>
      </c>
      <c r="W29" s="148">
        <v>1</v>
      </c>
      <c r="X29" s="106">
        <f t="shared" si="17"/>
        <v>25</v>
      </c>
      <c r="Y29" s="107">
        <f t="shared" si="18"/>
        <v>25</v>
      </c>
      <c r="Z29" s="156">
        <f t="shared" si="19"/>
        <v>15</v>
      </c>
      <c r="AA29" s="108">
        <v>10</v>
      </c>
      <c r="AB29" s="109">
        <v>10</v>
      </c>
      <c r="AC29" s="110"/>
      <c r="AD29" s="110">
        <v>5</v>
      </c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27">
        <v>10</v>
      </c>
      <c r="AR29" s="111"/>
      <c r="AS29" s="94"/>
      <c r="AT29" s="148"/>
      <c r="AU29" s="112">
        <f t="shared" si="20"/>
        <v>0</v>
      </c>
      <c r="AV29" s="107">
        <f t="shared" si="21"/>
        <v>0</v>
      </c>
      <c r="AW29" s="158">
        <f t="shared" si="22"/>
        <v>0</v>
      </c>
      <c r="AX29" s="110"/>
      <c r="AY29" s="109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27"/>
      <c r="BO29" s="175"/>
      <c r="BP29" s="199">
        <f t="shared" si="23"/>
        <v>25</v>
      </c>
      <c r="BQ29" s="82" t="str">
        <f t="shared" si="24"/>
        <v>Wartość prawidłowa</v>
      </c>
    </row>
    <row r="30" spans="1:69" s="32" customFormat="1" x14ac:dyDescent="0.25">
      <c r="A30" s="73">
        <v>11</v>
      </c>
      <c r="B30" s="173" t="s">
        <v>44</v>
      </c>
      <c r="C30" s="110" t="s">
        <v>83</v>
      </c>
      <c r="D30" s="110"/>
      <c r="E30" s="110">
        <v>1</v>
      </c>
      <c r="F30" s="8" t="s">
        <v>83</v>
      </c>
      <c r="G30" s="23" t="s">
        <v>90</v>
      </c>
      <c r="H30" s="372" t="s">
        <v>137</v>
      </c>
      <c r="I30" s="386" t="s">
        <v>73</v>
      </c>
      <c r="J30" s="121"/>
      <c r="K30" s="121" t="s">
        <v>178</v>
      </c>
      <c r="L30" s="112">
        <f t="shared" si="8"/>
        <v>140</v>
      </c>
      <c r="M30" s="100">
        <f t="shared" si="9"/>
        <v>10</v>
      </c>
      <c r="N30" s="101">
        <f t="shared" si="10"/>
        <v>130</v>
      </c>
      <c r="O30" s="153">
        <f t="shared" si="11"/>
        <v>120</v>
      </c>
      <c r="P30" s="102">
        <f t="shared" si="12"/>
        <v>5</v>
      </c>
      <c r="Q30" s="103">
        <f t="shared" si="13"/>
        <v>0</v>
      </c>
      <c r="R30" s="118">
        <f t="shared" si="14"/>
        <v>0</v>
      </c>
      <c r="S30" s="104">
        <f t="shared" si="15"/>
        <v>0</v>
      </c>
      <c r="T30" s="105">
        <f t="shared" si="16"/>
        <v>4.615384615384615</v>
      </c>
      <c r="U30" s="220" t="s">
        <v>146</v>
      </c>
      <c r="V30" s="94" t="s">
        <v>72</v>
      </c>
      <c r="W30" s="148">
        <v>2.5</v>
      </c>
      <c r="X30" s="106">
        <f t="shared" si="17"/>
        <v>70</v>
      </c>
      <c r="Y30" s="107">
        <f t="shared" si="18"/>
        <v>65</v>
      </c>
      <c r="Z30" s="156">
        <f t="shared" si="19"/>
        <v>60</v>
      </c>
      <c r="AA30" s="108"/>
      <c r="AB30" s="109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>
        <v>60</v>
      </c>
      <c r="AN30" s="110"/>
      <c r="AO30" s="110"/>
      <c r="AP30" s="110"/>
      <c r="AQ30" s="27">
        <v>5</v>
      </c>
      <c r="AR30" s="111">
        <v>5</v>
      </c>
      <c r="AS30" s="94" t="s">
        <v>72</v>
      </c>
      <c r="AT30" s="148">
        <v>2.5</v>
      </c>
      <c r="AU30" s="112">
        <f t="shared" si="20"/>
        <v>70</v>
      </c>
      <c r="AV30" s="107">
        <f t="shared" si="21"/>
        <v>65</v>
      </c>
      <c r="AW30" s="158">
        <f t="shared" si="22"/>
        <v>60</v>
      </c>
      <c r="AX30" s="110"/>
      <c r="AY30" s="109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>
        <v>60</v>
      </c>
      <c r="BK30" s="110"/>
      <c r="BL30" s="110"/>
      <c r="BM30" s="110"/>
      <c r="BN30" s="27">
        <v>5</v>
      </c>
      <c r="BO30" s="175">
        <v>5</v>
      </c>
      <c r="BP30" s="199">
        <f t="shared" si="23"/>
        <v>28</v>
      </c>
      <c r="BQ30" s="82" t="str">
        <f t="shared" si="24"/>
        <v>Wartość prawidłowa</v>
      </c>
    </row>
    <row r="31" spans="1:69" s="6" customFormat="1" ht="30.75" thickBot="1" x14ac:dyDescent="0.3">
      <c r="A31" s="31">
        <v>12</v>
      </c>
      <c r="B31" s="173" t="s">
        <v>45</v>
      </c>
      <c r="C31" s="369" t="s">
        <v>83</v>
      </c>
      <c r="D31" s="8"/>
      <c r="E31" s="110">
        <v>1</v>
      </c>
      <c r="F31" s="369" t="s">
        <v>83</v>
      </c>
      <c r="G31" s="23" t="s">
        <v>90</v>
      </c>
      <c r="H31" s="221" t="s">
        <v>137</v>
      </c>
      <c r="I31" s="386" t="s">
        <v>684</v>
      </c>
      <c r="J31" s="121"/>
      <c r="K31" s="121"/>
      <c r="L31" s="112">
        <f t="shared" si="8"/>
        <v>520</v>
      </c>
      <c r="M31" s="100">
        <f t="shared" si="9"/>
        <v>0</v>
      </c>
      <c r="N31" s="101">
        <f t="shared" si="10"/>
        <v>520</v>
      </c>
      <c r="O31" s="153">
        <f t="shared" si="11"/>
        <v>410</v>
      </c>
      <c r="P31" s="102">
        <f t="shared" si="12"/>
        <v>17.5</v>
      </c>
      <c r="Q31" s="103">
        <f t="shared" si="13"/>
        <v>5.384615384615385</v>
      </c>
      <c r="R31" s="118">
        <f t="shared" si="14"/>
        <v>17.5</v>
      </c>
      <c r="S31" s="104">
        <f t="shared" si="15"/>
        <v>1.3461538461538463</v>
      </c>
      <c r="T31" s="105">
        <f t="shared" si="16"/>
        <v>13.798076923076923</v>
      </c>
      <c r="U31" s="220" t="s">
        <v>146</v>
      </c>
      <c r="V31" s="94" t="s">
        <v>72</v>
      </c>
      <c r="W31" s="148">
        <v>8</v>
      </c>
      <c r="X31" s="106">
        <f t="shared" si="17"/>
        <v>240</v>
      </c>
      <c r="Y31" s="107">
        <f t="shared" si="18"/>
        <v>240</v>
      </c>
      <c r="Z31" s="156">
        <f t="shared" si="19"/>
        <v>190</v>
      </c>
      <c r="AA31" s="108">
        <v>40</v>
      </c>
      <c r="AB31" s="109">
        <v>40</v>
      </c>
      <c r="AC31" s="110"/>
      <c r="AD31" s="110"/>
      <c r="AE31" s="110"/>
      <c r="AF31" s="110"/>
      <c r="AG31" s="110"/>
      <c r="AH31" s="110">
        <v>150</v>
      </c>
      <c r="AI31" s="110"/>
      <c r="AJ31" s="110"/>
      <c r="AK31" s="110"/>
      <c r="AL31" s="110"/>
      <c r="AM31" s="110"/>
      <c r="AN31" s="110"/>
      <c r="AO31" s="110"/>
      <c r="AP31" s="110"/>
      <c r="AQ31" s="27">
        <v>50</v>
      </c>
      <c r="AR31" s="111"/>
      <c r="AS31" s="94" t="s">
        <v>72</v>
      </c>
      <c r="AT31" s="148">
        <v>9.5</v>
      </c>
      <c r="AU31" s="112">
        <f t="shared" si="20"/>
        <v>280</v>
      </c>
      <c r="AV31" s="107">
        <f t="shared" si="21"/>
        <v>280</v>
      </c>
      <c r="AW31" s="158">
        <f t="shared" si="22"/>
        <v>220</v>
      </c>
      <c r="AX31" s="110">
        <v>10</v>
      </c>
      <c r="AY31" s="109"/>
      <c r="AZ31" s="110"/>
      <c r="BA31" s="110"/>
      <c r="BB31" s="110"/>
      <c r="BC31" s="110">
        <v>50</v>
      </c>
      <c r="BD31" s="110"/>
      <c r="BE31" s="110"/>
      <c r="BF31" s="110"/>
      <c r="BG31" s="110"/>
      <c r="BH31" s="110">
        <v>160</v>
      </c>
      <c r="BI31" s="110"/>
      <c r="BJ31" s="110"/>
      <c r="BK31" s="110"/>
      <c r="BL31" s="110"/>
      <c r="BM31" s="110"/>
      <c r="BN31" s="27">
        <v>60</v>
      </c>
      <c r="BO31" s="175"/>
      <c r="BP31" s="199">
        <f t="shared" si="23"/>
        <v>29.714285714285715</v>
      </c>
      <c r="BQ31" s="82" t="str">
        <f t="shared" si="24"/>
        <v>Wartość prawidłowa</v>
      </c>
    </row>
    <row r="32" spans="1:69" s="6" customFormat="1" x14ac:dyDescent="0.25">
      <c r="A32" s="73">
        <v>13</v>
      </c>
      <c r="B32" s="173" t="s">
        <v>44</v>
      </c>
      <c r="C32" s="110" t="s">
        <v>83</v>
      </c>
      <c r="D32" s="8"/>
      <c r="E32" s="110">
        <v>1</v>
      </c>
      <c r="F32" s="8" t="s">
        <v>83</v>
      </c>
      <c r="G32" s="23" t="s">
        <v>90</v>
      </c>
      <c r="H32" s="221" t="s">
        <v>137</v>
      </c>
      <c r="I32" s="386" t="s">
        <v>149</v>
      </c>
      <c r="J32" s="121"/>
      <c r="K32" s="121" t="s">
        <v>178</v>
      </c>
      <c r="L32" s="112">
        <f t="shared" si="8"/>
        <v>40</v>
      </c>
      <c r="M32" s="100">
        <f t="shared" si="9"/>
        <v>5</v>
      </c>
      <c r="N32" s="101">
        <f t="shared" si="10"/>
        <v>35</v>
      </c>
      <c r="O32" s="153">
        <f t="shared" si="11"/>
        <v>25</v>
      </c>
      <c r="P32" s="102">
        <f t="shared" si="12"/>
        <v>1.5</v>
      </c>
      <c r="Q32" s="103">
        <f t="shared" si="13"/>
        <v>0</v>
      </c>
      <c r="R32" s="118">
        <f t="shared" si="14"/>
        <v>0.42857142857142855</v>
      </c>
      <c r="S32" s="104">
        <f t="shared" si="15"/>
        <v>0.6428571428571429</v>
      </c>
      <c r="T32" s="105">
        <f t="shared" si="16"/>
        <v>1.0714285714285714</v>
      </c>
      <c r="U32" s="220" t="s">
        <v>72</v>
      </c>
      <c r="V32" s="94" t="s">
        <v>72</v>
      </c>
      <c r="W32" s="148">
        <v>1.5</v>
      </c>
      <c r="X32" s="106">
        <f t="shared" si="17"/>
        <v>40</v>
      </c>
      <c r="Y32" s="107">
        <f t="shared" si="18"/>
        <v>35</v>
      </c>
      <c r="Z32" s="156">
        <f t="shared" si="19"/>
        <v>25</v>
      </c>
      <c r="AA32" s="108">
        <v>15</v>
      </c>
      <c r="AB32" s="109">
        <v>15</v>
      </c>
      <c r="AC32" s="110"/>
      <c r="AD32" s="110">
        <v>10</v>
      </c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27">
        <v>10</v>
      </c>
      <c r="AR32" s="111">
        <v>5</v>
      </c>
      <c r="AS32" s="94"/>
      <c r="AT32" s="148"/>
      <c r="AU32" s="112">
        <f t="shared" si="20"/>
        <v>0</v>
      </c>
      <c r="AV32" s="107">
        <f t="shared" si="21"/>
        <v>0</v>
      </c>
      <c r="AW32" s="158">
        <f t="shared" si="22"/>
        <v>0</v>
      </c>
      <c r="AX32" s="110"/>
      <c r="AY32" s="109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27"/>
      <c r="BO32" s="175"/>
      <c r="BP32" s="199">
        <f t="shared" si="23"/>
        <v>26.666666666666668</v>
      </c>
      <c r="BQ32" s="82" t="str">
        <f t="shared" si="24"/>
        <v>Wartość prawidłowa</v>
      </c>
    </row>
    <row r="33" spans="1:69" s="6" customFormat="1" ht="30.75" thickBot="1" x14ac:dyDescent="0.3">
      <c r="A33" s="31">
        <v>14</v>
      </c>
      <c r="B33" s="173" t="s">
        <v>45</v>
      </c>
      <c r="C33" s="369" t="s">
        <v>83</v>
      </c>
      <c r="D33" s="8"/>
      <c r="E33" s="110">
        <v>1</v>
      </c>
      <c r="F33" s="369" t="s">
        <v>83</v>
      </c>
      <c r="G33" s="23" t="s">
        <v>90</v>
      </c>
      <c r="H33" s="221" t="s">
        <v>137</v>
      </c>
      <c r="I33" s="386" t="s">
        <v>150</v>
      </c>
      <c r="J33" s="121"/>
      <c r="K33" s="121"/>
      <c r="L33" s="112">
        <f t="shared" si="8"/>
        <v>30</v>
      </c>
      <c r="M33" s="100">
        <f t="shared" si="9"/>
        <v>0</v>
      </c>
      <c r="N33" s="101">
        <f t="shared" si="10"/>
        <v>30</v>
      </c>
      <c r="O33" s="153">
        <f t="shared" si="11"/>
        <v>20</v>
      </c>
      <c r="P33" s="102">
        <f t="shared" si="12"/>
        <v>1</v>
      </c>
      <c r="Q33" s="103">
        <f t="shared" si="13"/>
        <v>0</v>
      </c>
      <c r="R33" s="118">
        <f t="shared" si="14"/>
        <v>0.33333333333333331</v>
      </c>
      <c r="S33" s="104">
        <f t="shared" si="15"/>
        <v>0.33333333333333331</v>
      </c>
      <c r="T33" s="105">
        <f t="shared" si="16"/>
        <v>0.66666666666666663</v>
      </c>
      <c r="U33" s="220" t="s">
        <v>72</v>
      </c>
      <c r="V33" s="94"/>
      <c r="W33" s="148"/>
      <c r="X33" s="106">
        <f t="shared" si="17"/>
        <v>0</v>
      </c>
      <c r="Y33" s="107">
        <f t="shared" si="18"/>
        <v>0</v>
      </c>
      <c r="Z33" s="156">
        <f t="shared" si="19"/>
        <v>0</v>
      </c>
      <c r="AA33" s="108"/>
      <c r="AB33" s="109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27"/>
      <c r="AR33" s="111"/>
      <c r="AS33" s="94" t="s">
        <v>72</v>
      </c>
      <c r="AT33" s="148">
        <v>1</v>
      </c>
      <c r="AU33" s="112">
        <f t="shared" si="20"/>
        <v>30</v>
      </c>
      <c r="AV33" s="107">
        <f t="shared" si="21"/>
        <v>30</v>
      </c>
      <c r="AW33" s="158">
        <f t="shared" si="22"/>
        <v>20</v>
      </c>
      <c r="AX33" s="110">
        <v>10</v>
      </c>
      <c r="AY33" s="109">
        <v>10</v>
      </c>
      <c r="AZ33" s="110"/>
      <c r="BA33" s="110">
        <v>10</v>
      </c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27">
        <v>10</v>
      </c>
      <c r="BO33" s="175"/>
      <c r="BP33" s="199">
        <f t="shared" si="23"/>
        <v>30</v>
      </c>
      <c r="BQ33" s="82" t="str">
        <f t="shared" si="24"/>
        <v>Wartość prawidłowa</v>
      </c>
    </row>
    <row r="34" spans="1:69" s="5" customFormat="1" ht="45" x14ac:dyDescent="0.25">
      <c r="A34" s="73">
        <v>15</v>
      </c>
      <c r="B34" s="173" t="s">
        <v>45</v>
      </c>
      <c r="C34" s="369" t="s">
        <v>83</v>
      </c>
      <c r="D34" s="8"/>
      <c r="E34" s="110">
        <v>1</v>
      </c>
      <c r="F34" s="369" t="s">
        <v>83</v>
      </c>
      <c r="G34" s="23" t="s">
        <v>90</v>
      </c>
      <c r="H34" s="221" t="s">
        <v>137</v>
      </c>
      <c r="I34" s="380" t="s">
        <v>683</v>
      </c>
      <c r="J34" s="121"/>
      <c r="K34" s="121"/>
      <c r="L34" s="112">
        <f t="shared" si="8"/>
        <v>50</v>
      </c>
      <c r="M34" s="100">
        <f t="shared" si="9"/>
        <v>10</v>
      </c>
      <c r="N34" s="101">
        <f t="shared" si="10"/>
        <v>40</v>
      </c>
      <c r="O34" s="153">
        <f t="shared" si="11"/>
        <v>35</v>
      </c>
      <c r="P34" s="102">
        <f t="shared" si="12"/>
        <v>2</v>
      </c>
      <c r="Q34" s="103">
        <f t="shared" si="13"/>
        <v>0</v>
      </c>
      <c r="R34" s="118">
        <f t="shared" si="14"/>
        <v>1</v>
      </c>
      <c r="S34" s="104">
        <f t="shared" si="15"/>
        <v>0.75</v>
      </c>
      <c r="T34" s="105">
        <f t="shared" si="16"/>
        <v>1.75</v>
      </c>
      <c r="U34" s="220" t="s">
        <v>72</v>
      </c>
      <c r="V34" s="94"/>
      <c r="W34" s="148"/>
      <c r="X34" s="106">
        <f t="shared" si="17"/>
        <v>0</v>
      </c>
      <c r="Y34" s="107">
        <f t="shared" si="18"/>
        <v>0</v>
      </c>
      <c r="Z34" s="156">
        <f t="shared" si="19"/>
        <v>0</v>
      </c>
      <c r="AA34" s="108"/>
      <c r="AB34" s="109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27"/>
      <c r="AR34" s="111"/>
      <c r="AS34" s="94" t="s">
        <v>72</v>
      </c>
      <c r="AT34" s="148">
        <v>2</v>
      </c>
      <c r="AU34" s="112">
        <f t="shared" si="20"/>
        <v>50</v>
      </c>
      <c r="AV34" s="107">
        <f t="shared" si="21"/>
        <v>40</v>
      </c>
      <c r="AW34" s="158">
        <f t="shared" si="22"/>
        <v>35</v>
      </c>
      <c r="AX34" s="110">
        <v>15</v>
      </c>
      <c r="AY34" s="109">
        <v>15</v>
      </c>
      <c r="AZ34" s="110"/>
      <c r="BA34" s="110"/>
      <c r="BB34" s="110"/>
      <c r="BC34" s="110"/>
      <c r="BD34" s="110"/>
      <c r="BE34" s="110">
        <v>20</v>
      </c>
      <c r="BF34" s="110"/>
      <c r="BG34" s="110"/>
      <c r="BH34" s="110"/>
      <c r="BI34" s="110"/>
      <c r="BJ34" s="110"/>
      <c r="BK34" s="110"/>
      <c r="BL34" s="110"/>
      <c r="BM34" s="110"/>
      <c r="BN34" s="27">
        <v>5</v>
      </c>
      <c r="BO34" s="175">
        <v>10</v>
      </c>
      <c r="BP34" s="199">
        <f t="shared" si="23"/>
        <v>25</v>
      </c>
      <c r="BQ34" s="81" t="str">
        <f t="shared" ref="BQ34:BQ52" si="25">IF(OR(BP34&gt;30,BP34&lt;25),"1 ECTS powinien mieścić się przedziale 25-30h","Wartość prawidłowa")</f>
        <v>Wartość prawidłowa</v>
      </c>
    </row>
    <row r="35" spans="1:69" s="5" customFormat="1" ht="15.75" thickBot="1" x14ac:dyDescent="0.3">
      <c r="A35" s="31">
        <v>16</v>
      </c>
      <c r="B35" s="173" t="s">
        <v>45</v>
      </c>
      <c r="C35" s="369" t="s">
        <v>83</v>
      </c>
      <c r="D35" s="8"/>
      <c r="E35" s="110">
        <v>1</v>
      </c>
      <c r="F35" s="369" t="s">
        <v>83</v>
      </c>
      <c r="G35" s="23" t="s">
        <v>90</v>
      </c>
      <c r="H35" s="221" t="s">
        <v>137</v>
      </c>
      <c r="I35" s="386" t="s">
        <v>77</v>
      </c>
      <c r="J35" s="121"/>
      <c r="K35" s="121"/>
      <c r="L35" s="112">
        <f t="shared" si="8"/>
        <v>30</v>
      </c>
      <c r="M35" s="100">
        <f t="shared" si="9"/>
        <v>0</v>
      </c>
      <c r="N35" s="101">
        <f t="shared" si="10"/>
        <v>30</v>
      </c>
      <c r="O35" s="153">
        <f t="shared" si="11"/>
        <v>20</v>
      </c>
      <c r="P35" s="102">
        <f t="shared" si="12"/>
        <v>1</v>
      </c>
      <c r="Q35" s="103">
        <f t="shared" si="13"/>
        <v>0</v>
      </c>
      <c r="R35" s="118">
        <f t="shared" si="14"/>
        <v>0.16666666666666666</v>
      </c>
      <c r="S35" s="104">
        <f t="shared" si="15"/>
        <v>0.5</v>
      </c>
      <c r="T35" s="105">
        <f t="shared" si="16"/>
        <v>0.66666666666666663</v>
      </c>
      <c r="U35" s="220" t="s">
        <v>72</v>
      </c>
      <c r="V35" s="94"/>
      <c r="W35" s="148"/>
      <c r="X35" s="106">
        <f t="shared" si="17"/>
        <v>0</v>
      </c>
      <c r="Y35" s="107">
        <f t="shared" si="18"/>
        <v>0</v>
      </c>
      <c r="Z35" s="156">
        <f t="shared" si="19"/>
        <v>0</v>
      </c>
      <c r="AA35" s="108"/>
      <c r="AB35" s="109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27"/>
      <c r="AR35" s="111"/>
      <c r="AS35" s="94" t="s">
        <v>72</v>
      </c>
      <c r="AT35" s="148">
        <v>1</v>
      </c>
      <c r="AU35" s="112">
        <f t="shared" si="20"/>
        <v>30</v>
      </c>
      <c r="AV35" s="107">
        <f t="shared" si="21"/>
        <v>30</v>
      </c>
      <c r="AW35" s="158">
        <f t="shared" si="22"/>
        <v>20</v>
      </c>
      <c r="AX35" s="110">
        <v>15</v>
      </c>
      <c r="AY35" s="109">
        <v>15</v>
      </c>
      <c r="AZ35" s="110"/>
      <c r="BA35" s="110">
        <v>5</v>
      </c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27">
        <v>10</v>
      </c>
      <c r="BO35" s="175"/>
      <c r="BP35" s="199">
        <f t="shared" si="23"/>
        <v>30</v>
      </c>
      <c r="BQ35" s="81" t="str">
        <f t="shared" si="25"/>
        <v>Wartość prawidłowa</v>
      </c>
    </row>
    <row r="36" spans="1:69" s="5" customFormat="1" ht="30" x14ac:dyDescent="0.25">
      <c r="A36" s="73">
        <v>17</v>
      </c>
      <c r="B36" s="173" t="s">
        <v>46</v>
      </c>
      <c r="C36" s="369" t="s">
        <v>83</v>
      </c>
      <c r="D36" s="8"/>
      <c r="E36" s="110">
        <v>1</v>
      </c>
      <c r="F36" s="369" t="s">
        <v>83</v>
      </c>
      <c r="G36" s="23" t="s">
        <v>90</v>
      </c>
      <c r="H36" s="221" t="s">
        <v>137</v>
      </c>
      <c r="I36" s="380" t="s">
        <v>151</v>
      </c>
      <c r="J36" s="121"/>
      <c r="K36" s="121"/>
      <c r="L36" s="112">
        <f t="shared" si="8"/>
        <v>150</v>
      </c>
      <c r="M36" s="100">
        <f t="shared" si="9"/>
        <v>0</v>
      </c>
      <c r="N36" s="101">
        <f t="shared" si="10"/>
        <v>150</v>
      </c>
      <c r="O36" s="153">
        <f t="shared" si="11"/>
        <v>140</v>
      </c>
      <c r="P36" s="102">
        <f>W36+AT36</f>
        <v>5</v>
      </c>
      <c r="Q36" s="103">
        <f t="shared" si="13"/>
        <v>1.3333333333333333</v>
      </c>
      <c r="R36" s="118">
        <f t="shared" si="14"/>
        <v>5.333333333333333</v>
      </c>
      <c r="S36" s="104">
        <f t="shared" si="15"/>
        <v>0.33333333333333331</v>
      </c>
      <c r="T36" s="105">
        <f t="shared" si="16"/>
        <v>4.666666666666667</v>
      </c>
      <c r="U36" s="220" t="s">
        <v>131</v>
      </c>
      <c r="V36" s="94"/>
      <c r="W36" s="148"/>
      <c r="X36" s="106">
        <f t="shared" si="17"/>
        <v>0</v>
      </c>
      <c r="Y36" s="107">
        <f t="shared" si="18"/>
        <v>0</v>
      </c>
      <c r="Z36" s="156">
        <f t="shared" si="19"/>
        <v>0</v>
      </c>
      <c r="AA36" s="108"/>
      <c r="AB36" s="109"/>
      <c r="AC36" s="110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  <c r="AP36" s="389"/>
      <c r="AQ36" s="390"/>
      <c r="AR36" s="111"/>
      <c r="AS36" s="94" t="s">
        <v>72</v>
      </c>
      <c r="AT36" s="148">
        <v>5</v>
      </c>
      <c r="AU36" s="112">
        <f t="shared" si="20"/>
        <v>150</v>
      </c>
      <c r="AV36" s="107">
        <f t="shared" si="21"/>
        <v>150</v>
      </c>
      <c r="AW36" s="158">
        <f t="shared" si="22"/>
        <v>140</v>
      </c>
      <c r="AX36" s="110">
        <v>20</v>
      </c>
      <c r="AY36" s="109">
        <v>10</v>
      </c>
      <c r="AZ36" s="110"/>
      <c r="BA36" s="110"/>
      <c r="BB36" s="110"/>
      <c r="BC36" s="110"/>
      <c r="BD36" s="110"/>
      <c r="BE36" s="110">
        <v>80</v>
      </c>
      <c r="BF36" s="110"/>
      <c r="BG36" s="110"/>
      <c r="BH36" s="110">
        <v>40</v>
      </c>
      <c r="BI36" s="110"/>
      <c r="BJ36" s="110"/>
      <c r="BK36" s="110"/>
      <c r="BL36" s="110"/>
      <c r="BM36" s="110"/>
      <c r="BN36" s="27">
        <v>10</v>
      </c>
      <c r="BO36" s="175"/>
      <c r="BP36" s="199">
        <f t="shared" si="23"/>
        <v>30</v>
      </c>
      <c r="BQ36" s="370" t="str">
        <f t="shared" si="25"/>
        <v>Wartość prawidłowa</v>
      </c>
    </row>
    <row r="37" spans="1:69" s="5" customFormat="1" ht="45.75" thickBot="1" x14ac:dyDescent="0.3">
      <c r="A37" s="31">
        <v>18</v>
      </c>
      <c r="B37" s="173" t="s">
        <v>53</v>
      </c>
      <c r="C37" s="110" t="s">
        <v>83</v>
      </c>
      <c r="D37" s="8"/>
      <c r="E37" s="110">
        <v>1</v>
      </c>
      <c r="F37" s="110" t="s">
        <v>83</v>
      </c>
      <c r="G37" s="23" t="s">
        <v>90</v>
      </c>
      <c r="H37" s="221" t="s">
        <v>137</v>
      </c>
      <c r="I37" s="386" t="s">
        <v>685</v>
      </c>
      <c r="J37" s="121"/>
      <c r="K37" s="121"/>
      <c r="L37" s="112">
        <f t="shared" si="8"/>
        <v>80</v>
      </c>
      <c r="M37" s="100">
        <f t="shared" si="9"/>
        <v>0</v>
      </c>
      <c r="N37" s="101">
        <f t="shared" si="10"/>
        <v>80</v>
      </c>
      <c r="O37" s="153">
        <f t="shared" si="11"/>
        <v>80</v>
      </c>
      <c r="P37" s="102">
        <f t="shared" si="12"/>
        <v>3</v>
      </c>
      <c r="Q37" s="103">
        <f t="shared" si="13"/>
        <v>0</v>
      </c>
      <c r="R37" s="118">
        <f t="shared" si="14"/>
        <v>3</v>
      </c>
      <c r="S37" s="104">
        <f t="shared" si="15"/>
        <v>0</v>
      </c>
      <c r="T37" s="105">
        <f t="shared" si="16"/>
        <v>0</v>
      </c>
      <c r="U37" s="220" t="s">
        <v>72</v>
      </c>
      <c r="V37" s="94"/>
      <c r="W37" s="148"/>
      <c r="X37" s="106">
        <f t="shared" si="17"/>
        <v>0</v>
      </c>
      <c r="Y37" s="107">
        <f t="shared" si="18"/>
        <v>0</v>
      </c>
      <c r="Z37" s="156">
        <f t="shared" si="19"/>
        <v>0</v>
      </c>
      <c r="AA37" s="108"/>
      <c r="AB37" s="109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27"/>
      <c r="AR37" s="111"/>
      <c r="AS37" s="94" t="s">
        <v>72</v>
      </c>
      <c r="AT37" s="148">
        <v>3</v>
      </c>
      <c r="AU37" s="112">
        <f t="shared" si="20"/>
        <v>80</v>
      </c>
      <c r="AV37" s="107">
        <f t="shared" si="21"/>
        <v>80</v>
      </c>
      <c r="AW37" s="158">
        <f t="shared" si="22"/>
        <v>80</v>
      </c>
      <c r="AX37" s="110"/>
      <c r="AY37" s="109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>
        <v>80</v>
      </c>
      <c r="BN37" s="27"/>
      <c r="BO37" s="175"/>
      <c r="BP37" s="199">
        <f t="shared" si="23"/>
        <v>26.666666666666668</v>
      </c>
      <c r="BQ37" s="81" t="str">
        <f t="shared" si="25"/>
        <v>Wartość prawidłowa</v>
      </c>
    </row>
    <row r="38" spans="1:69" s="5" customFormat="1" ht="45" x14ac:dyDescent="0.25">
      <c r="A38" s="73">
        <v>19</v>
      </c>
      <c r="B38" s="173" t="s">
        <v>53</v>
      </c>
      <c r="C38" s="369" t="s">
        <v>83</v>
      </c>
      <c r="D38" s="8"/>
      <c r="E38" s="110">
        <v>1</v>
      </c>
      <c r="F38" s="110" t="s">
        <v>83</v>
      </c>
      <c r="G38" s="23" t="s">
        <v>90</v>
      </c>
      <c r="H38" s="221" t="s">
        <v>137</v>
      </c>
      <c r="I38" s="386" t="s">
        <v>152</v>
      </c>
      <c r="J38" s="122"/>
      <c r="K38" s="33"/>
      <c r="L38" s="112">
        <f t="shared" si="8"/>
        <v>80</v>
      </c>
      <c r="M38" s="100">
        <f t="shared" si="9"/>
        <v>0</v>
      </c>
      <c r="N38" s="107">
        <f t="shared" si="10"/>
        <v>80</v>
      </c>
      <c r="O38" s="156">
        <f t="shared" si="11"/>
        <v>80</v>
      </c>
      <c r="P38" s="102">
        <f t="shared" si="12"/>
        <v>3</v>
      </c>
      <c r="Q38" s="118">
        <f t="shared" si="13"/>
        <v>0</v>
      </c>
      <c r="R38" s="118">
        <f t="shared" si="14"/>
        <v>3</v>
      </c>
      <c r="S38" s="104">
        <f t="shared" si="15"/>
        <v>0</v>
      </c>
      <c r="T38" s="105">
        <f t="shared" si="16"/>
        <v>0</v>
      </c>
      <c r="U38" s="220" t="s">
        <v>72</v>
      </c>
      <c r="V38" s="94"/>
      <c r="W38" s="148"/>
      <c r="X38" s="106">
        <f t="shared" si="17"/>
        <v>0</v>
      </c>
      <c r="Y38" s="107">
        <f t="shared" si="18"/>
        <v>0</v>
      </c>
      <c r="Z38" s="156">
        <f t="shared" si="19"/>
        <v>0</v>
      </c>
      <c r="AA38" s="108"/>
      <c r="AB38" s="109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27"/>
      <c r="AR38" s="111"/>
      <c r="AS38" s="94" t="s">
        <v>72</v>
      </c>
      <c r="AT38" s="148">
        <v>3</v>
      </c>
      <c r="AU38" s="112">
        <f t="shared" si="20"/>
        <v>80</v>
      </c>
      <c r="AV38" s="107">
        <f t="shared" si="21"/>
        <v>80</v>
      </c>
      <c r="AW38" s="158">
        <f t="shared" si="22"/>
        <v>80</v>
      </c>
      <c r="AX38" s="110"/>
      <c r="AY38" s="109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>
        <v>80</v>
      </c>
      <c r="BN38" s="27"/>
      <c r="BO38" s="175"/>
      <c r="BP38" s="199">
        <f t="shared" si="23"/>
        <v>26.666666666666668</v>
      </c>
      <c r="BQ38" s="83" t="str">
        <f t="shared" si="25"/>
        <v>Wartość prawidłowa</v>
      </c>
    </row>
    <row r="39" spans="1:69" s="5" customFormat="1" ht="15" customHeight="1" thickBot="1" x14ac:dyDescent="0.3">
      <c r="A39" s="165"/>
      <c r="B39" s="166"/>
      <c r="C39" s="167"/>
      <c r="D39" s="167"/>
      <c r="E39" s="166"/>
      <c r="F39" s="167"/>
      <c r="G39" s="168"/>
      <c r="H39" s="222"/>
      <c r="I39" s="387" t="s">
        <v>195</v>
      </c>
      <c r="J39" s="169">
        <f>COUNTIF(J20:J38,"tak")</f>
        <v>0</v>
      </c>
      <c r="K39" s="169">
        <f>COUNTIF(K20:K38,"tak")</f>
        <v>6</v>
      </c>
      <c r="L39" s="167">
        <f t="shared" ref="L39:AQ39" si="26">SUM(L20:L38)</f>
        <v>1690</v>
      </c>
      <c r="M39" s="167">
        <f t="shared" si="26"/>
        <v>45</v>
      </c>
      <c r="N39" s="167">
        <f t="shared" si="26"/>
        <v>1645</v>
      </c>
      <c r="O39" s="167">
        <f t="shared" si="26"/>
        <v>1300</v>
      </c>
      <c r="P39" s="167">
        <f t="shared" si="26"/>
        <v>60</v>
      </c>
      <c r="Q39" s="361">
        <f t="shared" si="26"/>
        <v>6.7179487179487181</v>
      </c>
      <c r="R39" s="403">
        <f t="shared" si="26"/>
        <v>35.190126050420162</v>
      </c>
      <c r="S39" s="361">
        <f t="shared" si="26"/>
        <v>12.851569345686995</v>
      </c>
      <c r="T39" s="361">
        <f t="shared" si="26"/>
        <v>41.409003088414842</v>
      </c>
      <c r="U39" s="167">
        <f t="shared" si="26"/>
        <v>0</v>
      </c>
      <c r="V39" s="167">
        <f t="shared" si="26"/>
        <v>0</v>
      </c>
      <c r="W39" s="167">
        <f t="shared" si="26"/>
        <v>28</v>
      </c>
      <c r="X39" s="167">
        <f t="shared" si="26"/>
        <v>800</v>
      </c>
      <c r="Y39" s="167">
        <f t="shared" si="26"/>
        <v>775</v>
      </c>
      <c r="Z39" s="167">
        <f t="shared" si="26"/>
        <v>565</v>
      </c>
      <c r="AA39" s="167">
        <f t="shared" si="26"/>
        <v>270</v>
      </c>
      <c r="AB39" s="167">
        <f t="shared" si="26"/>
        <v>270</v>
      </c>
      <c r="AC39" s="167">
        <f t="shared" si="26"/>
        <v>0</v>
      </c>
      <c r="AD39" s="167">
        <f t="shared" si="26"/>
        <v>55</v>
      </c>
      <c r="AE39" s="167">
        <f t="shared" si="26"/>
        <v>30</v>
      </c>
      <c r="AF39" s="167">
        <f t="shared" si="26"/>
        <v>0</v>
      </c>
      <c r="AG39" s="167">
        <f t="shared" si="26"/>
        <v>0</v>
      </c>
      <c r="AH39" s="167">
        <f t="shared" si="26"/>
        <v>150</v>
      </c>
      <c r="AI39" s="167">
        <f t="shared" si="26"/>
        <v>0</v>
      </c>
      <c r="AJ39" s="167">
        <f t="shared" si="26"/>
        <v>0</v>
      </c>
      <c r="AK39" s="167">
        <f t="shared" si="26"/>
        <v>0</v>
      </c>
      <c r="AL39" s="167">
        <f t="shared" si="26"/>
        <v>0</v>
      </c>
      <c r="AM39" s="167">
        <f t="shared" si="26"/>
        <v>60</v>
      </c>
      <c r="AN39" s="167">
        <f t="shared" si="26"/>
        <v>0</v>
      </c>
      <c r="AO39" s="167">
        <f t="shared" si="26"/>
        <v>0</v>
      </c>
      <c r="AP39" s="167">
        <f t="shared" si="26"/>
        <v>0</v>
      </c>
      <c r="AQ39" s="167">
        <f t="shared" si="26"/>
        <v>210</v>
      </c>
      <c r="AR39" s="167">
        <f t="shared" ref="AR39:BO39" si="27">SUM(AR20:AR38)</f>
        <v>25</v>
      </c>
      <c r="AS39" s="167">
        <f t="shared" si="27"/>
        <v>0</v>
      </c>
      <c r="AT39" s="167">
        <f t="shared" si="27"/>
        <v>32</v>
      </c>
      <c r="AU39" s="167">
        <f t="shared" si="27"/>
        <v>890</v>
      </c>
      <c r="AV39" s="167">
        <f t="shared" si="27"/>
        <v>870</v>
      </c>
      <c r="AW39" s="167">
        <f t="shared" si="27"/>
        <v>735</v>
      </c>
      <c r="AX39" s="167">
        <f t="shared" si="27"/>
        <v>110</v>
      </c>
      <c r="AY39" s="167">
        <f t="shared" si="27"/>
        <v>70</v>
      </c>
      <c r="AZ39" s="167">
        <f t="shared" si="27"/>
        <v>0</v>
      </c>
      <c r="BA39" s="167">
        <f t="shared" si="27"/>
        <v>50</v>
      </c>
      <c r="BB39" s="167">
        <f t="shared" si="27"/>
        <v>0</v>
      </c>
      <c r="BC39" s="167">
        <f t="shared" si="27"/>
        <v>50</v>
      </c>
      <c r="BD39" s="167">
        <f t="shared" si="27"/>
        <v>0</v>
      </c>
      <c r="BE39" s="167">
        <f t="shared" si="27"/>
        <v>100</v>
      </c>
      <c r="BF39" s="167">
        <f t="shared" si="27"/>
        <v>5</v>
      </c>
      <c r="BG39" s="167">
        <f t="shared" si="27"/>
        <v>0</v>
      </c>
      <c r="BH39" s="167">
        <f t="shared" si="27"/>
        <v>200</v>
      </c>
      <c r="BI39" s="167">
        <f t="shared" si="27"/>
        <v>0</v>
      </c>
      <c r="BJ39" s="167">
        <f t="shared" si="27"/>
        <v>60</v>
      </c>
      <c r="BK39" s="167">
        <f t="shared" si="27"/>
        <v>0</v>
      </c>
      <c r="BL39" s="167">
        <f t="shared" si="27"/>
        <v>0</v>
      </c>
      <c r="BM39" s="167">
        <f t="shared" si="27"/>
        <v>160</v>
      </c>
      <c r="BN39" s="167">
        <f t="shared" si="27"/>
        <v>135</v>
      </c>
      <c r="BO39" s="167">
        <f t="shared" si="27"/>
        <v>20</v>
      </c>
      <c r="BP39" s="201"/>
      <c r="BQ39" s="170"/>
    </row>
    <row r="40" spans="1:69" s="5" customFormat="1" x14ac:dyDescent="0.25">
      <c r="A40" s="415">
        <v>20</v>
      </c>
      <c r="B40" s="173" t="s">
        <v>42</v>
      </c>
      <c r="C40" s="8" t="s">
        <v>83</v>
      </c>
      <c r="D40" s="11"/>
      <c r="E40" s="96">
        <v>2</v>
      </c>
      <c r="F40" s="11" t="s">
        <v>47</v>
      </c>
      <c r="G40" s="23" t="s">
        <v>90</v>
      </c>
      <c r="H40" s="221" t="s">
        <v>137</v>
      </c>
      <c r="I40" s="395" t="s">
        <v>69</v>
      </c>
      <c r="J40" s="121"/>
      <c r="K40" s="121"/>
      <c r="L40" s="98">
        <f t="shared" ref="L40" si="28">X40+AU40</f>
        <v>75</v>
      </c>
      <c r="M40" s="113">
        <f t="shared" ref="M40" si="29">AR40+BO40</f>
        <v>10</v>
      </c>
      <c r="N40" s="114">
        <f t="shared" ref="N40" si="30">Y40+AV40</f>
        <v>65</v>
      </c>
      <c r="O40" s="152">
        <f t="shared" ref="O40" si="31">Z40+AW40</f>
        <v>45</v>
      </c>
      <c r="P40" s="115">
        <f t="shared" ref="P40" si="32">W40+AT40</f>
        <v>3</v>
      </c>
      <c r="Q40" s="89">
        <f t="shared" ref="Q40:Q59" si="33">IFERROR(((AK40+BH40)
+(SUMIFS(AF40,B40,"D",I40,"położnictwo i opieka położnicza"))+(SUMIFS(BC40,B40,"D",I40,"położnictwo i opieka położnicza"))
+(SUMIFS(AF40,B40,"D",I40,"ginekologia i opieka ginekologiczna"))+(SUMIFS(BC40,B40,"D",I40,"ginekologia i opieka ginekologiczna"))
+(SUMIFS(AF40,B40,"D",I40,"neonatologia i opieka neonatologiczna"))+(SUMIFS(BC40,B40,"D",I40,"neonatologia i opieka neonatologiczna"))
+(SUMIFS(AF40,B40,"D",I40,"pediatria i pielęgniarstwo pediatryczne"))+(SUMIFS(BC40,B40,"D",I40,"pediatria i pielęgniarstwo pediatryczne"))
+(SUMIFS(AF40,B40,"D",I40,"choroby wewnętrzne"))+(SUMIFS(BC40,B40,"D",I40,"choroby wewnętrzne"))
+(SUMIFS(AF40,B40,"D",I40,"chirurgia"))+(SUMIFS(BC40,B40,"D",I40,"chirurgia"))
+(SUMIFS(AF40,B40,"D",I40,"psychiatria"))+(SUMIFS(BC40,B40,"D",I40,"psychiatria"))
+(SUMIFS(AF40,B40,"D",I40,"anestezjologia i stany zagrożenia życia"))+(SUMIFS(BC40,B40,"D",I40,"anestezjologia i stany zagrożenia życia")))*P40/N40," ")</f>
        <v>0</v>
      </c>
      <c r="R40" s="118">
        <f t="shared" ref="R40" si="34">IFERROR((SUM(AD40:AK40,AK40,AP40,BA40:BH40,BH40,BM40))*P40/N40," ")</f>
        <v>0.69230769230769229</v>
      </c>
      <c r="S40" s="116">
        <f t="shared" ref="S40" si="35">IFERROR((AB40+AN40+AY40+BK40)*P40/N40," ")</f>
        <v>1.3846153846153846</v>
      </c>
      <c r="T40" s="105">
        <f t="shared" ref="T40" si="36">IFERROR((SUM(AA40,AC40:AM40,AX40,AZ40:BJ40)*P40/N40)," ")</f>
        <v>2.0769230769230771</v>
      </c>
      <c r="U40" s="223" t="s">
        <v>131</v>
      </c>
      <c r="V40" s="94" t="s">
        <v>72</v>
      </c>
      <c r="W40" s="147">
        <v>3</v>
      </c>
      <c r="X40" s="117">
        <f t="shared" ref="X40" si="37">AR40+Y40</f>
        <v>75</v>
      </c>
      <c r="Y40" s="99">
        <f t="shared" ref="Y40" si="38">AQ40+Z40</f>
        <v>65</v>
      </c>
      <c r="Z40" s="155">
        <f t="shared" ref="Z40" si="39">(SUM(AA40:AP40))-AB40</f>
        <v>45</v>
      </c>
      <c r="AA40" s="146">
        <v>30</v>
      </c>
      <c r="AB40" s="179">
        <v>30</v>
      </c>
      <c r="AC40" s="178"/>
      <c r="AD40" s="178">
        <v>15</v>
      </c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80">
        <v>20</v>
      </c>
      <c r="AR40" s="181">
        <v>10</v>
      </c>
      <c r="AS40" s="146"/>
      <c r="AT40" s="149"/>
      <c r="AU40" s="85">
        <f t="shared" ref="AU40:AU59" si="40">BO40+AV40</f>
        <v>0</v>
      </c>
      <c r="AV40" s="93">
        <f t="shared" ref="AV40:AV59" si="41">BN40+AW40</f>
        <v>0</v>
      </c>
      <c r="AW40" s="177">
        <f t="shared" ref="AW40:AW59" si="42">(SUM(AX40:BM40))-AY40</f>
        <v>0</v>
      </c>
      <c r="AX40" s="178"/>
      <c r="AY40" s="179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80"/>
      <c r="BO40" s="196"/>
      <c r="BP40" s="199">
        <f t="shared" ref="BP40" si="43">IFERROR(L40/P40," ")</f>
        <v>25</v>
      </c>
      <c r="BQ40" s="81" t="str">
        <f t="shared" ref="BQ40" si="44">IF(OR(BP40&gt;30,BP40&lt;25),"1 ECTS powinien mieścić się przedziale 25-30h","Wartość prawidłowa")</f>
        <v>Wartość prawidłowa</v>
      </c>
    </row>
    <row r="41" spans="1:69" s="5" customFormat="1" x14ac:dyDescent="0.25">
      <c r="A41" s="415">
        <v>21</v>
      </c>
      <c r="B41" s="173" t="s">
        <v>45</v>
      </c>
      <c r="C41" s="369" t="s">
        <v>83</v>
      </c>
      <c r="D41" s="11"/>
      <c r="E41" s="96">
        <v>2</v>
      </c>
      <c r="F41" s="378" t="s">
        <v>47</v>
      </c>
      <c r="G41" s="23" t="s">
        <v>90</v>
      </c>
      <c r="H41" s="221" t="s">
        <v>137</v>
      </c>
      <c r="I41" s="395" t="s">
        <v>94</v>
      </c>
      <c r="J41" s="121"/>
      <c r="K41" s="121"/>
      <c r="L41" s="98">
        <f t="shared" ref="L41:L59" si="45">X41+AU41</f>
        <v>50</v>
      </c>
      <c r="M41" s="113">
        <f t="shared" ref="M41:M59" si="46">AR41+BO41</f>
        <v>0</v>
      </c>
      <c r="N41" s="114">
        <f t="shared" ref="N41:N59" si="47">Y41+AV41</f>
        <v>50</v>
      </c>
      <c r="O41" s="152">
        <f t="shared" ref="O41:O59" si="48">Z41+AW41</f>
        <v>35</v>
      </c>
      <c r="P41" s="115">
        <f t="shared" ref="P41:P59" si="49">W41+AT41</f>
        <v>2</v>
      </c>
      <c r="Q41" s="103">
        <f t="shared" si="33"/>
        <v>0.8</v>
      </c>
      <c r="R41" s="118">
        <f t="shared" ref="R41:R59" si="50">IFERROR((SUM(AD41:AK41,AK41,AP41,BA41:BH41,BH41,BM41))*P41/N41," ")</f>
        <v>1.6</v>
      </c>
      <c r="S41" s="116">
        <f t="shared" ref="S41:S59" si="51">IFERROR((AB41+AN41+AY41+BK41)*P41/N41," ")</f>
        <v>0.6</v>
      </c>
      <c r="T41" s="105">
        <f t="shared" ref="T41:T59" si="52">IFERROR((SUM(AA41,AC41:AM41,AX41,AZ41:BJ41)*P41/N41)," ")</f>
        <v>1.4</v>
      </c>
      <c r="U41" s="223" t="s">
        <v>72</v>
      </c>
      <c r="V41" s="94" t="s">
        <v>154</v>
      </c>
      <c r="W41" s="147">
        <v>2</v>
      </c>
      <c r="X41" s="117">
        <f t="shared" ref="X41:X59" si="53">AR41+Y41</f>
        <v>50</v>
      </c>
      <c r="Y41" s="99">
        <f t="shared" ref="Y41:Y59" si="54">AQ41+Z41</f>
        <v>50</v>
      </c>
      <c r="Z41" s="155">
        <f t="shared" ref="Z41:Z59" si="55">(SUM(AA41:AP41))-AB41</f>
        <v>35</v>
      </c>
      <c r="AA41" s="94">
        <v>15</v>
      </c>
      <c r="AB41" s="95">
        <v>15</v>
      </c>
      <c r="AC41" s="96"/>
      <c r="AD41" s="96"/>
      <c r="AE41" s="96"/>
      <c r="AF41" s="96"/>
      <c r="AG41" s="96"/>
      <c r="AH41" s="96"/>
      <c r="AI41" s="96"/>
      <c r="AJ41" s="96"/>
      <c r="AK41" s="96">
        <v>20</v>
      </c>
      <c r="AL41" s="96"/>
      <c r="AM41" s="96"/>
      <c r="AN41" s="96"/>
      <c r="AO41" s="96"/>
      <c r="AP41" s="96"/>
      <c r="AQ41" s="30">
        <v>15</v>
      </c>
      <c r="AR41" s="97"/>
      <c r="AS41" s="94"/>
      <c r="AT41" s="147"/>
      <c r="AU41" s="98">
        <f t="shared" si="40"/>
        <v>0</v>
      </c>
      <c r="AV41" s="99">
        <f t="shared" si="41"/>
        <v>0</v>
      </c>
      <c r="AW41" s="157">
        <f t="shared" si="42"/>
        <v>0</v>
      </c>
      <c r="AX41" s="96"/>
      <c r="AY41" s="95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30"/>
      <c r="BO41" s="176"/>
      <c r="BP41" s="199">
        <f t="shared" si="23"/>
        <v>25</v>
      </c>
      <c r="BQ41" s="81" t="str">
        <f t="shared" si="25"/>
        <v>Wartość prawidłowa</v>
      </c>
    </row>
    <row r="42" spans="1:69" s="5" customFormat="1" x14ac:dyDescent="0.25">
      <c r="A42" s="415">
        <v>22</v>
      </c>
      <c r="B42" s="173" t="s">
        <v>45</v>
      </c>
      <c r="C42" s="8" t="s">
        <v>83</v>
      </c>
      <c r="D42" s="8"/>
      <c r="E42" s="110">
        <v>2</v>
      </c>
      <c r="F42" s="378" t="s">
        <v>47</v>
      </c>
      <c r="G42" s="23" t="s">
        <v>90</v>
      </c>
      <c r="H42" s="221" t="s">
        <v>137</v>
      </c>
      <c r="I42" s="380" t="s">
        <v>155</v>
      </c>
      <c r="J42" s="121"/>
      <c r="K42" s="121"/>
      <c r="L42" s="112">
        <f t="shared" si="45"/>
        <v>50</v>
      </c>
      <c r="M42" s="100">
        <f t="shared" si="46"/>
        <v>5</v>
      </c>
      <c r="N42" s="101">
        <f t="shared" si="47"/>
        <v>45</v>
      </c>
      <c r="O42" s="153">
        <f t="shared" si="48"/>
        <v>35</v>
      </c>
      <c r="P42" s="102">
        <f t="shared" si="49"/>
        <v>2</v>
      </c>
      <c r="Q42" s="103">
        <f t="shared" si="33"/>
        <v>0</v>
      </c>
      <c r="R42" s="118">
        <f t="shared" si="50"/>
        <v>0.66666666666666663</v>
      </c>
      <c r="S42" s="104">
        <f t="shared" si="51"/>
        <v>0.88888888888888884</v>
      </c>
      <c r="T42" s="105">
        <f t="shared" si="52"/>
        <v>1.5555555555555556</v>
      </c>
      <c r="U42" s="220" t="s">
        <v>72</v>
      </c>
      <c r="V42" s="94"/>
      <c r="W42" s="148"/>
      <c r="X42" s="106">
        <f t="shared" si="53"/>
        <v>0</v>
      </c>
      <c r="Y42" s="107">
        <f t="shared" si="54"/>
        <v>0</v>
      </c>
      <c r="Z42" s="156">
        <f t="shared" si="55"/>
        <v>0</v>
      </c>
      <c r="AA42" s="108"/>
      <c r="AB42" s="109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27"/>
      <c r="AR42" s="111"/>
      <c r="AS42" s="94" t="s">
        <v>154</v>
      </c>
      <c r="AT42" s="148">
        <v>2</v>
      </c>
      <c r="AU42" s="112">
        <f t="shared" si="40"/>
        <v>50</v>
      </c>
      <c r="AV42" s="107">
        <f t="shared" si="41"/>
        <v>45</v>
      </c>
      <c r="AW42" s="158">
        <f t="shared" si="42"/>
        <v>35</v>
      </c>
      <c r="AX42" s="110">
        <v>20</v>
      </c>
      <c r="AY42" s="109">
        <v>20</v>
      </c>
      <c r="AZ42" s="110"/>
      <c r="BA42" s="110">
        <v>15</v>
      </c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27">
        <v>10</v>
      </c>
      <c r="BO42" s="175">
        <v>5</v>
      </c>
      <c r="BP42" s="199">
        <f t="shared" si="23"/>
        <v>25</v>
      </c>
      <c r="BQ42" s="81" t="str">
        <f t="shared" si="25"/>
        <v>Wartość prawidłowa</v>
      </c>
    </row>
    <row r="43" spans="1:69" s="5" customFormat="1" ht="45" x14ac:dyDescent="0.25">
      <c r="A43" s="415">
        <v>23</v>
      </c>
      <c r="B43" s="173" t="s">
        <v>45</v>
      </c>
      <c r="C43" s="369" t="s">
        <v>83</v>
      </c>
      <c r="D43" s="8"/>
      <c r="E43" s="110">
        <v>2</v>
      </c>
      <c r="F43" s="378" t="s">
        <v>47</v>
      </c>
      <c r="G43" s="23" t="s">
        <v>90</v>
      </c>
      <c r="H43" s="221" t="s">
        <v>137</v>
      </c>
      <c r="I43" s="380" t="s">
        <v>683</v>
      </c>
      <c r="J43" s="121"/>
      <c r="K43" s="121"/>
      <c r="L43" s="112">
        <f t="shared" si="45"/>
        <v>25</v>
      </c>
      <c r="M43" s="100">
        <f t="shared" si="46"/>
        <v>0</v>
      </c>
      <c r="N43" s="101">
        <f t="shared" si="47"/>
        <v>25</v>
      </c>
      <c r="O43" s="153">
        <f t="shared" si="48"/>
        <v>20</v>
      </c>
      <c r="P43" s="102">
        <f t="shared" si="49"/>
        <v>1</v>
      </c>
      <c r="Q43" s="103">
        <f t="shared" si="33"/>
        <v>0</v>
      </c>
      <c r="R43" s="118">
        <f t="shared" si="50"/>
        <v>0.8</v>
      </c>
      <c r="S43" s="104">
        <f t="shared" si="51"/>
        <v>0</v>
      </c>
      <c r="T43" s="105">
        <f t="shared" si="52"/>
        <v>0.8</v>
      </c>
      <c r="U43" s="220" t="s">
        <v>72</v>
      </c>
      <c r="V43" s="94" t="s">
        <v>154</v>
      </c>
      <c r="W43" s="148">
        <v>1</v>
      </c>
      <c r="X43" s="106">
        <f t="shared" si="53"/>
        <v>25</v>
      </c>
      <c r="Y43" s="107">
        <f t="shared" si="54"/>
        <v>25</v>
      </c>
      <c r="Z43" s="156">
        <f t="shared" si="55"/>
        <v>20</v>
      </c>
      <c r="AA43" s="108"/>
      <c r="AB43" s="109"/>
      <c r="AC43" s="110"/>
      <c r="AD43" s="110"/>
      <c r="AE43" s="110"/>
      <c r="AF43" s="110"/>
      <c r="AG43" s="110"/>
      <c r="AH43" s="110">
        <v>20</v>
      </c>
      <c r="AI43" s="110"/>
      <c r="AJ43" s="110"/>
      <c r="AK43" s="110"/>
      <c r="AL43" s="110"/>
      <c r="AM43" s="110"/>
      <c r="AN43" s="110"/>
      <c r="AO43" s="110"/>
      <c r="AP43" s="110"/>
      <c r="AQ43" s="27">
        <v>5</v>
      </c>
      <c r="AR43" s="111"/>
      <c r="AS43" s="94"/>
      <c r="AT43" s="148"/>
      <c r="AU43" s="112">
        <f t="shared" si="40"/>
        <v>0</v>
      </c>
      <c r="AV43" s="107">
        <f t="shared" si="41"/>
        <v>0</v>
      </c>
      <c r="AW43" s="158">
        <f t="shared" si="42"/>
        <v>0</v>
      </c>
      <c r="AX43" s="110"/>
      <c r="AY43" s="109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27"/>
      <c r="BO43" s="175"/>
      <c r="BP43" s="199">
        <f t="shared" si="23"/>
        <v>25</v>
      </c>
      <c r="BQ43" s="81" t="str">
        <f t="shared" si="25"/>
        <v>Wartość prawidłowa</v>
      </c>
    </row>
    <row r="44" spans="1:69" s="5" customFormat="1" ht="34.5" customHeight="1" x14ac:dyDescent="0.25">
      <c r="A44" s="415">
        <v>24</v>
      </c>
      <c r="B44" s="173" t="s">
        <v>46</v>
      </c>
      <c r="C44" s="369" t="s">
        <v>83</v>
      </c>
      <c r="D44" s="8"/>
      <c r="E44" s="110">
        <v>2</v>
      </c>
      <c r="F44" s="378" t="s">
        <v>47</v>
      </c>
      <c r="G44" s="217" t="s">
        <v>90</v>
      </c>
      <c r="H44" s="10" t="s">
        <v>137</v>
      </c>
      <c r="I44" s="380" t="s">
        <v>151</v>
      </c>
      <c r="J44" s="121"/>
      <c r="K44" s="121"/>
      <c r="L44" s="112">
        <f t="shared" si="45"/>
        <v>290</v>
      </c>
      <c r="M44" s="100">
        <f t="shared" si="46"/>
        <v>0</v>
      </c>
      <c r="N44" s="101">
        <f t="shared" si="47"/>
        <v>290</v>
      </c>
      <c r="O44" s="153">
        <f t="shared" si="48"/>
        <v>290</v>
      </c>
      <c r="P44" s="102">
        <f t="shared" si="49"/>
        <v>9</v>
      </c>
      <c r="Q44" s="118">
        <f t="shared" si="33"/>
        <v>4.9655172413793105</v>
      </c>
      <c r="R44" s="118">
        <f t="shared" si="50"/>
        <v>12.724137931034482</v>
      </c>
      <c r="S44" s="104">
        <f t="shared" si="51"/>
        <v>0.31034482758620691</v>
      </c>
      <c r="T44" s="145">
        <f t="shared" si="52"/>
        <v>9</v>
      </c>
      <c r="U44" s="220" t="s">
        <v>131</v>
      </c>
      <c r="V44" s="108" t="s">
        <v>72</v>
      </c>
      <c r="W44" s="148">
        <v>6</v>
      </c>
      <c r="X44" s="106">
        <f t="shared" si="53"/>
        <v>160</v>
      </c>
      <c r="Y44" s="107">
        <f t="shared" si="54"/>
        <v>160</v>
      </c>
      <c r="Z44" s="156">
        <f t="shared" si="55"/>
        <v>160</v>
      </c>
      <c r="AA44" s="384">
        <v>20</v>
      </c>
      <c r="AB44" s="109">
        <v>10</v>
      </c>
      <c r="AC44" s="110"/>
      <c r="AD44" s="389"/>
      <c r="AE44" s="389"/>
      <c r="AF44" s="391">
        <v>40</v>
      </c>
      <c r="AG44" s="391"/>
      <c r="AH44" s="389">
        <v>20</v>
      </c>
      <c r="AI44" s="389"/>
      <c r="AJ44" s="389"/>
      <c r="AK44" s="391">
        <v>80</v>
      </c>
      <c r="AL44" s="389"/>
      <c r="AM44" s="389"/>
      <c r="AN44" s="389"/>
      <c r="AO44" s="389"/>
      <c r="AP44" s="389"/>
      <c r="AQ44" s="392"/>
      <c r="AR44" s="111"/>
      <c r="AS44" s="94" t="s">
        <v>153</v>
      </c>
      <c r="AT44" s="148">
        <v>3</v>
      </c>
      <c r="AU44" s="112">
        <f t="shared" si="40"/>
        <v>130</v>
      </c>
      <c r="AV44" s="107">
        <f t="shared" si="41"/>
        <v>130</v>
      </c>
      <c r="AW44" s="158">
        <f t="shared" si="42"/>
        <v>130</v>
      </c>
      <c r="AX44" s="174">
        <v>20</v>
      </c>
      <c r="AY44" s="109"/>
      <c r="AZ44" s="110"/>
      <c r="BA44" s="110"/>
      <c r="BB44" s="110"/>
      <c r="BC44" s="174">
        <v>30</v>
      </c>
      <c r="BD44" s="110"/>
      <c r="BE44" s="110"/>
      <c r="BF44" s="110"/>
      <c r="BG44" s="110"/>
      <c r="BH44" s="174">
        <v>80</v>
      </c>
      <c r="BI44" s="110"/>
      <c r="BJ44" s="110"/>
      <c r="BK44" s="110"/>
      <c r="BL44" s="110"/>
      <c r="BM44" s="110"/>
      <c r="BN44" s="27"/>
      <c r="BO44" s="175"/>
      <c r="BP44" s="199">
        <f t="shared" si="23"/>
        <v>32.222222222222221</v>
      </c>
      <c r="BQ44" s="375" t="str">
        <f t="shared" si="25"/>
        <v>1 ECTS powinien mieścić się przedziale 25-30h</v>
      </c>
    </row>
    <row r="45" spans="1:69" s="5" customFormat="1" ht="30" customHeight="1" x14ac:dyDescent="0.25">
      <c r="A45" s="415">
        <v>25</v>
      </c>
      <c r="B45" s="173" t="s">
        <v>46</v>
      </c>
      <c r="C45" s="8" t="s">
        <v>83</v>
      </c>
      <c r="D45" s="11"/>
      <c r="E45" s="96">
        <v>2</v>
      </c>
      <c r="F45" s="11" t="s">
        <v>47</v>
      </c>
      <c r="G45" s="217" t="s">
        <v>90</v>
      </c>
      <c r="H45" s="10" t="s">
        <v>137</v>
      </c>
      <c r="I45" s="407" t="s">
        <v>156</v>
      </c>
      <c r="J45" s="121"/>
      <c r="K45" s="121"/>
      <c r="L45" s="98">
        <f t="shared" si="45"/>
        <v>190</v>
      </c>
      <c r="M45" s="113">
        <f t="shared" si="46"/>
        <v>0</v>
      </c>
      <c r="N45" s="114">
        <f t="shared" si="47"/>
        <v>190</v>
      </c>
      <c r="O45" s="152">
        <f t="shared" si="48"/>
        <v>175</v>
      </c>
      <c r="P45" s="115">
        <f t="shared" si="49"/>
        <v>6.5</v>
      </c>
      <c r="Q45" s="103">
        <f t="shared" si="33"/>
        <v>4.1052631578947372</v>
      </c>
      <c r="R45" s="118">
        <f t="shared" si="50"/>
        <v>7.8</v>
      </c>
      <c r="S45" s="116">
        <f t="shared" si="51"/>
        <v>1.0263157894736843</v>
      </c>
      <c r="T45" s="105">
        <f t="shared" si="52"/>
        <v>5.9868421052631575</v>
      </c>
      <c r="U45" s="220" t="s">
        <v>146</v>
      </c>
      <c r="V45" s="94" t="s">
        <v>154</v>
      </c>
      <c r="W45" s="382">
        <v>1.5</v>
      </c>
      <c r="X45" s="117">
        <f t="shared" si="53"/>
        <v>45</v>
      </c>
      <c r="Y45" s="99">
        <f t="shared" si="54"/>
        <v>45</v>
      </c>
      <c r="Z45" s="155">
        <f t="shared" si="55"/>
        <v>30</v>
      </c>
      <c r="AA45" s="94">
        <v>30</v>
      </c>
      <c r="AB45" s="95">
        <v>30</v>
      </c>
      <c r="AC45" s="96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4">
        <v>15</v>
      </c>
      <c r="AR45" s="97"/>
      <c r="AS45" s="94" t="s">
        <v>72</v>
      </c>
      <c r="AT45" s="147">
        <v>5</v>
      </c>
      <c r="AU45" s="98">
        <f t="shared" si="40"/>
        <v>145</v>
      </c>
      <c r="AV45" s="99">
        <f t="shared" si="41"/>
        <v>145</v>
      </c>
      <c r="AW45" s="157">
        <f t="shared" si="42"/>
        <v>145</v>
      </c>
      <c r="AX45" s="96">
        <v>25</v>
      </c>
      <c r="AY45" s="95"/>
      <c r="AZ45" s="96"/>
      <c r="BA45" s="96"/>
      <c r="BB45" s="96"/>
      <c r="BC45" s="96">
        <v>12</v>
      </c>
      <c r="BD45" s="96"/>
      <c r="BE45" s="96"/>
      <c r="BF45" s="96"/>
      <c r="BG45" s="96"/>
      <c r="BH45" s="96">
        <v>108</v>
      </c>
      <c r="BI45" s="96"/>
      <c r="BJ45" s="96"/>
      <c r="BK45" s="96"/>
      <c r="BL45" s="96"/>
      <c r="BM45" s="96"/>
      <c r="BN45" s="30"/>
      <c r="BO45" s="176"/>
      <c r="BP45" s="199">
        <f t="shared" si="23"/>
        <v>29.23076923076923</v>
      </c>
      <c r="BQ45" s="370" t="str">
        <f t="shared" si="25"/>
        <v>Wartość prawidłowa</v>
      </c>
    </row>
    <row r="46" spans="1:69" s="5" customFormat="1" ht="30" customHeight="1" x14ac:dyDescent="0.25">
      <c r="A46" s="415">
        <v>26</v>
      </c>
      <c r="B46" s="173" t="s">
        <v>46</v>
      </c>
      <c r="C46" s="8" t="s">
        <v>83</v>
      </c>
      <c r="D46" s="8"/>
      <c r="E46" s="110">
        <v>2</v>
      </c>
      <c r="F46" s="11" t="s">
        <v>47</v>
      </c>
      <c r="G46" s="217" t="s">
        <v>90</v>
      </c>
      <c r="H46" s="10" t="s">
        <v>137</v>
      </c>
      <c r="I46" s="380" t="s">
        <v>157</v>
      </c>
      <c r="J46" s="121"/>
      <c r="K46" s="121"/>
      <c r="L46" s="112">
        <f t="shared" si="45"/>
        <v>60</v>
      </c>
      <c r="M46" s="100">
        <f t="shared" si="46"/>
        <v>0</v>
      </c>
      <c r="N46" s="101">
        <f t="shared" si="47"/>
        <v>60</v>
      </c>
      <c r="O46" s="153">
        <f t="shared" si="48"/>
        <v>40</v>
      </c>
      <c r="P46" s="102">
        <f t="shared" si="49"/>
        <v>2</v>
      </c>
      <c r="Q46" s="103">
        <f t="shared" si="33"/>
        <v>0</v>
      </c>
      <c r="R46" s="118">
        <f t="shared" si="50"/>
        <v>0</v>
      </c>
      <c r="S46" s="104">
        <f t="shared" si="51"/>
        <v>0</v>
      </c>
      <c r="T46" s="105">
        <f t="shared" si="52"/>
        <v>1.3333333333333333</v>
      </c>
      <c r="U46" s="220" t="s">
        <v>72</v>
      </c>
      <c r="V46" s="94"/>
      <c r="W46" s="148">
        <v>0</v>
      </c>
      <c r="X46" s="106">
        <f t="shared" si="53"/>
        <v>0</v>
      </c>
      <c r="Y46" s="107">
        <f t="shared" si="54"/>
        <v>0</v>
      </c>
      <c r="Z46" s="156">
        <f t="shared" si="55"/>
        <v>0</v>
      </c>
      <c r="AA46" s="108"/>
      <c r="AB46" s="109"/>
      <c r="AC46" s="110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90"/>
      <c r="AR46" s="111"/>
      <c r="AS46" s="94" t="s">
        <v>72</v>
      </c>
      <c r="AT46" s="148">
        <v>2</v>
      </c>
      <c r="AU46" s="112">
        <f t="shared" si="40"/>
        <v>60</v>
      </c>
      <c r="AV46" s="107">
        <f t="shared" si="41"/>
        <v>60</v>
      </c>
      <c r="AW46" s="158">
        <f t="shared" si="42"/>
        <v>40</v>
      </c>
      <c r="AX46" s="110">
        <v>40</v>
      </c>
      <c r="AY46" s="109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27">
        <v>20</v>
      </c>
      <c r="BO46" s="175"/>
      <c r="BP46" s="199">
        <f t="shared" si="23"/>
        <v>30</v>
      </c>
      <c r="BQ46" s="81" t="str">
        <f t="shared" si="25"/>
        <v>Wartość prawidłowa</v>
      </c>
    </row>
    <row r="47" spans="1:69" s="5" customFormat="1" ht="33" customHeight="1" x14ac:dyDescent="0.25">
      <c r="A47" s="415">
        <v>27</v>
      </c>
      <c r="B47" s="173" t="s">
        <v>46</v>
      </c>
      <c r="C47" s="8" t="s">
        <v>83</v>
      </c>
      <c r="D47" s="8"/>
      <c r="E47" s="110">
        <v>2</v>
      </c>
      <c r="F47" s="11" t="s">
        <v>47</v>
      </c>
      <c r="G47" s="217" t="s">
        <v>90</v>
      </c>
      <c r="H47" s="10" t="s">
        <v>137</v>
      </c>
      <c r="I47" s="408" t="s">
        <v>158</v>
      </c>
      <c r="J47" s="121"/>
      <c r="K47" s="121"/>
      <c r="L47" s="112">
        <f t="shared" si="45"/>
        <v>175</v>
      </c>
      <c r="M47" s="100">
        <f t="shared" si="46"/>
        <v>0</v>
      </c>
      <c r="N47" s="101">
        <f t="shared" si="47"/>
        <v>175</v>
      </c>
      <c r="O47" s="153">
        <f t="shared" si="48"/>
        <v>135</v>
      </c>
      <c r="P47" s="102">
        <f t="shared" si="49"/>
        <v>6</v>
      </c>
      <c r="Q47" s="103">
        <f t="shared" si="33"/>
        <v>2.7428571428571429</v>
      </c>
      <c r="R47" s="118">
        <f t="shared" si="50"/>
        <v>4.8685714285714283</v>
      </c>
      <c r="S47" s="104">
        <f t="shared" si="51"/>
        <v>0</v>
      </c>
      <c r="T47" s="105">
        <f t="shared" si="52"/>
        <v>4.628571428571429</v>
      </c>
      <c r="U47" s="220" t="s">
        <v>146</v>
      </c>
      <c r="V47" s="94" t="s">
        <v>72</v>
      </c>
      <c r="W47" s="148">
        <v>2.5</v>
      </c>
      <c r="X47" s="106">
        <f t="shared" si="53"/>
        <v>90</v>
      </c>
      <c r="Y47" s="107">
        <f t="shared" si="54"/>
        <v>90</v>
      </c>
      <c r="Z47" s="156">
        <f t="shared" si="55"/>
        <v>70</v>
      </c>
      <c r="AA47" s="108">
        <v>30</v>
      </c>
      <c r="AB47" s="109"/>
      <c r="AC47" s="110"/>
      <c r="AD47" s="389"/>
      <c r="AE47" s="389"/>
      <c r="AF47" s="389">
        <v>9</v>
      </c>
      <c r="AG47" s="389"/>
      <c r="AH47" s="389"/>
      <c r="AI47" s="389"/>
      <c r="AJ47" s="389"/>
      <c r="AK47" s="389">
        <v>31</v>
      </c>
      <c r="AL47" s="389"/>
      <c r="AM47" s="389"/>
      <c r="AN47" s="389"/>
      <c r="AO47" s="389"/>
      <c r="AP47" s="389"/>
      <c r="AQ47" s="390">
        <v>20</v>
      </c>
      <c r="AR47" s="111"/>
      <c r="AS47" s="94" t="s">
        <v>72</v>
      </c>
      <c r="AT47" s="148">
        <v>3.5</v>
      </c>
      <c r="AU47" s="112">
        <f t="shared" si="40"/>
        <v>85</v>
      </c>
      <c r="AV47" s="107">
        <f t="shared" si="41"/>
        <v>85</v>
      </c>
      <c r="AW47" s="158">
        <f t="shared" si="42"/>
        <v>65</v>
      </c>
      <c r="AX47" s="110">
        <v>25</v>
      </c>
      <c r="AY47" s="109"/>
      <c r="AZ47" s="110"/>
      <c r="BA47" s="110"/>
      <c r="BB47" s="110"/>
      <c r="BC47" s="110">
        <v>9</v>
      </c>
      <c r="BD47" s="110"/>
      <c r="BE47" s="110"/>
      <c r="BF47" s="110"/>
      <c r="BG47" s="110"/>
      <c r="BH47" s="110">
        <v>31</v>
      </c>
      <c r="BI47" s="110"/>
      <c r="BJ47" s="110"/>
      <c r="BK47" s="110"/>
      <c r="BL47" s="110"/>
      <c r="BM47" s="110"/>
      <c r="BN47" s="27">
        <v>20</v>
      </c>
      <c r="BO47" s="175"/>
      <c r="BP47" s="199">
        <f t="shared" si="23"/>
        <v>29.166666666666668</v>
      </c>
      <c r="BQ47" s="81" t="str">
        <f t="shared" si="25"/>
        <v>Wartość prawidłowa</v>
      </c>
    </row>
    <row r="48" spans="1:69" s="5" customFormat="1" ht="33.75" customHeight="1" x14ac:dyDescent="0.25">
      <c r="A48" s="415">
        <v>28</v>
      </c>
      <c r="B48" s="173" t="s">
        <v>46</v>
      </c>
      <c r="C48" s="8" t="s">
        <v>83</v>
      </c>
      <c r="D48" s="8"/>
      <c r="E48" s="110">
        <v>2</v>
      </c>
      <c r="F48" s="11" t="s">
        <v>47</v>
      </c>
      <c r="G48" s="217" t="s">
        <v>90</v>
      </c>
      <c r="H48" s="10" t="s">
        <v>137</v>
      </c>
      <c r="I48" s="408" t="s">
        <v>95</v>
      </c>
      <c r="J48" s="121"/>
      <c r="K48" s="121"/>
      <c r="L48" s="112">
        <f t="shared" si="45"/>
        <v>85</v>
      </c>
      <c r="M48" s="100">
        <f t="shared" si="46"/>
        <v>0</v>
      </c>
      <c r="N48" s="101">
        <f t="shared" si="47"/>
        <v>85</v>
      </c>
      <c r="O48" s="153">
        <f t="shared" si="48"/>
        <v>65</v>
      </c>
      <c r="P48" s="102">
        <f t="shared" si="49"/>
        <v>3</v>
      </c>
      <c r="Q48" s="103">
        <f t="shared" si="33"/>
        <v>1.411764705882353</v>
      </c>
      <c r="R48" s="118">
        <f t="shared" si="50"/>
        <v>2.6470588235294117</v>
      </c>
      <c r="S48" s="104">
        <f t="shared" si="51"/>
        <v>0</v>
      </c>
      <c r="T48" s="105">
        <f t="shared" si="52"/>
        <v>2.2941176470588234</v>
      </c>
      <c r="U48" s="220" t="s">
        <v>72</v>
      </c>
      <c r="V48" s="94" t="s">
        <v>154</v>
      </c>
      <c r="W48" s="148">
        <v>3</v>
      </c>
      <c r="X48" s="106">
        <f t="shared" si="53"/>
        <v>85</v>
      </c>
      <c r="Y48" s="107">
        <f t="shared" si="54"/>
        <v>85</v>
      </c>
      <c r="Z48" s="156">
        <f t="shared" si="55"/>
        <v>65</v>
      </c>
      <c r="AA48" s="108">
        <v>25</v>
      </c>
      <c r="AB48" s="109"/>
      <c r="AC48" s="110"/>
      <c r="AD48" s="389"/>
      <c r="AE48" s="389"/>
      <c r="AF48" s="389">
        <v>5</v>
      </c>
      <c r="AG48" s="389"/>
      <c r="AH48" s="389"/>
      <c r="AI48" s="389"/>
      <c r="AJ48" s="389"/>
      <c r="AK48" s="389">
        <v>35</v>
      </c>
      <c r="AL48" s="389"/>
      <c r="AM48" s="389"/>
      <c r="AN48" s="389"/>
      <c r="AO48" s="389"/>
      <c r="AP48" s="389"/>
      <c r="AQ48" s="390">
        <v>20</v>
      </c>
      <c r="AR48" s="111"/>
      <c r="AS48" s="94"/>
      <c r="AT48" s="148"/>
      <c r="AU48" s="112">
        <f t="shared" si="40"/>
        <v>0</v>
      </c>
      <c r="AV48" s="107">
        <f t="shared" si="41"/>
        <v>0</v>
      </c>
      <c r="AW48" s="158">
        <f t="shared" si="42"/>
        <v>0</v>
      </c>
      <c r="AX48" s="110"/>
      <c r="AY48" s="109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27">
        <v>0</v>
      </c>
      <c r="BO48" s="175"/>
      <c r="BP48" s="199">
        <f t="shared" si="23"/>
        <v>28.333333333333332</v>
      </c>
      <c r="BQ48" s="81" t="str">
        <f t="shared" si="25"/>
        <v>Wartość prawidłowa</v>
      </c>
    </row>
    <row r="49" spans="1:69" s="5" customFormat="1" ht="24.75" customHeight="1" x14ac:dyDescent="0.25">
      <c r="A49" s="415">
        <v>29</v>
      </c>
      <c r="B49" s="173" t="s">
        <v>46</v>
      </c>
      <c r="C49" s="8" t="s">
        <v>83</v>
      </c>
      <c r="D49" s="8"/>
      <c r="E49" s="110">
        <v>2</v>
      </c>
      <c r="F49" s="11" t="s">
        <v>47</v>
      </c>
      <c r="G49" s="217" t="s">
        <v>90</v>
      </c>
      <c r="H49" s="10" t="s">
        <v>137</v>
      </c>
      <c r="I49" s="408" t="s">
        <v>159</v>
      </c>
      <c r="J49" s="121"/>
      <c r="K49" s="121"/>
      <c r="L49" s="112">
        <f t="shared" si="45"/>
        <v>85</v>
      </c>
      <c r="M49" s="100">
        <f t="shared" si="46"/>
        <v>0</v>
      </c>
      <c r="N49" s="101">
        <f t="shared" si="47"/>
        <v>85</v>
      </c>
      <c r="O49" s="153">
        <f t="shared" si="48"/>
        <v>65</v>
      </c>
      <c r="P49" s="102">
        <f t="shared" si="49"/>
        <v>3</v>
      </c>
      <c r="Q49" s="103">
        <f t="shared" si="33"/>
        <v>1.411764705882353</v>
      </c>
      <c r="R49" s="118">
        <f t="shared" si="50"/>
        <v>2.6470588235294117</v>
      </c>
      <c r="S49" s="104">
        <f t="shared" si="51"/>
        <v>0.88235294117647056</v>
      </c>
      <c r="T49" s="105">
        <f t="shared" si="52"/>
        <v>2.2941176470588234</v>
      </c>
      <c r="U49" s="220" t="s">
        <v>72</v>
      </c>
      <c r="V49" s="94" t="s">
        <v>154</v>
      </c>
      <c r="W49" s="148">
        <v>3</v>
      </c>
      <c r="X49" s="106">
        <f t="shared" si="53"/>
        <v>85</v>
      </c>
      <c r="Y49" s="107">
        <f t="shared" si="54"/>
        <v>85</v>
      </c>
      <c r="Z49" s="156">
        <f t="shared" si="55"/>
        <v>65</v>
      </c>
      <c r="AA49" s="108">
        <v>25</v>
      </c>
      <c r="AB49" s="109">
        <v>25</v>
      </c>
      <c r="AC49" s="110"/>
      <c r="AD49" s="389"/>
      <c r="AE49" s="389"/>
      <c r="AF49" s="389">
        <v>5</v>
      </c>
      <c r="AG49" s="389"/>
      <c r="AH49" s="389"/>
      <c r="AI49" s="389"/>
      <c r="AJ49" s="389"/>
      <c r="AK49" s="389">
        <v>35</v>
      </c>
      <c r="AL49" s="389"/>
      <c r="AM49" s="389"/>
      <c r="AN49" s="389"/>
      <c r="AO49" s="389"/>
      <c r="AP49" s="389"/>
      <c r="AQ49" s="390">
        <v>20</v>
      </c>
      <c r="AR49" s="111"/>
      <c r="AS49" s="94"/>
      <c r="AT49" s="148"/>
      <c r="AU49" s="112">
        <f t="shared" si="40"/>
        <v>0</v>
      </c>
      <c r="AV49" s="107">
        <f t="shared" si="41"/>
        <v>0</v>
      </c>
      <c r="AW49" s="158">
        <f t="shared" si="42"/>
        <v>0</v>
      </c>
      <c r="AX49" s="110"/>
      <c r="AY49" s="109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27"/>
      <c r="BO49" s="175"/>
      <c r="BP49" s="199">
        <f t="shared" si="23"/>
        <v>28.333333333333332</v>
      </c>
      <c r="BQ49" s="81" t="str">
        <f t="shared" si="25"/>
        <v>Wartość prawidłowa</v>
      </c>
    </row>
    <row r="50" spans="1:69" s="5" customFormat="1" ht="15" customHeight="1" x14ac:dyDescent="0.25">
      <c r="A50" s="415">
        <v>30</v>
      </c>
      <c r="B50" s="173" t="s">
        <v>46</v>
      </c>
      <c r="C50" s="8" t="s">
        <v>83</v>
      </c>
      <c r="D50" s="8"/>
      <c r="E50" s="110">
        <v>2</v>
      </c>
      <c r="F50" s="11" t="s">
        <v>47</v>
      </c>
      <c r="G50" s="217" t="s">
        <v>90</v>
      </c>
      <c r="H50" s="10" t="s">
        <v>137</v>
      </c>
      <c r="I50" s="408" t="s">
        <v>160</v>
      </c>
      <c r="J50" s="121"/>
      <c r="K50" s="121"/>
      <c r="L50" s="112">
        <f t="shared" si="45"/>
        <v>80</v>
      </c>
      <c r="M50" s="100">
        <f t="shared" si="46"/>
        <v>0</v>
      </c>
      <c r="N50" s="101">
        <f t="shared" si="47"/>
        <v>80</v>
      </c>
      <c r="O50" s="153">
        <f t="shared" si="48"/>
        <v>65</v>
      </c>
      <c r="P50" s="102">
        <f t="shared" si="49"/>
        <v>3</v>
      </c>
      <c r="Q50" s="103">
        <f t="shared" si="33"/>
        <v>1.5</v>
      </c>
      <c r="R50" s="118">
        <f t="shared" si="50"/>
        <v>2.8125</v>
      </c>
      <c r="S50" s="104">
        <f t="shared" si="51"/>
        <v>0.9375</v>
      </c>
      <c r="T50" s="105">
        <f t="shared" si="52"/>
        <v>2.4375</v>
      </c>
      <c r="U50" s="220" t="s">
        <v>72</v>
      </c>
      <c r="V50" s="94" t="s">
        <v>154</v>
      </c>
      <c r="W50" s="148">
        <v>3</v>
      </c>
      <c r="X50" s="106">
        <f t="shared" si="53"/>
        <v>80</v>
      </c>
      <c r="Y50" s="107">
        <f t="shared" si="54"/>
        <v>80</v>
      </c>
      <c r="Z50" s="156">
        <f t="shared" si="55"/>
        <v>65</v>
      </c>
      <c r="AA50" s="108">
        <v>25</v>
      </c>
      <c r="AB50" s="109">
        <v>25</v>
      </c>
      <c r="AC50" s="110"/>
      <c r="AD50" s="389"/>
      <c r="AE50" s="389"/>
      <c r="AF50" s="389">
        <v>5</v>
      </c>
      <c r="AG50" s="389"/>
      <c r="AH50" s="389"/>
      <c r="AI50" s="389"/>
      <c r="AJ50" s="389"/>
      <c r="AK50" s="389">
        <v>35</v>
      </c>
      <c r="AL50" s="389"/>
      <c r="AM50" s="389"/>
      <c r="AN50" s="389"/>
      <c r="AO50" s="389"/>
      <c r="AP50" s="389"/>
      <c r="AQ50" s="390">
        <v>15</v>
      </c>
      <c r="AR50" s="111"/>
      <c r="AS50" s="94"/>
      <c r="AT50" s="148"/>
      <c r="AU50" s="112">
        <f t="shared" si="40"/>
        <v>0</v>
      </c>
      <c r="AV50" s="107">
        <f t="shared" si="41"/>
        <v>0</v>
      </c>
      <c r="AW50" s="158">
        <f t="shared" si="42"/>
        <v>0</v>
      </c>
      <c r="AX50" s="110"/>
      <c r="AY50" s="109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27"/>
      <c r="BO50" s="175"/>
      <c r="BP50" s="199">
        <f t="shared" si="23"/>
        <v>26.666666666666668</v>
      </c>
      <c r="BQ50" s="81" t="str">
        <f t="shared" si="25"/>
        <v>Wartość prawidłowa</v>
      </c>
    </row>
    <row r="51" spans="1:69" s="5" customFormat="1" ht="49.5" customHeight="1" x14ac:dyDescent="0.25">
      <c r="A51" s="415">
        <v>31</v>
      </c>
      <c r="B51" s="173" t="s">
        <v>46</v>
      </c>
      <c r="C51" s="8" t="s">
        <v>83</v>
      </c>
      <c r="D51" s="8"/>
      <c r="E51" s="110">
        <v>2</v>
      </c>
      <c r="F51" s="11" t="s">
        <v>47</v>
      </c>
      <c r="G51" s="217" t="s">
        <v>90</v>
      </c>
      <c r="H51" s="10" t="s">
        <v>137</v>
      </c>
      <c r="I51" s="380" t="s">
        <v>161</v>
      </c>
      <c r="J51" s="121"/>
      <c r="K51" s="121"/>
      <c r="L51" s="112">
        <f t="shared" si="45"/>
        <v>80</v>
      </c>
      <c r="M51" s="100">
        <f t="shared" si="46"/>
        <v>10</v>
      </c>
      <c r="N51" s="101">
        <f t="shared" si="47"/>
        <v>70</v>
      </c>
      <c r="O51" s="153">
        <f t="shared" si="48"/>
        <v>55</v>
      </c>
      <c r="P51" s="102">
        <f t="shared" si="49"/>
        <v>3</v>
      </c>
      <c r="Q51" s="103">
        <f t="shared" si="33"/>
        <v>1.7142857142857142</v>
      </c>
      <c r="R51" s="118">
        <f t="shared" si="50"/>
        <v>3.4285714285714284</v>
      </c>
      <c r="S51" s="104">
        <f t="shared" si="51"/>
        <v>0.6428571428571429</v>
      </c>
      <c r="T51" s="105">
        <f t="shared" si="52"/>
        <v>2.3571428571428572</v>
      </c>
      <c r="U51" s="220" t="s">
        <v>72</v>
      </c>
      <c r="V51" s="94"/>
      <c r="W51" s="148"/>
      <c r="X51" s="106">
        <f t="shared" si="53"/>
        <v>0</v>
      </c>
      <c r="Y51" s="107">
        <f t="shared" si="54"/>
        <v>0</v>
      </c>
      <c r="Z51" s="156">
        <f t="shared" si="55"/>
        <v>0</v>
      </c>
      <c r="AA51" s="108"/>
      <c r="AB51" s="109"/>
      <c r="AC51" s="110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  <c r="AP51" s="389"/>
      <c r="AQ51" s="390"/>
      <c r="AR51" s="111"/>
      <c r="AS51" s="94" t="s">
        <v>72</v>
      </c>
      <c r="AT51" s="148">
        <v>3</v>
      </c>
      <c r="AU51" s="112">
        <f t="shared" si="40"/>
        <v>80</v>
      </c>
      <c r="AV51" s="107">
        <f t="shared" si="41"/>
        <v>70</v>
      </c>
      <c r="AW51" s="158">
        <f t="shared" si="42"/>
        <v>55</v>
      </c>
      <c r="AX51" s="110">
        <v>15</v>
      </c>
      <c r="AY51" s="109">
        <v>15</v>
      </c>
      <c r="AZ51" s="110"/>
      <c r="BA51" s="110"/>
      <c r="BB51" s="110"/>
      <c r="BC51" s="110"/>
      <c r="BD51" s="110"/>
      <c r="BE51" s="110"/>
      <c r="BF51" s="110"/>
      <c r="BG51" s="110"/>
      <c r="BH51" s="110">
        <v>40</v>
      </c>
      <c r="BI51" s="110"/>
      <c r="BJ51" s="110"/>
      <c r="BK51" s="110"/>
      <c r="BL51" s="110"/>
      <c r="BM51" s="110"/>
      <c r="BN51" s="27">
        <v>15</v>
      </c>
      <c r="BO51" s="175">
        <v>10</v>
      </c>
      <c r="BP51" s="199">
        <f t="shared" si="23"/>
        <v>26.666666666666668</v>
      </c>
      <c r="BQ51" s="81" t="str">
        <f t="shared" si="25"/>
        <v>Wartość prawidłowa</v>
      </c>
    </row>
    <row r="52" spans="1:69" s="5" customFormat="1" ht="15" customHeight="1" x14ac:dyDescent="0.25">
      <c r="A52" s="415">
        <v>32</v>
      </c>
      <c r="B52" s="173" t="s">
        <v>46</v>
      </c>
      <c r="C52" s="8" t="s">
        <v>83</v>
      </c>
      <c r="D52" s="8"/>
      <c r="E52" s="110">
        <v>2</v>
      </c>
      <c r="F52" s="11" t="s">
        <v>47</v>
      </c>
      <c r="G52" s="217" t="s">
        <v>90</v>
      </c>
      <c r="H52" s="10" t="s">
        <v>137</v>
      </c>
      <c r="I52" s="408" t="s">
        <v>162</v>
      </c>
      <c r="J52" s="121"/>
      <c r="K52" s="121"/>
      <c r="L52" s="112">
        <f t="shared" si="45"/>
        <v>80</v>
      </c>
      <c r="M52" s="100">
        <f t="shared" si="46"/>
        <v>0</v>
      </c>
      <c r="N52" s="101">
        <f t="shared" si="47"/>
        <v>80</v>
      </c>
      <c r="O52" s="153">
        <f t="shared" si="48"/>
        <v>65</v>
      </c>
      <c r="P52" s="102">
        <f t="shared" si="49"/>
        <v>3</v>
      </c>
      <c r="Q52" s="103">
        <f t="shared" si="33"/>
        <v>1.5</v>
      </c>
      <c r="R52" s="118">
        <f t="shared" si="50"/>
        <v>2.8125</v>
      </c>
      <c r="S52" s="104">
        <f t="shared" si="51"/>
        <v>0.9375</v>
      </c>
      <c r="T52" s="105">
        <f t="shared" si="52"/>
        <v>2.4375</v>
      </c>
      <c r="U52" s="220" t="s">
        <v>72</v>
      </c>
      <c r="V52" s="94"/>
      <c r="W52" s="148"/>
      <c r="X52" s="106">
        <f t="shared" si="53"/>
        <v>0</v>
      </c>
      <c r="Y52" s="107">
        <f t="shared" si="54"/>
        <v>0</v>
      </c>
      <c r="Z52" s="156">
        <f t="shared" si="55"/>
        <v>0</v>
      </c>
      <c r="AA52" s="108"/>
      <c r="AB52" s="109"/>
      <c r="AC52" s="110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90"/>
      <c r="AR52" s="111"/>
      <c r="AS52" s="94" t="s">
        <v>72</v>
      </c>
      <c r="AT52" s="148">
        <v>3</v>
      </c>
      <c r="AU52" s="112">
        <f t="shared" si="40"/>
        <v>80</v>
      </c>
      <c r="AV52" s="107">
        <f t="shared" si="41"/>
        <v>80</v>
      </c>
      <c r="AW52" s="158">
        <f t="shared" si="42"/>
        <v>65</v>
      </c>
      <c r="AX52" s="110">
        <v>25</v>
      </c>
      <c r="AY52" s="109">
        <v>25</v>
      </c>
      <c r="AZ52" s="110"/>
      <c r="BA52" s="110"/>
      <c r="BB52" s="110"/>
      <c r="BC52" s="110">
        <v>5</v>
      </c>
      <c r="BD52" s="110"/>
      <c r="BE52" s="110"/>
      <c r="BF52" s="110"/>
      <c r="BG52" s="110"/>
      <c r="BH52" s="110">
        <v>35</v>
      </c>
      <c r="BI52" s="110"/>
      <c r="BJ52" s="110"/>
      <c r="BK52" s="110"/>
      <c r="BL52" s="110"/>
      <c r="BM52" s="110"/>
      <c r="BN52" s="27">
        <v>15</v>
      </c>
      <c r="BO52" s="175"/>
      <c r="BP52" s="199">
        <f t="shared" si="23"/>
        <v>26.666666666666668</v>
      </c>
      <c r="BQ52" s="81" t="str">
        <f t="shared" si="25"/>
        <v>Wartość prawidłowa</v>
      </c>
    </row>
    <row r="53" spans="1:69" s="5" customFormat="1" ht="30" x14ac:dyDescent="0.25">
      <c r="A53" s="415">
        <v>33</v>
      </c>
      <c r="B53" s="26"/>
      <c r="C53" s="8" t="s">
        <v>83</v>
      </c>
      <c r="D53" s="8"/>
      <c r="E53" s="110">
        <v>2</v>
      </c>
      <c r="F53" s="11" t="s">
        <v>47</v>
      </c>
      <c r="G53" s="217" t="s">
        <v>90</v>
      </c>
      <c r="H53" s="10" t="s">
        <v>137</v>
      </c>
      <c r="I53" s="380" t="s">
        <v>113</v>
      </c>
      <c r="J53" s="121"/>
      <c r="K53" s="121"/>
      <c r="L53" s="112">
        <f t="shared" si="45"/>
        <v>60</v>
      </c>
      <c r="M53" s="100">
        <f t="shared" si="46"/>
        <v>0</v>
      </c>
      <c r="N53" s="101">
        <f t="shared" si="47"/>
        <v>60</v>
      </c>
      <c r="O53" s="153">
        <f t="shared" si="48"/>
        <v>60</v>
      </c>
      <c r="P53" s="102">
        <f t="shared" si="49"/>
        <v>0</v>
      </c>
      <c r="Q53" s="103">
        <f t="shared" si="33"/>
        <v>0</v>
      </c>
      <c r="R53" s="118">
        <f t="shared" si="50"/>
        <v>0</v>
      </c>
      <c r="S53" s="104">
        <f t="shared" si="51"/>
        <v>0</v>
      </c>
      <c r="T53" s="105">
        <f t="shared" si="52"/>
        <v>0</v>
      </c>
      <c r="U53" s="220" t="s">
        <v>72</v>
      </c>
      <c r="V53" s="94" t="s">
        <v>154</v>
      </c>
      <c r="W53" s="148" t="s">
        <v>164</v>
      </c>
      <c r="X53" s="106">
        <f t="shared" si="53"/>
        <v>30</v>
      </c>
      <c r="Y53" s="107">
        <f t="shared" si="54"/>
        <v>30</v>
      </c>
      <c r="Z53" s="156">
        <f t="shared" si="55"/>
        <v>30</v>
      </c>
      <c r="AA53" s="108"/>
      <c r="AB53" s="109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>
        <v>30</v>
      </c>
      <c r="AP53" s="110"/>
      <c r="AQ53" s="27"/>
      <c r="AR53" s="111"/>
      <c r="AS53" s="94" t="s">
        <v>154</v>
      </c>
      <c r="AT53" s="148">
        <v>0</v>
      </c>
      <c r="AU53" s="112">
        <f t="shared" si="40"/>
        <v>30</v>
      </c>
      <c r="AV53" s="107">
        <f t="shared" si="41"/>
        <v>30</v>
      </c>
      <c r="AW53" s="158">
        <f t="shared" si="42"/>
        <v>30</v>
      </c>
      <c r="AX53" s="110"/>
      <c r="AY53" s="109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>
        <v>30</v>
      </c>
      <c r="BM53" s="110"/>
      <c r="BN53" s="27"/>
      <c r="BO53" s="175"/>
      <c r="BP53" s="199" t="str">
        <f t="shared" si="23"/>
        <v xml:space="preserve"> </v>
      </c>
      <c r="BQ53" s="370" t="str">
        <f t="shared" si="24"/>
        <v>1 ECTS powinien mieścić się przedziale 25-30h</v>
      </c>
    </row>
    <row r="54" spans="1:69" s="5" customFormat="1" ht="45" x14ac:dyDescent="0.25">
      <c r="A54" s="415">
        <v>34</v>
      </c>
      <c r="B54" s="173" t="s">
        <v>53</v>
      </c>
      <c r="C54" s="369" t="s">
        <v>83</v>
      </c>
      <c r="D54" s="8"/>
      <c r="E54" s="110">
        <v>2</v>
      </c>
      <c r="F54" s="11" t="s">
        <v>47</v>
      </c>
      <c r="G54" s="23" t="s">
        <v>90</v>
      </c>
      <c r="H54" s="221" t="s">
        <v>137</v>
      </c>
      <c r="I54" s="380" t="s">
        <v>152</v>
      </c>
      <c r="J54" s="381"/>
      <c r="K54" s="381"/>
      <c r="L54" s="112">
        <f t="shared" si="45"/>
        <v>80</v>
      </c>
      <c r="M54" s="100">
        <f t="shared" si="46"/>
        <v>0</v>
      </c>
      <c r="N54" s="101">
        <f t="shared" si="47"/>
        <v>80</v>
      </c>
      <c r="O54" s="153">
        <f t="shared" si="48"/>
        <v>80</v>
      </c>
      <c r="P54" s="102">
        <f t="shared" si="49"/>
        <v>3</v>
      </c>
      <c r="Q54" s="103">
        <f t="shared" si="33"/>
        <v>0</v>
      </c>
      <c r="R54" s="118">
        <f t="shared" si="50"/>
        <v>3</v>
      </c>
      <c r="S54" s="104">
        <f t="shared" si="51"/>
        <v>0</v>
      </c>
      <c r="T54" s="105">
        <f t="shared" si="52"/>
        <v>0</v>
      </c>
      <c r="U54" s="220" t="s">
        <v>72</v>
      </c>
      <c r="V54" s="94"/>
      <c r="W54" s="148"/>
      <c r="X54" s="106">
        <f t="shared" si="53"/>
        <v>0</v>
      </c>
      <c r="Y54" s="107">
        <f t="shared" si="54"/>
        <v>0</v>
      </c>
      <c r="Z54" s="156">
        <f t="shared" si="55"/>
        <v>0</v>
      </c>
      <c r="AA54" s="108"/>
      <c r="AB54" s="109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27"/>
      <c r="AR54" s="111"/>
      <c r="AS54" s="94" t="s">
        <v>154</v>
      </c>
      <c r="AT54" s="148">
        <v>3</v>
      </c>
      <c r="AU54" s="112">
        <f t="shared" si="40"/>
        <v>80</v>
      </c>
      <c r="AV54" s="107">
        <f t="shared" si="41"/>
        <v>80</v>
      </c>
      <c r="AW54" s="158">
        <f t="shared" si="42"/>
        <v>80</v>
      </c>
      <c r="AX54" s="110"/>
      <c r="AY54" s="109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>
        <v>80</v>
      </c>
      <c r="BN54" s="27"/>
      <c r="BO54" s="175"/>
      <c r="BP54" s="199">
        <f t="shared" si="23"/>
        <v>26.666666666666668</v>
      </c>
      <c r="BQ54" s="81" t="str">
        <f t="shared" si="24"/>
        <v>Wartość prawidłowa</v>
      </c>
    </row>
    <row r="55" spans="1:69" s="5" customFormat="1" ht="45" x14ac:dyDescent="0.25">
      <c r="A55" s="415">
        <v>35</v>
      </c>
      <c r="B55" s="173" t="s">
        <v>53</v>
      </c>
      <c r="C55" s="8" t="s">
        <v>83</v>
      </c>
      <c r="D55" s="8"/>
      <c r="E55" s="110">
        <v>2</v>
      </c>
      <c r="F55" s="11" t="s">
        <v>47</v>
      </c>
      <c r="G55" s="23" t="s">
        <v>90</v>
      </c>
      <c r="H55" s="221" t="s">
        <v>137</v>
      </c>
      <c r="I55" s="380" t="s">
        <v>165</v>
      </c>
      <c r="J55" s="121"/>
      <c r="K55" s="121"/>
      <c r="L55" s="112">
        <f t="shared" si="45"/>
        <v>40</v>
      </c>
      <c r="M55" s="100">
        <f t="shared" si="46"/>
        <v>0</v>
      </c>
      <c r="N55" s="101">
        <f t="shared" si="47"/>
        <v>40</v>
      </c>
      <c r="O55" s="153">
        <f t="shared" si="48"/>
        <v>40</v>
      </c>
      <c r="P55" s="102">
        <f t="shared" si="49"/>
        <v>1.5</v>
      </c>
      <c r="Q55" s="103">
        <f t="shared" si="33"/>
        <v>0</v>
      </c>
      <c r="R55" s="118">
        <f t="shared" si="50"/>
        <v>1.5</v>
      </c>
      <c r="S55" s="104">
        <f t="shared" si="51"/>
        <v>0</v>
      </c>
      <c r="T55" s="105">
        <f t="shared" si="52"/>
        <v>0</v>
      </c>
      <c r="U55" s="220" t="s">
        <v>72</v>
      </c>
      <c r="V55" s="94"/>
      <c r="W55" s="148"/>
      <c r="X55" s="106">
        <f t="shared" si="53"/>
        <v>0</v>
      </c>
      <c r="Y55" s="107">
        <f t="shared" si="54"/>
        <v>0</v>
      </c>
      <c r="Z55" s="156">
        <f t="shared" si="55"/>
        <v>0</v>
      </c>
      <c r="AA55" s="108"/>
      <c r="AB55" s="109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27"/>
      <c r="AR55" s="111"/>
      <c r="AS55" s="94" t="s">
        <v>154</v>
      </c>
      <c r="AT55" s="148">
        <v>1.5</v>
      </c>
      <c r="AU55" s="112">
        <f t="shared" si="40"/>
        <v>40</v>
      </c>
      <c r="AV55" s="107">
        <f t="shared" si="41"/>
        <v>40</v>
      </c>
      <c r="AW55" s="158">
        <f t="shared" si="42"/>
        <v>40</v>
      </c>
      <c r="AX55" s="110"/>
      <c r="AY55" s="109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>
        <v>40</v>
      </c>
      <c r="BN55" s="27"/>
      <c r="BO55" s="175"/>
      <c r="BP55" s="199">
        <f t="shared" si="23"/>
        <v>26.666666666666668</v>
      </c>
      <c r="BQ55" s="81" t="str">
        <f t="shared" si="24"/>
        <v>Wartość prawidłowa</v>
      </c>
    </row>
    <row r="56" spans="1:69" s="5" customFormat="1" ht="45" x14ac:dyDescent="0.25">
      <c r="A56" s="415">
        <v>36</v>
      </c>
      <c r="B56" s="173" t="s">
        <v>53</v>
      </c>
      <c r="C56" s="8" t="s">
        <v>83</v>
      </c>
      <c r="D56" s="8"/>
      <c r="E56" s="110">
        <v>2</v>
      </c>
      <c r="F56" s="11" t="s">
        <v>47</v>
      </c>
      <c r="G56" s="23" t="s">
        <v>90</v>
      </c>
      <c r="H56" s="221" t="s">
        <v>137</v>
      </c>
      <c r="I56" s="380" t="s">
        <v>166</v>
      </c>
      <c r="J56" s="121"/>
      <c r="K56" s="121"/>
      <c r="L56" s="112">
        <f t="shared" si="45"/>
        <v>80</v>
      </c>
      <c r="M56" s="100">
        <f t="shared" si="46"/>
        <v>0</v>
      </c>
      <c r="N56" s="101">
        <f t="shared" si="47"/>
        <v>80</v>
      </c>
      <c r="O56" s="153">
        <f t="shared" si="48"/>
        <v>80</v>
      </c>
      <c r="P56" s="102">
        <f t="shared" si="49"/>
        <v>3</v>
      </c>
      <c r="Q56" s="103">
        <f t="shared" si="33"/>
        <v>0</v>
      </c>
      <c r="R56" s="118">
        <f t="shared" si="50"/>
        <v>3</v>
      </c>
      <c r="S56" s="104">
        <f t="shared" si="51"/>
        <v>0</v>
      </c>
      <c r="T56" s="105">
        <f t="shared" si="52"/>
        <v>0</v>
      </c>
      <c r="U56" s="220" t="s">
        <v>72</v>
      </c>
      <c r="V56" s="94"/>
      <c r="W56" s="148"/>
      <c r="X56" s="106">
        <f t="shared" si="53"/>
        <v>0</v>
      </c>
      <c r="Y56" s="107">
        <f t="shared" si="54"/>
        <v>0</v>
      </c>
      <c r="Z56" s="156">
        <f t="shared" si="55"/>
        <v>0</v>
      </c>
      <c r="AA56" s="108"/>
      <c r="AB56" s="109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27"/>
      <c r="AR56" s="111"/>
      <c r="AS56" s="94" t="s">
        <v>154</v>
      </c>
      <c r="AT56" s="148">
        <v>3</v>
      </c>
      <c r="AU56" s="112">
        <f t="shared" si="40"/>
        <v>80</v>
      </c>
      <c r="AV56" s="107">
        <f t="shared" si="41"/>
        <v>80</v>
      </c>
      <c r="AW56" s="158">
        <f t="shared" si="42"/>
        <v>80</v>
      </c>
      <c r="AX56" s="110"/>
      <c r="AY56" s="109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>
        <v>80</v>
      </c>
      <c r="BN56" s="27"/>
      <c r="BO56" s="175"/>
      <c r="BP56" s="199">
        <f t="shared" si="23"/>
        <v>26.666666666666668</v>
      </c>
      <c r="BQ56" s="81" t="str">
        <f t="shared" si="24"/>
        <v>Wartość prawidłowa</v>
      </c>
    </row>
    <row r="57" spans="1:69" s="5" customFormat="1" ht="60" x14ac:dyDescent="0.25">
      <c r="A57" s="415">
        <v>37</v>
      </c>
      <c r="B57" s="173" t="s">
        <v>53</v>
      </c>
      <c r="C57" s="8" t="s">
        <v>83</v>
      </c>
      <c r="D57" s="8"/>
      <c r="E57" s="110">
        <v>2</v>
      </c>
      <c r="F57" s="11" t="s">
        <v>47</v>
      </c>
      <c r="G57" s="23" t="s">
        <v>90</v>
      </c>
      <c r="H57" s="221" t="s">
        <v>137</v>
      </c>
      <c r="I57" s="380" t="s">
        <v>84</v>
      </c>
      <c r="J57" s="121"/>
      <c r="K57" s="121"/>
      <c r="L57" s="112">
        <f t="shared" si="45"/>
        <v>50</v>
      </c>
      <c r="M57" s="100">
        <f t="shared" si="46"/>
        <v>10</v>
      </c>
      <c r="N57" s="101">
        <f t="shared" si="47"/>
        <v>40</v>
      </c>
      <c r="O57" s="153">
        <f t="shared" si="48"/>
        <v>40</v>
      </c>
      <c r="P57" s="102">
        <f t="shared" si="49"/>
        <v>2</v>
      </c>
      <c r="Q57" s="103">
        <f t="shared" si="33"/>
        <v>0</v>
      </c>
      <c r="R57" s="118">
        <f t="shared" si="50"/>
        <v>2</v>
      </c>
      <c r="S57" s="104">
        <f t="shared" si="51"/>
        <v>0</v>
      </c>
      <c r="T57" s="105">
        <f t="shared" si="52"/>
        <v>0</v>
      </c>
      <c r="U57" s="220" t="s">
        <v>72</v>
      </c>
      <c r="V57" s="94"/>
      <c r="W57" s="148"/>
      <c r="X57" s="106">
        <f t="shared" si="53"/>
        <v>0</v>
      </c>
      <c r="Y57" s="107">
        <f t="shared" si="54"/>
        <v>0</v>
      </c>
      <c r="Z57" s="156">
        <f t="shared" si="55"/>
        <v>0</v>
      </c>
      <c r="AA57" s="108"/>
      <c r="AB57" s="109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27"/>
      <c r="AR57" s="111"/>
      <c r="AS57" s="94" t="s">
        <v>154</v>
      </c>
      <c r="AT57" s="148">
        <v>2</v>
      </c>
      <c r="AU57" s="112">
        <f t="shared" si="40"/>
        <v>50</v>
      </c>
      <c r="AV57" s="107">
        <f t="shared" si="41"/>
        <v>40</v>
      </c>
      <c r="AW57" s="158">
        <f t="shared" si="42"/>
        <v>40</v>
      </c>
      <c r="AX57" s="110"/>
      <c r="AY57" s="109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>
        <v>40</v>
      </c>
      <c r="BN57" s="27"/>
      <c r="BO57" s="175">
        <v>10</v>
      </c>
      <c r="BP57" s="199">
        <f t="shared" si="23"/>
        <v>25</v>
      </c>
      <c r="BQ57" s="81" t="str">
        <f t="shared" si="24"/>
        <v>Wartość prawidłowa</v>
      </c>
    </row>
    <row r="58" spans="1:69" s="5" customFormat="1" ht="30" x14ac:dyDescent="0.25">
      <c r="A58" s="415">
        <v>38</v>
      </c>
      <c r="B58" s="173" t="s">
        <v>53</v>
      </c>
      <c r="C58" s="8" t="s">
        <v>83</v>
      </c>
      <c r="D58" s="8"/>
      <c r="E58" s="110">
        <v>2</v>
      </c>
      <c r="F58" s="11" t="s">
        <v>47</v>
      </c>
      <c r="G58" s="23" t="s">
        <v>90</v>
      </c>
      <c r="H58" s="221" t="s">
        <v>137</v>
      </c>
      <c r="I58" s="380" t="s">
        <v>167</v>
      </c>
      <c r="J58" s="121"/>
      <c r="K58" s="121"/>
      <c r="L58" s="112">
        <f t="shared" si="45"/>
        <v>50</v>
      </c>
      <c r="M58" s="100">
        <f t="shared" si="46"/>
        <v>10</v>
      </c>
      <c r="N58" s="101">
        <f t="shared" si="47"/>
        <v>40</v>
      </c>
      <c r="O58" s="153">
        <f t="shared" si="48"/>
        <v>40</v>
      </c>
      <c r="P58" s="102">
        <f t="shared" si="49"/>
        <v>2</v>
      </c>
      <c r="Q58" s="103">
        <f t="shared" si="33"/>
        <v>0</v>
      </c>
      <c r="R58" s="118">
        <f t="shared" si="50"/>
        <v>2</v>
      </c>
      <c r="S58" s="104">
        <f t="shared" si="51"/>
        <v>0</v>
      </c>
      <c r="T58" s="105">
        <f t="shared" si="52"/>
        <v>0</v>
      </c>
      <c r="U58" s="220" t="s">
        <v>72</v>
      </c>
      <c r="V58" s="94"/>
      <c r="W58" s="148"/>
      <c r="X58" s="106">
        <f t="shared" si="53"/>
        <v>0</v>
      </c>
      <c r="Y58" s="107">
        <f t="shared" si="54"/>
        <v>0</v>
      </c>
      <c r="Z58" s="156">
        <f t="shared" si="55"/>
        <v>0</v>
      </c>
      <c r="AA58" s="108"/>
      <c r="AB58" s="109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27"/>
      <c r="AR58" s="111"/>
      <c r="AS58" s="94" t="s">
        <v>154</v>
      </c>
      <c r="AT58" s="148">
        <v>2</v>
      </c>
      <c r="AU58" s="112">
        <f t="shared" si="40"/>
        <v>50</v>
      </c>
      <c r="AV58" s="107">
        <f t="shared" si="41"/>
        <v>40</v>
      </c>
      <c r="AW58" s="158">
        <f t="shared" si="42"/>
        <v>40</v>
      </c>
      <c r="AX58" s="110"/>
      <c r="AY58" s="109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>
        <v>40</v>
      </c>
      <c r="BN58" s="27"/>
      <c r="BO58" s="175">
        <v>10</v>
      </c>
      <c r="BP58" s="199">
        <f t="shared" si="23"/>
        <v>25</v>
      </c>
      <c r="BQ58" s="81" t="str">
        <f t="shared" si="24"/>
        <v>Wartość prawidłowa</v>
      </c>
    </row>
    <row r="59" spans="1:69" s="5" customFormat="1" ht="30.75" thickBot="1" x14ac:dyDescent="0.3">
      <c r="A59" s="415">
        <v>39</v>
      </c>
      <c r="B59" s="174" t="s">
        <v>53</v>
      </c>
      <c r="C59" s="8" t="s">
        <v>83</v>
      </c>
      <c r="D59" s="8"/>
      <c r="E59" s="110">
        <v>2</v>
      </c>
      <c r="F59" s="11" t="s">
        <v>47</v>
      </c>
      <c r="G59" s="217" t="s">
        <v>90</v>
      </c>
      <c r="H59" s="10" t="s">
        <v>137</v>
      </c>
      <c r="I59" s="380" t="s">
        <v>168</v>
      </c>
      <c r="J59" s="121"/>
      <c r="K59" s="121"/>
      <c r="L59" s="112">
        <f t="shared" si="45"/>
        <v>50</v>
      </c>
      <c r="M59" s="100">
        <f t="shared" si="46"/>
        <v>10</v>
      </c>
      <c r="N59" s="101">
        <f t="shared" si="47"/>
        <v>40</v>
      </c>
      <c r="O59" s="153">
        <f t="shared" si="48"/>
        <v>40</v>
      </c>
      <c r="P59" s="102">
        <f t="shared" si="49"/>
        <v>2</v>
      </c>
      <c r="Q59" s="118">
        <f t="shared" si="33"/>
        <v>0</v>
      </c>
      <c r="R59" s="118">
        <f t="shared" si="50"/>
        <v>2</v>
      </c>
      <c r="S59" s="104">
        <f t="shared" si="51"/>
        <v>0</v>
      </c>
      <c r="T59" s="171">
        <f t="shared" si="52"/>
        <v>0</v>
      </c>
      <c r="U59" s="220" t="s">
        <v>72</v>
      </c>
      <c r="V59" s="94"/>
      <c r="W59" s="148"/>
      <c r="X59" s="106">
        <f t="shared" si="53"/>
        <v>0</v>
      </c>
      <c r="Y59" s="107">
        <f t="shared" si="54"/>
        <v>0</v>
      </c>
      <c r="Z59" s="156">
        <f t="shared" si="55"/>
        <v>0</v>
      </c>
      <c r="AA59" s="108"/>
      <c r="AB59" s="109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27"/>
      <c r="AR59" s="111"/>
      <c r="AS59" s="94" t="s">
        <v>154</v>
      </c>
      <c r="AT59" s="148">
        <v>2</v>
      </c>
      <c r="AU59" s="112">
        <f t="shared" si="40"/>
        <v>50</v>
      </c>
      <c r="AV59" s="107">
        <f t="shared" si="41"/>
        <v>40</v>
      </c>
      <c r="AW59" s="158">
        <f t="shared" si="42"/>
        <v>40</v>
      </c>
      <c r="AX59" s="110"/>
      <c r="AY59" s="109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>
        <v>40</v>
      </c>
      <c r="BN59" s="27"/>
      <c r="BO59" s="175">
        <v>10</v>
      </c>
      <c r="BP59" s="200">
        <f t="shared" si="23"/>
        <v>25</v>
      </c>
      <c r="BQ59" s="81" t="str">
        <f t="shared" si="24"/>
        <v>Wartość prawidłowa</v>
      </c>
    </row>
    <row r="60" spans="1:69" s="402" customFormat="1" ht="22.5" customHeight="1" thickBot="1" x14ac:dyDescent="0.3">
      <c r="A60" s="165"/>
      <c r="B60" s="166"/>
      <c r="C60" s="167"/>
      <c r="D60" s="167"/>
      <c r="E60" s="166"/>
      <c r="F60" s="167"/>
      <c r="G60" s="168"/>
      <c r="H60" s="222"/>
      <c r="I60" s="398" t="s">
        <v>196</v>
      </c>
      <c r="J60" s="169">
        <f>COUNTIF(J40:J59,"tak")</f>
        <v>0</v>
      </c>
      <c r="K60" s="169">
        <f>COUNTIF(K40:K59,"tak")</f>
        <v>0</v>
      </c>
      <c r="L60" s="399">
        <f t="shared" ref="L60:AQ60" si="56">SUM(L40:L59)</f>
        <v>1735</v>
      </c>
      <c r="M60" s="399">
        <f t="shared" si="56"/>
        <v>55</v>
      </c>
      <c r="N60" s="399">
        <f t="shared" si="56"/>
        <v>1680</v>
      </c>
      <c r="O60" s="399">
        <f t="shared" si="56"/>
        <v>1470</v>
      </c>
      <c r="P60" s="399">
        <f t="shared" si="56"/>
        <v>60</v>
      </c>
      <c r="Q60" s="399">
        <f t="shared" si="56"/>
        <v>20.151452668181612</v>
      </c>
      <c r="R60" s="361">
        <f t="shared" si="56"/>
        <v>56.999372794210522</v>
      </c>
      <c r="S60" s="399">
        <f t="shared" si="56"/>
        <v>7.6103749745977778</v>
      </c>
      <c r="T60" s="399">
        <f t="shared" si="56"/>
        <v>38.601603650907052</v>
      </c>
      <c r="U60" s="399">
        <f t="shared" si="56"/>
        <v>0</v>
      </c>
      <c r="V60" s="399">
        <f t="shared" si="56"/>
        <v>0</v>
      </c>
      <c r="W60" s="399">
        <f t="shared" si="56"/>
        <v>25</v>
      </c>
      <c r="X60" s="399">
        <f t="shared" si="56"/>
        <v>725</v>
      </c>
      <c r="Y60" s="399">
        <f t="shared" si="56"/>
        <v>715</v>
      </c>
      <c r="Z60" s="399">
        <f t="shared" si="56"/>
        <v>585</v>
      </c>
      <c r="AA60" s="399">
        <f t="shared" si="56"/>
        <v>200</v>
      </c>
      <c r="AB60" s="399">
        <f t="shared" si="56"/>
        <v>135</v>
      </c>
      <c r="AC60" s="399">
        <f t="shared" si="56"/>
        <v>0</v>
      </c>
      <c r="AD60" s="399">
        <f t="shared" si="56"/>
        <v>15</v>
      </c>
      <c r="AE60" s="399">
        <f t="shared" si="56"/>
        <v>0</v>
      </c>
      <c r="AF60" s="399">
        <f t="shared" si="56"/>
        <v>64</v>
      </c>
      <c r="AG60" s="399">
        <f t="shared" si="56"/>
        <v>0</v>
      </c>
      <c r="AH60" s="399">
        <f t="shared" si="56"/>
        <v>40</v>
      </c>
      <c r="AI60" s="399">
        <f t="shared" si="56"/>
        <v>0</v>
      </c>
      <c r="AJ60" s="399">
        <f t="shared" si="56"/>
        <v>0</v>
      </c>
      <c r="AK60" s="399">
        <f t="shared" si="56"/>
        <v>236</v>
      </c>
      <c r="AL60" s="399">
        <f t="shared" si="56"/>
        <v>0</v>
      </c>
      <c r="AM60" s="399">
        <f t="shared" si="56"/>
        <v>0</v>
      </c>
      <c r="AN60" s="399">
        <f t="shared" si="56"/>
        <v>0</v>
      </c>
      <c r="AO60" s="399">
        <f t="shared" si="56"/>
        <v>30</v>
      </c>
      <c r="AP60" s="399">
        <f t="shared" si="56"/>
        <v>0</v>
      </c>
      <c r="AQ60" s="399">
        <f t="shared" si="56"/>
        <v>130</v>
      </c>
      <c r="AR60" s="399">
        <f t="shared" ref="AR60:BO60" si="57">SUM(AR40:AR59)</f>
        <v>10</v>
      </c>
      <c r="AS60" s="399">
        <f t="shared" si="57"/>
        <v>0</v>
      </c>
      <c r="AT60" s="399">
        <f t="shared" si="57"/>
        <v>35</v>
      </c>
      <c r="AU60" s="399">
        <f t="shared" si="57"/>
        <v>1010</v>
      </c>
      <c r="AV60" s="399">
        <f t="shared" si="57"/>
        <v>965</v>
      </c>
      <c r="AW60" s="399">
        <f t="shared" si="57"/>
        <v>885</v>
      </c>
      <c r="AX60" s="399">
        <f t="shared" si="57"/>
        <v>170</v>
      </c>
      <c r="AY60" s="399">
        <f t="shared" si="57"/>
        <v>60</v>
      </c>
      <c r="AZ60" s="399">
        <f t="shared" si="57"/>
        <v>0</v>
      </c>
      <c r="BA60" s="399">
        <f t="shared" si="57"/>
        <v>15</v>
      </c>
      <c r="BB60" s="399">
        <f t="shared" si="57"/>
        <v>0</v>
      </c>
      <c r="BC60" s="399">
        <f t="shared" si="57"/>
        <v>56</v>
      </c>
      <c r="BD60" s="399">
        <f t="shared" si="57"/>
        <v>0</v>
      </c>
      <c r="BE60" s="399">
        <f t="shared" si="57"/>
        <v>0</v>
      </c>
      <c r="BF60" s="399">
        <f t="shared" si="57"/>
        <v>0</v>
      </c>
      <c r="BG60" s="399">
        <f t="shared" si="57"/>
        <v>0</v>
      </c>
      <c r="BH60" s="399">
        <f t="shared" si="57"/>
        <v>294</v>
      </c>
      <c r="BI60" s="399">
        <f t="shared" si="57"/>
        <v>0</v>
      </c>
      <c r="BJ60" s="399">
        <f t="shared" si="57"/>
        <v>0</v>
      </c>
      <c r="BK60" s="399">
        <f t="shared" si="57"/>
        <v>0</v>
      </c>
      <c r="BL60" s="399">
        <f t="shared" si="57"/>
        <v>30</v>
      </c>
      <c r="BM60" s="399">
        <f t="shared" si="57"/>
        <v>320</v>
      </c>
      <c r="BN60" s="399">
        <f t="shared" si="57"/>
        <v>80</v>
      </c>
      <c r="BO60" s="399">
        <f t="shared" si="57"/>
        <v>45</v>
      </c>
      <c r="BP60" s="400"/>
      <c r="BQ60" s="401"/>
    </row>
    <row r="61" spans="1:69" s="5" customFormat="1" x14ac:dyDescent="0.25">
      <c r="A61" s="96">
        <v>40</v>
      </c>
      <c r="B61" s="174" t="s">
        <v>42</v>
      </c>
      <c r="C61" s="8" t="s">
        <v>83</v>
      </c>
      <c r="D61" s="8"/>
      <c r="E61" s="110">
        <v>3</v>
      </c>
      <c r="F61" s="8" t="s">
        <v>665</v>
      </c>
      <c r="G61" s="217" t="s">
        <v>90</v>
      </c>
      <c r="H61" s="10" t="s">
        <v>137</v>
      </c>
      <c r="I61" s="396" t="s">
        <v>70</v>
      </c>
      <c r="J61" s="33"/>
      <c r="K61" s="33"/>
      <c r="L61" s="112">
        <f t="shared" ref="L61:L78" si="58">X61+AU61</f>
        <v>25</v>
      </c>
      <c r="M61" s="100">
        <f t="shared" ref="M61:M78" si="59">AR61+BO61</f>
        <v>5</v>
      </c>
      <c r="N61" s="107">
        <f t="shared" ref="N61:N78" si="60">Y61+AV61</f>
        <v>20</v>
      </c>
      <c r="O61" s="156">
        <f t="shared" ref="O61:O78" si="61">Z61+AW61</f>
        <v>15</v>
      </c>
      <c r="P61" s="102">
        <f t="shared" ref="P61:P78" si="62">W61+AT61</f>
        <v>1</v>
      </c>
      <c r="Q61" s="118">
        <f t="shared" ref="Q61:Q78" si="63">IFERROR(((AK61+BH61)
+(SUMIFS(AF61,B61,"D",I61,"położnictwo i opieka położnicza"))+(SUMIFS(BC61,B61,"D",I61,"położnictwo i opieka położnicza"))
+(SUMIFS(AF61,B61,"D",I61,"ginekologia i opieka ginekologiczna"))+(SUMIFS(BC61,B61,"D",I61,"ginekologia i opieka ginekologiczna"))
+(SUMIFS(AF61,B61,"D",I61,"neonatologia i opieka neonatologiczna"))+(SUMIFS(BC61,B61,"D",I61,"neonatologia i opieka neonatologiczna"))
+(SUMIFS(AF61,B61,"D",I61,"pediatria i pielęgniarstwo pediatryczne"))+(SUMIFS(BC61,B61,"D",I61,"pediatria i pielęgniarstwo pediatryczne"))
+(SUMIFS(AF61,B61,"D",I61,"choroby wewnętrzne"))+(SUMIFS(BC61,B61,"D",I61,"choroby wewnętrzne"))
+(SUMIFS(AF61,B61,"D",I61,"chirurgia"))+(SUMIFS(BC61,B61,"D",I61,"chirurgia"))
+(SUMIFS(AF61,B61,"D",I61,"psychiatria"))+(SUMIFS(BC61,B61,"D",I61,"psychiatria"))
+(SUMIFS(AF61,B61,"D",I61,"anestezjologia i stany zagrożenia życia"))+(SUMIFS(BC61,B61,"D",I61,"anestezjologia i stany zagrożenia życia")))*P61/N61," ")</f>
        <v>0</v>
      </c>
      <c r="R61" s="118">
        <f t="shared" ref="R61:R78" si="64">IFERROR((SUM(AD61:AK61,AK61,AP61,BA61:BH61,BH61,BM61))*P61/N61," ")</f>
        <v>0.25</v>
      </c>
      <c r="S61" s="104">
        <f t="shared" ref="S61:S78" si="65">IFERROR((AB61+AN61+AY61+BK61)*P61/N61," ")</f>
        <v>0.5</v>
      </c>
      <c r="T61" s="171">
        <f t="shared" ref="T61:T78" si="66">IFERROR((SUM(AA61,AC61:AM61,AX61,AZ61:BJ61)*P61/N61)," ")</f>
        <v>0.75</v>
      </c>
      <c r="U61" s="220" t="s">
        <v>72</v>
      </c>
      <c r="V61" s="108" t="s">
        <v>72</v>
      </c>
      <c r="W61" s="110">
        <v>1</v>
      </c>
      <c r="X61" s="112">
        <f t="shared" ref="X61:X78" si="67">AR61+Y61</f>
        <v>25</v>
      </c>
      <c r="Y61" s="107">
        <f t="shared" ref="Y61:Y78" si="68">AQ61+Z61</f>
        <v>20</v>
      </c>
      <c r="Z61" s="156">
        <f t="shared" ref="Z61:Z78" si="69">(SUM(AA61:AP61))-AB61</f>
        <v>15</v>
      </c>
      <c r="AA61" s="108">
        <v>10</v>
      </c>
      <c r="AB61" s="172">
        <v>10</v>
      </c>
      <c r="AC61" s="110"/>
      <c r="AD61" s="110">
        <v>5</v>
      </c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27">
        <v>5</v>
      </c>
      <c r="AR61" s="111">
        <v>5</v>
      </c>
      <c r="AS61" s="108"/>
      <c r="AT61" s="110"/>
      <c r="AU61" s="112">
        <f t="shared" ref="AU61:AU78" si="70">BO61+AV61</f>
        <v>0</v>
      </c>
      <c r="AV61" s="107">
        <f t="shared" ref="AV61:AV78" si="71">BN61+AW61</f>
        <v>0</v>
      </c>
      <c r="AW61" s="156">
        <f t="shared" ref="AW61:AW78" si="72">(SUM(AX61:BM61))-AY61</f>
        <v>0</v>
      </c>
      <c r="AX61" s="110"/>
      <c r="AY61" s="172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27"/>
      <c r="BO61" s="175"/>
      <c r="BP61" s="200">
        <f t="shared" si="23"/>
        <v>25</v>
      </c>
      <c r="BQ61" s="81" t="str">
        <f t="shared" si="24"/>
        <v>Wartość prawidłowa</v>
      </c>
    </row>
    <row r="62" spans="1:69" s="5" customFormat="1" x14ac:dyDescent="0.25">
      <c r="A62" s="96">
        <v>41</v>
      </c>
      <c r="B62" s="173" t="s">
        <v>44</v>
      </c>
      <c r="C62" s="8" t="s">
        <v>83</v>
      </c>
      <c r="D62" s="11"/>
      <c r="E62" s="96">
        <v>3</v>
      </c>
      <c r="F62" s="8" t="s">
        <v>665</v>
      </c>
      <c r="G62" s="23" t="s">
        <v>90</v>
      </c>
      <c r="H62" s="221" t="s">
        <v>137</v>
      </c>
      <c r="I62" s="395" t="s">
        <v>74</v>
      </c>
      <c r="J62" s="121"/>
      <c r="K62" s="121" t="s">
        <v>178</v>
      </c>
      <c r="L62" s="98">
        <f t="shared" si="58"/>
        <v>40</v>
      </c>
      <c r="M62" s="113">
        <f t="shared" si="59"/>
        <v>5</v>
      </c>
      <c r="N62" s="114">
        <f t="shared" si="60"/>
        <v>35</v>
      </c>
      <c r="O62" s="152">
        <f t="shared" si="61"/>
        <v>15</v>
      </c>
      <c r="P62" s="115">
        <f t="shared" si="62"/>
        <v>1.5</v>
      </c>
      <c r="Q62" s="103">
        <f t="shared" si="63"/>
        <v>0</v>
      </c>
      <c r="R62" s="118">
        <f t="shared" si="64"/>
        <v>0.21428571428571427</v>
      </c>
      <c r="S62" s="116">
        <f t="shared" si="65"/>
        <v>0.42857142857142855</v>
      </c>
      <c r="T62" s="105">
        <f t="shared" si="66"/>
        <v>0.6428571428571429</v>
      </c>
      <c r="U62" s="220" t="s">
        <v>72</v>
      </c>
      <c r="V62" s="94" t="s">
        <v>72</v>
      </c>
      <c r="W62" s="147">
        <v>1.5</v>
      </c>
      <c r="X62" s="117">
        <f t="shared" si="67"/>
        <v>40</v>
      </c>
      <c r="Y62" s="99">
        <f t="shared" si="68"/>
        <v>35</v>
      </c>
      <c r="Z62" s="155">
        <f t="shared" si="69"/>
        <v>15</v>
      </c>
      <c r="AA62" s="94">
        <v>10</v>
      </c>
      <c r="AB62" s="95">
        <v>10</v>
      </c>
      <c r="AC62" s="96"/>
      <c r="AD62" s="96">
        <v>5</v>
      </c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30">
        <v>20</v>
      </c>
      <c r="AR62" s="97">
        <v>5</v>
      </c>
      <c r="AS62" s="94"/>
      <c r="AT62" s="147"/>
      <c r="AU62" s="98">
        <f t="shared" si="70"/>
        <v>0</v>
      </c>
      <c r="AV62" s="99">
        <f t="shared" si="71"/>
        <v>0</v>
      </c>
      <c r="AW62" s="157">
        <f t="shared" si="72"/>
        <v>0</v>
      </c>
      <c r="AX62" s="96"/>
      <c r="AY62" s="95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30"/>
      <c r="BO62" s="176"/>
      <c r="BP62" s="199">
        <f t="shared" si="23"/>
        <v>26.666666666666668</v>
      </c>
      <c r="BQ62" s="81" t="str">
        <f t="shared" si="24"/>
        <v>Wartość prawidłowa</v>
      </c>
    </row>
    <row r="63" spans="1:69" s="5" customFormat="1" ht="45" x14ac:dyDescent="0.25">
      <c r="A63" s="96">
        <v>42</v>
      </c>
      <c r="B63" s="173" t="s">
        <v>45</v>
      </c>
      <c r="C63" s="8" t="s">
        <v>83</v>
      </c>
      <c r="D63" s="8"/>
      <c r="E63" s="110">
        <v>3</v>
      </c>
      <c r="F63" s="369" t="s">
        <v>665</v>
      </c>
      <c r="G63" s="23" t="s">
        <v>90</v>
      </c>
      <c r="H63" s="221" t="s">
        <v>137</v>
      </c>
      <c r="I63" s="380" t="s">
        <v>667</v>
      </c>
      <c r="J63" s="121"/>
      <c r="K63" s="121"/>
      <c r="L63" s="112">
        <f t="shared" si="58"/>
        <v>90</v>
      </c>
      <c r="M63" s="100">
        <f t="shared" si="59"/>
        <v>10</v>
      </c>
      <c r="N63" s="101">
        <f t="shared" si="60"/>
        <v>80</v>
      </c>
      <c r="O63" s="153">
        <f t="shared" si="61"/>
        <v>65</v>
      </c>
      <c r="P63" s="102">
        <f t="shared" si="62"/>
        <v>3.5</v>
      </c>
      <c r="Q63" s="103">
        <f t="shared" si="63"/>
        <v>1.75</v>
      </c>
      <c r="R63" s="118">
        <f t="shared" si="64"/>
        <v>3.5</v>
      </c>
      <c r="S63" s="104">
        <f t="shared" si="65"/>
        <v>0</v>
      </c>
      <c r="T63" s="105">
        <f t="shared" si="66"/>
        <v>2.84375</v>
      </c>
      <c r="U63" s="220" t="s">
        <v>146</v>
      </c>
      <c r="V63" s="94" t="s">
        <v>72</v>
      </c>
      <c r="W63" s="148">
        <v>3.5</v>
      </c>
      <c r="X63" s="106">
        <f t="shared" si="67"/>
        <v>90</v>
      </c>
      <c r="Y63" s="107">
        <f t="shared" si="68"/>
        <v>80</v>
      </c>
      <c r="Z63" s="156">
        <f t="shared" si="69"/>
        <v>65</v>
      </c>
      <c r="AA63" s="108">
        <v>25</v>
      </c>
      <c r="AB63" s="109"/>
      <c r="AC63" s="110"/>
      <c r="AD63" s="110"/>
      <c r="AE63" s="110"/>
      <c r="AF63" s="110"/>
      <c r="AG63" s="110"/>
      <c r="AH63" s="110"/>
      <c r="AI63" s="110"/>
      <c r="AJ63" s="110"/>
      <c r="AK63" s="110">
        <v>40</v>
      </c>
      <c r="AL63" s="110"/>
      <c r="AM63" s="110"/>
      <c r="AN63" s="110"/>
      <c r="AO63" s="110"/>
      <c r="AP63" s="110"/>
      <c r="AQ63" s="27">
        <v>15</v>
      </c>
      <c r="AR63" s="111">
        <v>10</v>
      </c>
      <c r="AS63" s="94"/>
      <c r="AT63" s="148"/>
      <c r="AU63" s="112">
        <f t="shared" si="70"/>
        <v>0</v>
      </c>
      <c r="AV63" s="107">
        <f t="shared" si="71"/>
        <v>0</v>
      </c>
      <c r="AW63" s="158">
        <f t="shared" si="72"/>
        <v>0</v>
      </c>
      <c r="AX63" s="110"/>
      <c r="AY63" s="109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27"/>
      <c r="BO63" s="175"/>
      <c r="BP63" s="199">
        <f t="shared" si="23"/>
        <v>25.714285714285715</v>
      </c>
      <c r="BQ63" s="81" t="str">
        <f t="shared" si="24"/>
        <v>Wartość prawidłowa</v>
      </c>
    </row>
    <row r="64" spans="1:69" s="5" customFormat="1" ht="45" x14ac:dyDescent="0.25">
      <c r="A64" s="96">
        <v>43</v>
      </c>
      <c r="B64" s="173" t="s">
        <v>45</v>
      </c>
      <c r="C64" s="8" t="s">
        <v>83</v>
      </c>
      <c r="D64" s="8"/>
      <c r="E64" s="110">
        <v>3</v>
      </c>
      <c r="F64" s="369" t="s">
        <v>665</v>
      </c>
      <c r="G64" s="23" t="s">
        <v>90</v>
      </c>
      <c r="H64" s="221" t="s">
        <v>137</v>
      </c>
      <c r="I64" s="380" t="s">
        <v>669</v>
      </c>
      <c r="J64" s="121"/>
      <c r="K64" s="121"/>
      <c r="L64" s="112">
        <f t="shared" si="58"/>
        <v>25</v>
      </c>
      <c r="M64" s="100">
        <f t="shared" si="59"/>
        <v>5</v>
      </c>
      <c r="N64" s="101">
        <f t="shared" si="60"/>
        <v>20</v>
      </c>
      <c r="O64" s="153">
        <f t="shared" si="61"/>
        <v>15</v>
      </c>
      <c r="P64" s="102">
        <f t="shared" si="62"/>
        <v>1</v>
      </c>
      <c r="Q64" s="103">
        <f t="shared" si="63"/>
        <v>0</v>
      </c>
      <c r="R64" s="118">
        <f t="shared" si="64"/>
        <v>0.25</v>
      </c>
      <c r="S64" s="104">
        <f t="shared" si="65"/>
        <v>0.5</v>
      </c>
      <c r="T64" s="105">
        <f t="shared" si="66"/>
        <v>0.75</v>
      </c>
      <c r="U64" s="220" t="s">
        <v>72</v>
      </c>
      <c r="V64" s="94" t="s">
        <v>72</v>
      </c>
      <c r="W64" s="148">
        <v>1</v>
      </c>
      <c r="X64" s="106">
        <f t="shared" si="67"/>
        <v>25</v>
      </c>
      <c r="Y64" s="107">
        <f t="shared" si="68"/>
        <v>20</v>
      </c>
      <c r="Z64" s="156">
        <f t="shared" si="69"/>
        <v>15</v>
      </c>
      <c r="AA64" s="108">
        <v>10</v>
      </c>
      <c r="AB64" s="109">
        <v>10</v>
      </c>
      <c r="AC64" s="110"/>
      <c r="AD64" s="110">
        <v>5</v>
      </c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27">
        <v>5</v>
      </c>
      <c r="AR64" s="111">
        <v>5</v>
      </c>
      <c r="AS64" s="94"/>
      <c r="AT64" s="148"/>
      <c r="AU64" s="112">
        <f t="shared" si="70"/>
        <v>0</v>
      </c>
      <c r="AV64" s="107">
        <f t="shared" si="71"/>
        <v>0</v>
      </c>
      <c r="AW64" s="158">
        <f t="shared" si="72"/>
        <v>0</v>
      </c>
      <c r="AX64" s="110"/>
      <c r="AY64" s="109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27"/>
      <c r="BO64" s="175"/>
      <c r="BP64" s="199">
        <f t="shared" si="23"/>
        <v>25</v>
      </c>
      <c r="BQ64" s="81" t="str">
        <f t="shared" si="24"/>
        <v>Wartość prawidłowa</v>
      </c>
    </row>
    <row r="65" spans="1:69" s="5" customFormat="1" ht="60" x14ac:dyDescent="0.25">
      <c r="A65" s="96">
        <v>44</v>
      </c>
      <c r="B65" s="173" t="s">
        <v>45</v>
      </c>
      <c r="C65" s="8" t="s">
        <v>83</v>
      </c>
      <c r="D65" s="8"/>
      <c r="E65" s="110">
        <v>3</v>
      </c>
      <c r="F65" s="369" t="s">
        <v>665</v>
      </c>
      <c r="G65" s="23" t="s">
        <v>91</v>
      </c>
      <c r="H65" s="221" t="s">
        <v>137</v>
      </c>
      <c r="I65" s="380" t="s">
        <v>668</v>
      </c>
      <c r="J65" s="121"/>
      <c r="K65" s="121"/>
      <c r="L65" s="112">
        <f t="shared" si="58"/>
        <v>25</v>
      </c>
      <c r="M65" s="100">
        <f t="shared" si="59"/>
        <v>5</v>
      </c>
      <c r="N65" s="101">
        <f t="shared" si="60"/>
        <v>20</v>
      </c>
      <c r="O65" s="153">
        <f t="shared" si="61"/>
        <v>15</v>
      </c>
      <c r="P65" s="102">
        <f t="shared" si="62"/>
        <v>1</v>
      </c>
      <c r="Q65" s="103">
        <f t="shared" si="63"/>
        <v>0</v>
      </c>
      <c r="R65" s="118">
        <f t="shared" si="64"/>
        <v>0.5</v>
      </c>
      <c r="S65" s="104">
        <f t="shared" si="65"/>
        <v>0</v>
      </c>
      <c r="T65" s="105">
        <f t="shared" si="66"/>
        <v>0.75</v>
      </c>
      <c r="U65" s="220" t="s">
        <v>72</v>
      </c>
      <c r="V65" s="94" t="s">
        <v>72</v>
      </c>
      <c r="W65" s="148">
        <v>1</v>
      </c>
      <c r="X65" s="106">
        <f t="shared" si="67"/>
        <v>25</v>
      </c>
      <c r="Y65" s="107">
        <f t="shared" si="68"/>
        <v>20</v>
      </c>
      <c r="Z65" s="156">
        <f t="shared" si="69"/>
        <v>15</v>
      </c>
      <c r="AA65" s="108">
        <v>5</v>
      </c>
      <c r="AB65" s="109"/>
      <c r="AC65" s="110"/>
      <c r="AD65" s="110">
        <v>10</v>
      </c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27">
        <v>5</v>
      </c>
      <c r="AR65" s="111">
        <v>5</v>
      </c>
      <c r="AS65" s="94"/>
      <c r="AT65" s="148"/>
      <c r="AU65" s="112">
        <f t="shared" si="70"/>
        <v>0</v>
      </c>
      <c r="AV65" s="107">
        <f t="shared" si="71"/>
        <v>0</v>
      </c>
      <c r="AW65" s="158">
        <f t="shared" si="72"/>
        <v>0</v>
      </c>
      <c r="AX65" s="110"/>
      <c r="AY65" s="109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27"/>
      <c r="BO65" s="175"/>
      <c r="BP65" s="199">
        <f t="shared" si="23"/>
        <v>25</v>
      </c>
      <c r="BQ65" s="81" t="str">
        <f t="shared" si="24"/>
        <v>Wartość prawidłowa</v>
      </c>
    </row>
    <row r="66" spans="1:69" s="5" customFormat="1" ht="15" customHeight="1" x14ac:dyDescent="0.25">
      <c r="A66" s="96">
        <v>45</v>
      </c>
      <c r="B66" s="173" t="s">
        <v>46</v>
      </c>
      <c r="C66" s="369" t="s">
        <v>83</v>
      </c>
      <c r="D66" s="8"/>
      <c r="E66" s="110">
        <v>3</v>
      </c>
      <c r="F66" s="369" t="s">
        <v>665</v>
      </c>
      <c r="G66" s="23" t="s">
        <v>90</v>
      </c>
      <c r="H66" s="221" t="s">
        <v>137</v>
      </c>
      <c r="I66" s="380" t="s">
        <v>151</v>
      </c>
      <c r="J66" s="121"/>
      <c r="K66" s="121"/>
      <c r="L66" s="112">
        <f t="shared" si="58"/>
        <v>170</v>
      </c>
      <c r="M66" s="100">
        <f t="shared" si="59"/>
        <v>0</v>
      </c>
      <c r="N66" s="101">
        <f t="shared" si="60"/>
        <v>170</v>
      </c>
      <c r="O66" s="153">
        <f t="shared" si="61"/>
        <v>150</v>
      </c>
      <c r="P66" s="102">
        <f t="shared" si="62"/>
        <v>6</v>
      </c>
      <c r="Q66" s="103">
        <f t="shared" si="63"/>
        <v>4.2352941176470589</v>
      </c>
      <c r="R66" s="118">
        <f t="shared" si="64"/>
        <v>9.5294117647058822</v>
      </c>
      <c r="S66" s="104">
        <f t="shared" si="65"/>
        <v>0</v>
      </c>
      <c r="T66" s="105">
        <f t="shared" si="66"/>
        <v>5.2941176470588234</v>
      </c>
      <c r="U66" s="220" t="s">
        <v>146</v>
      </c>
      <c r="V66" s="94" t="s">
        <v>72</v>
      </c>
      <c r="W66" s="148">
        <v>6</v>
      </c>
      <c r="X66" s="106">
        <f t="shared" si="67"/>
        <v>170</v>
      </c>
      <c r="Y66" s="107">
        <f t="shared" si="68"/>
        <v>170</v>
      </c>
      <c r="Z66" s="156">
        <f t="shared" si="69"/>
        <v>150</v>
      </c>
      <c r="AA66" s="108"/>
      <c r="AB66" s="109"/>
      <c r="AC66" s="110"/>
      <c r="AD66" s="389"/>
      <c r="AE66" s="389"/>
      <c r="AF66" s="389">
        <v>30</v>
      </c>
      <c r="AG66" s="389"/>
      <c r="AH66" s="389"/>
      <c r="AI66" s="389"/>
      <c r="AJ66" s="389"/>
      <c r="AK66" s="389">
        <v>120</v>
      </c>
      <c r="AL66" s="389"/>
      <c r="AM66" s="389"/>
      <c r="AN66" s="389"/>
      <c r="AO66" s="389"/>
      <c r="AP66" s="389"/>
      <c r="AQ66" s="390">
        <v>20</v>
      </c>
      <c r="AR66" s="111"/>
      <c r="AS66" s="94"/>
      <c r="AT66" s="148"/>
      <c r="AU66" s="112">
        <f t="shared" si="70"/>
        <v>0</v>
      </c>
      <c r="AV66" s="107">
        <f t="shared" si="71"/>
        <v>0</v>
      </c>
      <c r="AW66" s="158">
        <f t="shared" si="72"/>
        <v>0</v>
      </c>
      <c r="AX66" s="110"/>
      <c r="AY66" s="109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27"/>
      <c r="BO66" s="175"/>
      <c r="BP66" s="199">
        <f t="shared" si="23"/>
        <v>28.333333333333332</v>
      </c>
      <c r="BQ66" s="375" t="str">
        <f t="shared" si="24"/>
        <v>Wartość prawidłowa</v>
      </c>
    </row>
    <row r="67" spans="1:69" s="5" customFormat="1" ht="30.75" customHeight="1" x14ac:dyDescent="0.25">
      <c r="A67" s="96">
        <v>46</v>
      </c>
      <c r="B67" s="173" t="s">
        <v>46</v>
      </c>
      <c r="C67" s="8" t="s">
        <v>83</v>
      </c>
      <c r="D67" s="8"/>
      <c r="E67" s="110">
        <v>3</v>
      </c>
      <c r="F67" s="8" t="s">
        <v>665</v>
      </c>
      <c r="G67" s="23" t="s">
        <v>90</v>
      </c>
      <c r="H67" s="221" t="s">
        <v>137</v>
      </c>
      <c r="I67" s="408" t="s">
        <v>157</v>
      </c>
      <c r="J67" s="121"/>
      <c r="K67" s="121"/>
      <c r="L67" s="112">
        <f t="shared" si="58"/>
        <v>150</v>
      </c>
      <c r="M67" s="100">
        <f t="shared" si="59"/>
        <v>0</v>
      </c>
      <c r="N67" s="101">
        <f t="shared" si="60"/>
        <v>150</v>
      </c>
      <c r="O67" s="153">
        <f t="shared" si="61"/>
        <v>135</v>
      </c>
      <c r="P67" s="102">
        <f t="shared" si="62"/>
        <v>5</v>
      </c>
      <c r="Q67" s="103">
        <f t="shared" si="63"/>
        <v>4</v>
      </c>
      <c r="R67" s="118">
        <f t="shared" si="64"/>
        <v>7.6</v>
      </c>
      <c r="S67" s="104">
        <f t="shared" si="65"/>
        <v>0</v>
      </c>
      <c r="T67" s="105">
        <f t="shared" si="66"/>
        <v>4.5</v>
      </c>
      <c r="U67" s="220" t="s">
        <v>146</v>
      </c>
      <c r="V67" s="94" t="s">
        <v>72</v>
      </c>
      <c r="W67" s="148">
        <v>5</v>
      </c>
      <c r="X67" s="106">
        <f t="shared" si="67"/>
        <v>150</v>
      </c>
      <c r="Y67" s="107">
        <f t="shared" si="68"/>
        <v>150</v>
      </c>
      <c r="Z67" s="156">
        <f t="shared" si="69"/>
        <v>135</v>
      </c>
      <c r="AA67" s="108">
        <v>15</v>
      </c>
      <c r="AB67" s="109"/>
      <c r="AC67" s="110"/>
      <c r="AD67" s="389"/>
      <c r="AE67" s="389"/>
      <c r="AF67" s="389">
        <v>12</v>
      </c>
      <c r="AG67" s="389"/>
      <c r="AH67" s="389"/>
      <c r="AI67" s="389"/>
      <c r="AJ67" s="389"/>
      <c r="AK67" s="389">
        <v>108</v>
      </c>
      <c r="AL67" s="389"/>
      <c r="AM67" s="389"/>
      <c r="AN67" s="389"/>
      <c r="AO67" s="389"/>
      <c r="AP67" s="389"/>
      <c r="AQ67" s="390">
        <v>15</v>
      </c>
      <c r="AR67" s="111"/>
      <c r="AS67" s="94"/>
      <c r="AT67" s="148"/>
      <c r="AU67" s="112">
        <f t="shared" si="70"/>
        <v>0</v>
      </c>
      <c r="AV67" s="107">
        <f t="shared" si="71"/>
        <v>0</v>
      </c>
      <c r="AW67" s="158">
        <f t="shared" si="72"/>
        <v>0</v>
      </c>
      <c r="AX67" s="110"/>
      <c r="AY67" s="109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27"/>
      <c r="BO67" s="175"/>
      <c r="BP67" s="199">
        <f t="shared" si="23"/>
        <v>30</v>
      </c>
      <c r="BQ67" s="81" t="str">
        <f t="shared" si="24"/>
        <v>Wartość prawidłowa</v>
      </c>
    </row>
    <row r="68" spans="1:69" s="5" customFormat="1" ht="33.75" customHeight="1" x14ac:dyDescent="0.25">
      <c r="A68" s="96">
        <v>47</v>
      </c>
      <c r="B68" s="173" t="s">
        <v>46</v>
      </c>
      <c r="C68" s="8" t="s">
        <v>83</v>
      </c>
      <c r="D68" s="8"/>
      <c r="E68" s="110">
        <v>3</v>
      </c>
      <c r="F68" s="8" t="s">
        <v>665</v>
      </c>
      <c r="G68" s="23" t="s">
        <v>90</v>
      </c>
      <c r="H68" s="221" t="s">
        <v>137</v>
      </c>
      <c r="I68" s="408" t="s">
        <v>169</v>
      </c>
      <c r="J68" s="121"/>
      <c r="K68" s="121"/>
      <c r="L68" s="112">
        <f t="shared" si="58"/>
        <v>90</v>
      </c>
      <c r="M68" s="100">
        <f t="shared" si="59"/>
        <v>0</v>
      </c>
      <c r="N68" s="101">
        <f t="shared" si="60"/>
        <v>90</v>
      </c>
      <c r="O68" s="153">
        <f t="shared" si="61"/>
        <v>65</v>
      </c>
      <c r="P68" s="102">
        <f t="shared" si="62"/>
        <v>3.5</v>
      </c>
      <c r="Q68" s="103">
        <f t="shared" si="63"/>
        <v>1.5555555555555556</v>
      </c>
      <c r="R68" s="118">
        <f t="shared" si="64"/>
        <v>2.8</v>
      </c>
      <c r="S68" s="104">
        <f t="shared" si="65"/>
        <v>0.97222222222222221</v>
      </c>
      <c r="T68" s="105">
        <f t="shared" si="66"/>
        <v>2.5277777777777777</v>
      </c>
      <c r="U68" s="220" t="s">
        <v>146</v>
      </c>
      <c r="V68" s="94" t="s">
        <v>72</v>
      </c>
      <c r="W68" s="148">
        <v>3.5</v>
      </c>
      <c r="X68" s="106">
        <f t="shared" si="67"/>
        <v>90</v>
      </c>
      <c r="Y68" s="107">
        <f t="shared" si="68"/>
        <v>90</v>
      </c>
      <c r="Z68" s="156">
        <f t="shared" si="69"/>
        <v>65</v>
      </c>
      <c r="AA68" s="108">
        <v>25</v>
      </c>
      <c r="AB68" s="109">
        <v>25</v>
      </c>
      <c r="AC68" s="110"/>
      <c r="AD68" s="389"/>
      <c r="AE68" s="389"/>
      <c r="AF68" s="389">
        <v>8</v>
      </c>
      <c r="AG68" s="389"/>
      <c r="AH68" s="389"/>
      <c r="AI68" s="389"/>
      <c r="AJ68" s="389"/>
      <c r="AK68" s="389">
        <v>32</v>
      </c>
      <c r="AL68" s="389"/>
      <c r="AM68" s="389"/>
      <c r="AN68" s="389"/>
      <c r="AO68" s="389"/>
      <c r="AP68" s="389"/>
      <c r="AQ68" s="390">
        <v>25</v>
      </c>
      <c r="AR68" s="111"/>
      <c r="AS68" s="94"/>
      <c r="AT68" s="148"/>
      <c r="AU68" s="112">
        <f t="shared" si="70"/>
        <v>0</v>
      </c>
      <c r="AV68" s="107">
        <f t="shared" si="71"/>
        <v>0</v>
      </c>
      <c r="AW68" s="158">
        <f t="shared" si="72"/>
        <v>0</v>
      </c>
      <c r="AX68" s="110"/>
      <c r="AY68" s="109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27"/>
      <c r="BO68" s="175"/>
      <c r="BP68" s="199">
        <f t="shared" si="23"/>
        <v>25.714285714285715</v>
      </c>
      <c r="BQ68" s="81" t="str">
        <f t="shared" si="24"/>
        <v>Wartość prawidłowa</v>
      </c>
    </row>
    <row r="69" spans="1:69" s="5" customFormat="1" ht="15" customHeight="1" x14ac:dyDescent="0.25">
      <c r="A69" s="96">
        <v>48</v>
      </c>
      <c r="B69" s="173" t="s">
        <v>46</v>
      </c>
      <c r="C69" s="8" t="s">
        <v>83</v>
      </c>
      <c r="D69" s="8"/>
      <c r="E69" s="110">
        <v>3</v>
      </c>
      <c r="F69" s="8" t="s">
        <v>665</v>
      </c>
      <c r="G69" s="23" t="s">
        <v>90</v>
      </c>
      <c r="H69" s="221" t="s">
        <v>137</v>
      </c>
      <c r="I69" s="380" t="s">
        <v>82</v>
      </c>
      <c r="J69" s="121"/>
      <c r="K69" s="121"/>
      <c r="L69" s="112">
        <f t="shared" si="58"/>
        <v>50</v>
      </c>
      <c r="M69" s="100">
        <f t="shared" si="59"/>
        <v>5</v>
      </c>
      <c r="N69" s="101">
        <f t="shared" si="60"/>
        <v>45</v>
      </c>
      <c r="O69" s="153">
        <f t="shared" si="61"/>
        <v>35</v>
      </c>
      <c r="P69" s="102">
        <f t="shared" si="62"/>
        <v>2</v>
      </c>
      <c r="Q69" s="103">
        <f t="shared" si="63"/>
        <v>0</v>
      </c>
      <c r="R69" s="118">
        <f t="shared" si="64"/>
        <v>0.88888888888888884</v>
      </c>
      <c r="S69" s="104">
        <f t="shared" si="65"/>
        <v>0</v>
      </c>
      <c r="T69" s="105">
        <f t="shared" si="66"/>
        <v>1.5555555555555556</v>
      </c>
      <c r="U69" s="220" t="s">
        <v>72</v>
      </c>
      <c r="V69" s="94" t="s">
        <v>72</v>
      </c>
      <c r="W69" s="148">
        <v>2</v>
      </c>
      <c r="X69" s="106">
        <f t="shared" si="67"/>
        <v>50</v>
      </c>
      <c r="Y69" s="107">
        <f t="shared" si="68"/>
        <v>45</v>
      </c>
      <c r="Z69" s="156">
        <f t="shared" si="69"/>
        <v>35</v>
      </c>
      <c r="AA69" s="108">
        <v>15</v>
      </c>
      <c r="AB69" s="109"/>
      <c r="AC69" s="110"/>
      <c r="AD69" s="389"/>
      <c r="AE69" s="389"/>
      <c r="AF69" s="389">
        <v>10</v>
      </c>
      <c r="AG69" s="389">
        <v>10</v>
      </c>
      <c r="AH69" s="389"/>
      <c r="AI69" s="389"/>
      <c r="AJ69" s="389"/>
      <c r="AK69" s="389"/>
      <c r="AL69" s="389"/>
      <c r="AM69" s="389"/>
      <c r="AN69" s="389"/>
      <c r="AO69" s="389"/>
      <c r="AP69" s="389"/>
      <c r="AQ69" s="390">
        <v>10</v>
      </c>
      <c r="AR69" s="111">
        <v>5</v>
      </c>
      <c r="AS69" s="94"/>
      <c r="AT69" s="148"/>
      <c r="AU69" s="112">
        <f t="shared" si="70"/>
        <v>0</v>
      </c>
      <c r="AV69" s="107">
        <f t="shared" si="71"/>
        <v>0</v>
      </c>
      <c r="AW69" s="158">
        <f t="shared" si="72"/>
        <v>0</v>
      </c>
      <c r="AX69" s="110"/>
      <c r="AY69" s="109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27"/>
      <c r="BO69" s="175"/>
      <c r="BP69" s="199">
        <f t="shared" si="23"/>
        <v>25</v>
      </c>
      <c r="BQ69" s="370" t="str">
        <f t="shared" si="24"/>
        <v>Wartość prawidłowa</v>
      </c>
    </row>
    <row r="70" spans="1:69" s="5" customFormat="1" ht="30.75" customHeight="1" x14ac:dyDescent="0.25">
      <c r="A70" s="96">
        <v>49</v>
      </c>
      <c r="B70" s="173" t="s">
        <v>46</v>
      </c>
      <c r="C70" s="8" t="s">
        <v>83</v>
      </c>
      <c r="D70" s="8"/>
      <c r="E70" s="110">
        <v>3</v>
      </c>
      <c r="F70" s="8" t="s">
        <v>665</v>
      </c>
      <c r="G70" s="23" t="s">
        <v>90</v>
      </c>
      <c r="H70" s="221" t="s">
        <v>137</v>
      </c>
      <c r="I70" s="380" t="s">
        <v>163</v>
      </c>
      <c r="J70" s="121"/>
      <c r="K70" s="121"/>
      <c r="L70" s="112">
        <f t="shared" si="58"/>
        <v>60</v>
      </c>
      <c r="M70" s="100">
        <f t="shared" si="59"/>
        <v>0</v>
      </c>
      <c r="N70" s="101">
        <f t="shared" si="60"/>
        <v>60</v>
      </c>
      <c r="O70" s="153">
        <f t="shared" si="61"/>
        <v>30</v>
      </c>
      <c r="P70" s="102">
        <f t="shared" si="62"/>
        <v>2</v>
      </c>
      <c r="Q70" s="103">
        <f t="shared" si="63"/>
        <v>0</v>
      </c>
      <c r="R70" s="118">
        <f t="shared" si="64"/>
        <v>0.5</v>
      </c>
      <c r="S70" s="104">
        <f t="shared" si="65"/>
        <v>0.5</v>
      </c>
      <c r="T70" s="105">
        <f t="shared" si="66"/>
        <v>1</v>
      </c>
      <c r="U70" s="220" t="s">
        <v>72</v>
      </c>
      <c r="V70" s="94" t="s">
        <v>72</v>
      </c>
      <c r="W70" s="148">
        <v>2</v>
      </c>
      <c r="X70" s="106">
        <f t="shared" si="67"/>
        <v>60</v>
      </c>
      <c r="Y70" s="107">
        <f t="shared" si="68"/>
        <v>60</v>
      </c>
      <c r="Z70" s="156">
        <f t="shared" si="69"/>
        <v>30</v>
      </c>
      <c r="AA70" s="108">
        <v>15</v>
      </c>
      <c r="AB70" s="109">
        <v>15</v>
      </c>
      <c r="AC70" s="110"/>
      <c r="AD70" s="389">
        <v>15</v>
      </c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  <c r="AP70" s="389"/>
      <c r="AQ70" s="390">
        <v>30</v>
      </c>
      <c r="AR70" s="111"/>
      <c r="AS70" s="94"/>
      <c r="AT70" s="148"/>
      <c r="AU70" s="112">
        <f t="shared" si="70"/>
        <v>0</v>
      </c>
      <c r="AV70" s="107">
        <f t="shared" si="71"/>
        <v>0</v>
      </c>
      <c r="AW70" s="158">
        <f t="shared" si="72"/>
        <v>0</v>
      </c>
      <c r="AX70" s="110"/>
      <c r="AY70" s="109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27"/>
      <c r="BO70" s="175"/>
      <c r="BP70" s="199">
        <f t="shared" si="23"/>
        <v>30</v>
      </c>
      <c r="BQ70" s="81" t="str">
        <f t="shared" si="24"/>
        <v>Wartość prawidłowa</v>
      </c>
    </row>
    <row r="71" spans="1:69" s="5" customFormat="1" ht="60" x14ac:dyDescent="0.25">
      <c r="A71" s="96">
        <v>50</v>
      </c>
      <c r="B71" s="173" t="s">
        <v>53</v>
      </c>
      <c r="C71" s="8" t="s">
        <v>83</v>
      </c>
      <c r="D71" s="8"/>
      <c r="E71" s="110">
        <v>3</v>
      </c>
      <c r="F71" s="8" t="s">
        <v>665</v>
      </c>
      <c r="G71" s="23" t="s">
        <v>90</v>
      </c>
      <c r="H71" s="221" t="s">
        <v>137</v>
      </c>
      <c r="I71" s="380" t="s">
        <v>671</v>
      </c>
      <c r="J71" s="121"/>
      <c r="K71" s="121"/>
      <c r="L71" s="112">
        <f t="shared" si="58"/>
        <v>50</v>
      </c>
      <c r="M71" s="100">
        <f t="shared" si="59"/>
        <v>10</v>
      </c>
      <c r="N71" s="101">
        <f t="shared" si="60"/>
        <v>40</v>
      </c>
      <c r="O71" s="153">
        <f t="shared" si="61"/>
        <v>40</v>
      </c>
      <c r="P71" s="102">
        <f t="shared" si="62"/>
        <v>2</v>
      </c>
      <c r="Q71" s="103">
        <f t="shared" si="63"/>
        <v>0</v>
      </c>
      <c r="R71" s="118">
        <f t="shared" si="64"/>
        <v>2</v>
      </c>
      <c r="S71" s="104">
        <f t="shared" si="65"/>
        <v>0</v>
      </c>
      <c r="T71" s="105">
        <f t="shared" si="66"/>
        <v>0</v>
      </c>
      <c r="U71" s="220" t="s">
        <v>72</v>
      </c>
      <c r="V71" s="94"/>
      <c r="W71" s="148"/>
      <c r="X71" s="106">
        <f t="shared" si="67"/>
        <v>0</v>
      </c>
      <c r="Y71" s="107">
        <f t="shared" si="68"/>
        <v>0</v>
      </c>
      <c r="Z71" s="156">
        <f t="shared" si="69"/>
        <v>0</v>
      </c>
      <c r="AA71" s="108"/>
      <c r="AB71" s="109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27"/>
      <c r="AR71" s="111"/>
      <c r="AS71" s="94" t="s">
        <v>72</v>
      </c>
      <c r="AT71" s="148">
        <v>2</v>
      </c>
      <c r="AU71" s="112">
        <f t="shared" si="70"/>
        <v>50</v>
      </c>
      <c r="AV71" s="107">
        <f t="shared" si="71"/>
        <v>40</v>
      </c>
      <c r="AW71" s="158">
        <f t="shared" si="72"/>
        <v>40</v>
      </c>
      <c r="AX71" s="110"/>
      <c r="AY71" s="109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>
        <v>40</v>
      </c>
      <c r="BN71" s="27"/>
      <c r="BO71" s="175">
        <v>10</v>
      </c>
      <c r="BP71" s="199">
        <f t="shared" si="23"/>
        <v>25</v>
      </c>
      <c r="BQ71" s="81" t="str">
        <f t="shared" si="24"/>
        <v>Wartość prawidłowa</v>
      </c>
    </row>
    <row r="72" spans="1:69" s="5" customFormat="1" ht="45" x14ac:dyDescent="0.25">
      <c r="A72" s="96">
        <v>51</v>
      </c>
      <c r="B72" s="173" t="s">
        <v>53</v>
      </c>
      <c r="C72" s="369" t="s">
        <v>83</v>
      </c>
      <c r="D72" s="8"/>
      <c r="E72" s="110">
        <v>3</v>
      </c>
      <c r="F72" s="8" t="s">
        <v>665</v>
      </c>
      <c r="G72" s="23" t="s">
        <v>90</v>
      </c>
      <c r="H72" s="221" t="s">
        <v>137</v>
      </c>
      <c r="I72" s="380" t="s">
        <v>152</v>
      </c>
      <c r="J72" s="121"/>
      <c r="K72" s="121"/>
      <c r="L72" s="112">
        <f t="shared" si="58"/>
        <v>240</v>
      </c>
      <c r="M72" s="100">
        <f t="shared" si="59"/>
        <v>0</v>
      </c>
      <c r="N72" s="101">
        <f t="shared" si="60"/>
        <v>240</v>
      </c>
      <c r="O72" s="153">
        <f t="shared" si="61"/>
        <v>240</v>
      </c>
      <c r="P72" s="102">
        <f t="shared" si="62"/>
        <v>8</v>
      </c>
      <c r="Q72" s="103">
        <f t="shared" si="63"/>
        <v>0</v>
      </c>
      <c r="R72" s="118">
        <f t="shared" si="64"/>
        <v>8</v>
      </c>
      <c r="S72" s="104">
        <f t="shared" si="65"/>
        <v>0</v>
      </c>
      <c r="T72" s="105">
        <f t="shared" si="66"/>
        <v>0</v>
      </c>
      <c r="U72" s="220" t="s">
        <v>72</v>
      </c>
      <c r="V72" s="94"/>
      <c r="W72" s="148"/>
      <c r="X72" s="106">
        <f t="shared" si="67"/>
        <v>0</v>
      </c>
      <c r="Y72" s="107">
        <f t="shared" si="68"/>
        <v>0</v>
      </c>
      <c r="Z72" s="156">
        <f t="shared" si="69"/>
        <v>0</v>
      </c>
      <c r="AA72" s="108"/>
      <c r="AB72" s="109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27"/>
      <c r="AR72" s="111"/>
      <c r="AS72" s="94" t="s">
        <v>72</v>
      </c>
      <c r="AT72" s="148">
        <v>8</v>
      </c>
      <c r="AU72" s="112">
        <f t="shared" si="70"/>
        <v>240</v>
      </c>
      <c r="AV72" s="107">
        <f t="shared" si="71"/>
        <v>240</v>
      </c>
      <c r="AW72" s="158">
        <f t="shared" si="72"/>
        <v>240</v>
      </c>
      <c r="AX72" s="110"/>
      <c r="AY72" s="109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>
        <v>240</v>
      </c>
      <c r="BN72" s="27"/>
      <c r="BO72" s="175"/>
      <c r="BP72" s="199">
        <f t="shared" si="23"/>
        <v>30</v>
      </c>
      <c r="BQ72" s="81" t="str">
        <f t="shared" si="24"/>
        <v>Wartość prawidłowa</v>
      </c>
    </row>
    <row r="73" spans="1:69" s="5" customFormat="1" ht="45" x14ac:dyDescent="0.25">
      <c r="A73" s="96">
        <v>52</v>
      </c>
      <c r="B73" s="173" t="s">
        <v>53</v>
      </c>
      <c r="C73" s="8" t="s">
        <v>83</v>
      </c>
      <c r="D73" s="8"/>
      <c r="E73" s="110">
        <v>3</v>
      </c>
      <c r="F73" s="8" t="s">
        <v>665</v>
      </c>
      <c r="G73" s="23" t="s">
        <v>90</v>
      </c>
      <c r="H73" s="221" t="s">
        <v>137</v>
      </c>
      <c r="I73" s="380" t="s">
        <v>165</v>
      </c>
      <c r="J73" s="121"/>
      <c r="K73" s="121"/>
      <c r="L73" s="112">
        <f t="shared" si="58"/>
        <v>160</v>
      </c>
      <c r="M73" s="100">
        <f t="shared" si="59"/>
        <v>0</v>
      </c>
      <c r="N73" s="101">
        <f t="shared" si="60"/>
        <v>160</v>
      </c>
      <c r="O73" s="153">
        <f t="shared" si="61"/>
        <v>160</v>
      </c>
      <c r="P73" s="102">
        <f t="shared" si="62"/>
        <v>5.5</v>
      </c>
      <c r="Q73" s="103">
        <f t="shared" si="63"/>
        <v>0</v>
      </c>
      <c r="R73" s="118">
        <f t="shared" si="64"/>
        <v>5.5</v>
      </c>
      <c r="S73" s="104">
        <f t="shared" si="65"/>
        <v>0</v>
      </c>
      <c r="T73" s="105">
        <f t="shared" si="66"/>
        <v>0</v>
      </c>
      <c r="U73" s="220" t="s">
        <v>72</v>
      </c>
      <c r="V73" s="94" t="s">
        <v>72</v>
      </c>
      <c r="W73" s="148">
        <v>1</v>
      </c>
      <c r="X73" s="106">
        <f t="shared" si="67"/>
        <v>40</v>
      </c>
      <c r="Y73" s="107">
        <f t="shared" si="68"/>
        <v>40</v>
      </c>
      <c r="Z73" s="156">
        <f t="shared" si="69"/>
        <v>40</v>
      </c>
      <c r="AA73" s="108"/>
      <c r="AB73" s="109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>
        <v>40</v>
      </c>
      <c r="AQ73" s="27"/>
      <c r="AR73" s="111"/>
      <c r="AS73" s="94" t="s">
        <v>72</v>
      </c>
      <c r="AT73" s="148">
        <v>4.5</v>
      </c>
      <c r="AU73" s="112">
        <f t="shared" si="70"/>
        <v>120</v>
      </c>
      <c r="AV73" s="107">
        <f t="shared" si="71"/>
        <v>120</v>
      </c>
      <c r="AW73" s="158">
        <f t="shared" si="72"/>
        <v>120</v>
      </c>
      <c r="AX73" s="110"/>
      <c r="AY73" s="109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>
        <v>120</v>
      </c>
      <c r="BN73" s="27"/>
      <c r="BO73" s="175"/>
      <c r="BP73" s="199">
        <f t="shared" si="23"/>
        <v>29.09090909090909</v>
      </c>
      <c r="BQ73" s="81" t="str">
        <f t="shared" si="24"/>
        <v>Wartość prawidłowa</v>
      </c>
    </row>
    <row r="74" spans="1:69" s="5" customFormat="1" ht="45" x14ac:dyDescent="0.25">
      <c r="A74" s="96">
        <v>53</v>
      </c>
      <c r="B74" s="173" t="s">
        <v>53</v>
      </c>
      <c r="C74" s="8" t="s">
        <v>83</v>
      </c>
      <c r="D74" s="8"/>
      <c r="E74" s="110">
        <v>3</v>
      </c>
      <c r="F74" s="8" t="s">
        <v>665</v>
      </c>
      <c r="G74" s="23" t="s">
        <v>90</v>
      </c>
      <c r="H74" s="221" t="s">
        <v>137</v>
      </c>
      <c r="I74" s="380" t="s">
        <v>170</v>
      </c>
      <c r="J74" s="121"/>
      <c r="K74" s="121"/>
      <c r="L74" s="112">
        <f t="shared" si="58"/>
        <v>200</v>
      </c>
      <c r="M74" s="100">
        <f t="shared" si="59"/>
        <v>0</v>
      </c>
      <c r="N74" s="101">
        <f t="shared" si="60"/>
        <v>200</v>
      </c>
      <c r="O74" s="153">
        <f t="shared" si="61"/>
        <v>200</v>
      </c>
      <c r="P74" s="102">
        <f t="shared" si="62"/>
        <v>7</v>
      </c>
      <c r="Q74" s="103">
        <f t="shared" si="63"/>
        <v>0</v>
      </c>
      <c r="R74" s="118">
        <f t="shared" si="64"/>
        <v>7</v>
      </c>
      <c r="S74" s="104">
        <f t="shared" si="65"/>
        <v>0</v>
      </c>
      <c r="T74" s="105">
        <f t="shared" si="66"/>
        <v>0</v>
      </c>
      <c r="U74" s="220" t="s">
        <v>72</v>
      </c>
      <c r="V74" s="94" t="s">
        <v>72</v>
      </c>
      <c r="W74" s="148">
        <v>3</v>
      </c>
      <c r="X74" s="106">
        <f t="shared" si="67"/>
        <v>80</v>
      </c>
      <c r="Y74" s="107">
        <f t="shared" si="68"/>
        <v>80</v>
      </c>
      <c r="Z74" s="156">
        <f t="shared" si="69"/>
        <v>80</v>
      </c>
      <c r="AA74" s="108"/>
      <c r="AB74" s="109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>
        <v>80</v>
      </c>
      <c r="AQ74" s="27"/>
      <c r="AR74" s="111"/>
      <c r="AS74" s="94" t="s">
        <v>72</v>
      </c>
      <c r="AT74" s="148">
        <v>4</v>
      </c>
      <c r="AU74" s="112">
        <f t="shared" si="70"/>
        <v>120</v>
      </c>
      <c r="AV74" s="107">
        <f t="shared" si="71"/>
        <v>120</v>
      </c>
      <c r="AW74" s="158">
        <f t="shared" si="72"/>
        <v>120</v>
      </c>
      <c r="AX74" s="110"/>
      <c r="AY74" s="109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>
        <v>120</v>
      </c>
      <c r="BN74" s="27"/>
      <c r="BO74" s="175"/>
      <c r="BP74" s="199">
        <f t="shared" si="23"/>
        <v>28.571428571428573</v>
      </c>
      <c r="BQ74" s="81" t="str">
        <f t="shared" si="24"/>
        <v>Wartość prawidłowa</v>
      </c>
    </row>
    <row r="75" spans="1:69" s="5" customFormat="1" ht="30" x14ac:dyDescent="0.25">
      <c r="A75" s="96">
        <v>54</v>
      </c>
      <c r="B75" s="173" t="s">
        <v>53</v>
      </c>
      <c r="C75" s="8" t="s">
        <v>83</v>
      </c>
      <c r="D75" s="8"/>
      <c r="E75" s="110">
        <v>3</v>
      </c>
      <c r="F75" s="8" t="s">
        <v>665</v>
      </c>
      <c r="G75" s="217" t="s">
        <v>90</v>
      </c>
      <c r="H75" s="409" t="s">
        <v>137</v>
      </c>
      <c r="I75" s="396" t="s">
        <v>171</v>
      </c>
      <c r="J75" s="121"/>
      <c r="K75" s="121"/>
      <c r="L75" s="112">
        <f t="shared" si="58"/>
        <v>50</v>
      </c>
      <c r="M75" s="100">
        <f t="shared" si="59"/>
        <v>10</v>
      </c>
      <c r="N75" s="101">
        <f t="shared" si="60"/>
        <v>40</v>
      </c>
      <c r="O75" s="153">
        <f t="shared" si="61"/>
        <v>40</v>
      </c>
      <c r="P75" s="102">
        <f t="shared" si="62"/>
        <v>2</v>
      </c>
      <c r="Q75" s="103">
        <f t="shared" si="63"/>
        <v>0</v>
      </c>
      <c r="R75" s="118">
        <f t="shared" si="64"/>
        <v>2</v>
      </c>
      <c r="S75" s="104">
        <f t="shared" si="65"/>
        <v>0</v>
      </c>
      <c r="T75" s="105">
        <f t="shared" si="66"/>
        <v>0</v>
      </c>
      <c r="U75" s="220" t="s">
        <v>72</v>
      </c>
      <c r="V75" s="94"/>
      <c r="W75" s="148"/>
      <c r="X75" s="106">
        <f t="shared" si="67"/>
        <v>0</v>
      </c>
      <c r="Y75" s="107">
        <f t="shared" si="68"/>
        <v>0</v>
      </c>
      <c r="Z75" s="156">
        <f t="shared" si="69"/>
        <v>0</v>
      </c>
      <c r="AA75" s="108"/>
      <c r="AB75" s="109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27"/>
      <c r="AR75" s="111"/>
      <c r="AS75" s="94" t="s">
        <v>72</v>
      </c>
      <c r="AT75" s="148">
        <v>2</v>
      </c>
      <c r="AU75" s="112">
        <f t="shared" si="70"/>
        <v>50</v>
      </c>
      <c r="AV75" s="107">
        <f t="shared" si="71"/>
        <v>40</v>
      </c>
      <c r="AW75" s="158">
        <f t="shared" si="72"/>
        <v>40</v>
      </c>
      <c r="AX75" s="110"/>
      <c r="AY75" s="109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>
        <v>40</v>
      </c>
      <c r="BN75" s="27"/>
      <c r="BO75" s="175">
        <v>10</v>
      </c>
      <c r="BP75" s="199">
        <f t="shared" si="23"/>
        <v>25</v>
      </c>
      <c r="BQ75" s="83" t="str">
        <f t="shared" si="24"/>
        <v>Wartość prawidłowa</v>
      </c>
    </row>
    <row r="76" spans="1:69" s="5" customFormat="1" ht="45" x14ac:dyDescent="0.25">
      <c r="A76" s="96">
        <v>55</v>
      </c>
      <c r="B76" s="173" t="s">
        <v>53</v>
      </c>
      <c r="C76" s="8" t="s">
        <v>83</v>
      </c>
      <c r="D76" s="8"/>
      <c r="E76" s="110">
        <v>3</v>
      </c>
      <c r="F76" s="8" t="s">
        <v>665</v>
      </c>
      <c r="G76" s="217" t="s">
        <v>90</v>
      </c>
      <c r="H76" s="409" t="s">
        <v>137</v>
      </c>
      <c r="I76" s="380" t="s">
        <v>172</v>
      </c>
      <c r="J76" s="122"/>
      <c r="K76" s="122"/>
      <c r="L76" s="112">
        <f t="shared" si="58"/>
        <v>50</v>
      </c>
      <c r="M76" s="100">
        <f t="shared" si="59"/>
        <v>10</v>
      </c>
      <c r="N76" s="101">
        <f t="shared" si="60"/>
        <v>40</v>
      </c>
      <c r="O76" s="153">
        <f t="shared" si="61"/>
        <v>40</v>
      </c>
      <c r="P76" s="102">
        <f t="shared" si="62"/>
        <v>2</v>
      </c>
      <c r="Q76" s="118">
        <f t="shared" si="63"/>
        <v>0</v>
      </c>
      <c r="R76" s="118">
        <f t="shared" si="64"/>
        <v>2</v>
      </c>
      <c r="S76" s="104">
        <f t="shared" si="65"/>
        <v>0</v>
      </c>
      <c r="T76" s="145">
        <f t="shared" si="66"/>
        <v>0</v>
      </c>
      <c r="U76" s="220" t="s">
        <v>72</v>
      </c>
      <c r="V76" s="108"/>
      <c r="W76" s="148"/>
      <c r="X76" s="106">
        <f t="shared" si="67"/>
        <v>0</v>
      </c>
      <c r="Y76" s="107">
        <f t="shared" si="68"/>
        <v>0</v>
      </c>
      <c r="Z76" s="156">
        <f t="shared" si="69"/>
        <v>0</v>
      </c>
      <c r="AA76" s="108"/>
      <c r="AB76" s="109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27"/>
      <c r="AR76" s="111"/>
      <c r="AS76" s="108" t="s">
        <v>72</v>
      </c>
      <c r="AT76" s="148">
        <v>2</v>
      </c>
      <c r="AU76" s="112">
        <f t="shared" si="70"/>
        <v>50</v>
      </c>
      <c r="AV76" s="107">
        <f t="shared" si="71"/>
        <v>40</v>
      </c>
      <c r="AW76" s="158">
        <f t="shared" si="72"/>
        <v>40</v>
      </c>
      <c r="AX76" s="110"/>
      <c r="AY76" s="109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>
        <v>40</v>
      </c>
      <c r="BN76" s="27"/>
      <c r="BO76" s="412">
        <v>10</v>
      </c>
      <c r="BP76" s="200">
        <f t="shared" si="23"/>
        <v>25</v>
      </c>
      <c r="BQ76" s="413" t="s">
        <v>173</v>
      </c>
    </row>
    <row r="77" spans="1:69" s="5" customFormat="1" ht="45" x14ac:dyDescent="0.25">
      <c r="A77" s="96">
        <v>56</v>
      </c>
      <c r="B77" s="173" t="s">
        <v>46</v>
      </c>
      <c r="C77" s="11" t="s">
        <v>83</v>
      </c>
      <c r="D77" s="11"/>
      <c r="E77" s="96">
        <v>3</v>
      </c>
      <c r="F77" s="11" t="s">
        <v>665</v>
      </c>
      <c r="G77" s="23" t="s">
        <v>90</v>
      </c>
      <c r="H77" s="221" t="s">
        <v>137</v>
      </c>
      <c r="I77" s="395" t="s">
        <v>670</v>
      </c>
      <c r="J77" s="121"/>
      <c r="K77" s="410"/>
      <c r="L77" s="98">
        <f t="shared" si="58"/>
        <v>125</v>
      </c>
      <c r="M77" s="113">
        <f t="shared" si="59"/>
        <v>125</v>
      </c>
      <c r="N77" s="114">
        <f t="shared" si="60"/>
        <v>0</v>
      </c>
      <c r="O77" s="152">
        <f t="shared" si="61"/>
        <v>0</v>
      </c>
      <c r="P77" s="411">
        <f t="shared" si="62"/>
        <v>5</v>
      </c>
      <c r="Q77" s="103" t="str">
        <f t="shared" si="63"/>
        <v xml:space="preserve"> </v>
      </c>
      <c r="R77" s="103" t="str">
        <f t="shared" si="64"/>
        <v xml:space="preserve"> </v>
      </c>
      <c r="S77" s="116" t="str">
        <f t="shared" si="65"/>
        <v xml:space="preserve"> </v>
      </c>
      <c r="T77" s="195" t="str">
        <f t="shared" si="66"/>
        <v xml:space="preserve"> </v>
      </c>
      <c r="U77" s="223" t="s">
        <v>146</v>
      </c>
      <c r="V77" s="94"/>
      <c r="W77" s="147"/>
      <c r="X77" s="98">
        <f t="shared" si="67"/>
        <v>0</v>
      </c>
      <c r="Y77" s="99">
        <f t="shared" si="68"/>
        <v>0</v>
      </c>
      <c r="Z77" s="155">
        <f t="shared" si="69"/>
        <v>0</v>
      </c>
      <c r="AA77" s="94"/>
      <c r="AB77" s="95"/>
      <c r="AC77" s="96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4"/>
      <c r="AR77" s="97"/>
      <c r="AS77" s="94"/>
      <c r="AT77" s="147">
        <v>5</v>
      </c>
      <c r="AU77" s="98">
        <f t="shared" si="70"/>
        <v>125</v>
      </c>
      <c r="AV77" s="99">
        <f t="shared" si="71"/>
        <v>0</v>
      </c>
      <c r="AW77" s="155">
        <f t="shared" si="72"/>
        <v>0</v>
      </c>
      <c r="AX77" s="96"/>
      <c r="AY77" s="95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30"/>
      <c r="BO77" s="176">
        <v>125</v>
      </c>
      <c r="BP77" s="199">
        <f t="shared" si="23"/>
        <v>25</v>
      </c>
      <c r="BQ77" s="383" t="str">
        <f t="shared" si="24"/>
        <v>Wartość prawidłowa</v>
      </c>
    </row>
    <row r="78" spans="1:69" s="5" customFormat="1" ht="39" thickBot="1" x14ac:dyDescent="0.3">
      <c r="A78" s="96">
        <v>57</v>
      </c>
      <c r="B78" s="173" t="s">
        <v>44</v>
      </c>
      <c r="C78" s="8" t="s">
        <v>83</v>
      </c>
      <c r="D78" s="8"/>
      <c r="E78" s="110">
        <v>3</v>
      </c>
      <c r="F78" s="376" t="s">
        <v>665</v>
      </c>
      <c r="G78" s="217" t="s">
        <v>90</v>
      </c>
      <c r="H78" s="10" t="s">
        <v>137</v>
      </c>
      <c r="I78" s="379" t="s">
        <v>666</v>
      </c>
      <c r="J78" s="33"/>
      <c r="K78" s="33" t="s">
        <v>178</v>
      </c>
      <c r="L78" s="112">
        <f t="shared" si="58"/>
        <v>50</v>
      </c>
      <c r="M78" s="100">
        <f t="shared" si="59"/>
        <v>5</v>
      </c>
      <c r="N78" s="101">
        <f t="shared" si="60"/>
        <v>45</v>
      </c>
      <c r="O78" s="153">
        <f t="shared" si="61"/>
        <v>30</v>
      </c>
      <c r="P78" s="102">
        <f t="shared" si="62"/>
        <v>2</v>
      </c>
      <c r="Q78" s="118">
        <f t="shared" si="63"/>
        <v>0</v>
      </c>
      <c r="R78" s="118">
        <f t="shared" si="64"/>
        <v>0.88888888888888884</v>
      </c>
      <c r="S78" s="104">
        <f t="shared" si="65"/>
        <v>0</v>
      </c>
      <c r="T78" s="171">
        <f t="shared" si="66"/>
        <v>1.3333333333333333</v>
      </c>
      <c r="U78" s="220" t="s">
        <v>72</v>
      </c>
      <c r="V78" s="108" t="s">
        <v>72</v>
      </c>
      <c r="W78" s="110">
        <v>2</v>
      </c>
      <c r="X78" s="112">
        <f t="shared" si="67"/>
        <v>50</v>
      </c>
      <c r="Y78" s="107">
        <f t="shared" si="68"/>
        <v>45</v>
      </c>
      <c r="Z78" s="156">
        <f t="shared" si="69"/>
        <v>30</v>
      </c>
      <c r="AA78" s="108">
        <v>10</v>
      </c>
      <c r="AB78" s="172"/>
      <c r="AC78" s="110"/>
      <c r="AD78" s="110"/>
      <c r="AE78" s="110">
        <v>20</v>
      </c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27">
        <v>15</v>
      </c>
      <c r="AR78" s="111">
        <v>5</v>
      </c>
      <c r="AS78" s="108"/>
      <c r="AT78" s="110"/>
      <c r="AU78" s="112">
        <f t="shared" si="70"/>
        <v>0</v>
      </c>
      <c r="AV78" s="107">
        <f t="shared" si="71"/>
        <v>0</v>
      </c>
      <c r="AW78" s="156">
        <f t="shared" si="72"/>
        <v>0</v>
      </c>
      <c r="AX78" s="110"/>
      <c r="AY78" s="172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27"/>
      <c r="BO78" s="100"/>
      <c r="BP78" s="199">
        <f t="shared" si="23"/>
        <v>25</v>
      </c>
      <c r="BQ78" s="83" t="str">
        <f t="shared" si="24"/>
        <v>Wartość prawidłowa</v>
      </c>
    </row>
    <row r="79" spans="1:69" s="5" customFormat="1" ht="15" customHeight="1" thickBot="1" x14ac:dyDescent="0.3">
      <c r="A79" s="205"/>
      <c r="B79" s="206"/>
      <c r="C79" s="204"/>
      <c r="D79" s="204"/>
      <c r="E79" s="206"/>
      <c r="F79" s="204"/>
      <c r="G79" s="204"/>
      <c r="H79" s="204"/>
      <c r="I79" s="397" t="s">
        <v>197</v>
      </c>
      <c r="J79" s="209">
        <f>COUNTIF(J61:J78,"tak")</f>
        <v>0</v>
      </c>
      <c r="K79" s="209">
        <f>COUNTIF(K61:K78,"tak")</f>
        <v>2</v>
      </c>
      <c r="L79" s="208">
        <f t="shared" ref="L79:AQ79" si="73">SUM(L61:L78)</f>
        <v>1650</v>
      </c>
      <c r="M79" s="208">
        <f t="shared" si="73"/>
        <v>195</v>
      </c>
      <c r="N79" s="208">
        <f t="shared" si="73"/>
        <v>1455</v>
      </c>
      <c r="O79" s="208">
        <f t="shared" si="73"/>
        <v>1290</v>
      </c>
      <c r="P79" s="208">
        <f t="shared" si="73"/>
        <v>60</v>
      </c>
      <c r="Q79" s="362">
        <f t="shared" si="73"/>
        <v>11.540849673202613</v>
      </c>
      <c r="R79" s="362">
        <f t="shared" si="73"/>
        <v>53.421475256769369</v>
      </c>
      <c r="S79" s="208">
        <f t="shared" si="73"/>
        <v>2.9007936507936507</v>
      </c>
      <c r="T79" s="208">
        <f t="shared" si="73"/>
        <v>21.947391456582633</v>
      </c>
      <c r="U79" s="208">
        <f t="shared" si="73"/>
        <v>0</v>
      </c>
      <c r="V79" s="208">
        <f t="shared" si="73"/>
        <v>0</v>
      </c>
      <c r="W79" s="208">
        <f t="shared" si="73"/>
        <v>32.5</v>
      </c>
      <c r="X79" s="208">
        <f t="shared" si="73"/>
        <v>895</v>
      </c>
      <c r="Y79" s="208">
        <f t="shared" si="73"/>
        <v>855</v>
      </c>
      <c r="Z79" s="208">
        <f t="shared" si="73"/>
        <v>690</v>
      </c>
      <c r="AA79" s="208">
        <f t="shared" si="73"/>
        <v>140</v>
      </c>
      <c r="AB79" s="208">
        <f t="shared" si="73"/>
        <v>70</v>
      </c>
      <c r="AC79" s="208">
        <f t="shared" si="73"/>
        <v>0</v>
      </c>
      <c r="AD79" s="208">
        <f t="shared" si="73"/>
        <v>40</v>
      </c>
      <c r="AE79" s="208">
        <f t="shared" si="73"/>
        <v>20</v>
      </c>
      <c r="AF79" s="208">
        <f t="shared" si="73"/>
        <v>60</v>
      </c>
      <c r="AG79" s="208">
        <f t="shared" si="73"/>
        <v>10</v>
      </c>
      <c r="AH79" s="208">
        <f t="shared" si="73"/>
        <v>0</v>
      </c>
      <c r="AI79" s="208">
        <f t="shared" si="73"/>
        <v>0</v>
      </c>
      <c r="AJ79" s="208">
        <f t="shared" si="73"/>
        <v>0</v>
      </c>
      <c r="AK79" s="208">
        <f t="shared" si="73"/>
        <v>300</v>
      </c>
      <c r="AL79" s="208">
        <f t="shared" si="73"/>
        <v>0</v>
      </c>
      <c r="AM79" s="208">
        <f t="shared" si="73"/>
        <v>0</v>
      </c>
      <c r="AN79" s="208">
        <f t="shared" si="73"/>
        <v>0</v>
      </c>
      <c r="AO79" s="208">
        <f t="shared" si="73"/>
        <v>0</v>
      </c>
      <c r="AP79" s="208">
        <f t="shared" si="73"/>
        <v>120</v>
      </c>
      <c r="AQ79" s="208">
        <f t="shared" si="73"/>
        <v>165</v>
      </c>
      <c r="AR79" s="208">
        <f t="shared" ref="AR79:BO79" si="74">SUM(AR61:AR78)</f>
        <v>40</v>
      </c>
      <c r="AS79" s="208">
        <f t="shared" si="74"/>
        <v>0</v>
      </c>
      <c r="AT79" s="208">
        <f t="shared" si="74"/>
        <v>27.5</v>
      </c>
      <c r="AU79" s="208">
        <f t="shared" si="74"/>
        <v>755</v>
      </c>
      <c r="AV79" s="208">
        <f t="shared" si="74"/>
        <v>600</v>
      </c>
      <c r="AW79" s="208">
        <f t="shared" si="74"/>
        <v>600</v>
      </c>
      <c r="AX79" s="208">
        <f t="shared" si="74"/>
        <v>0</v>
      </c>
      <c r="AY79" s="208">
        <f t="shared" si="74"/>
        <v>0</v>
      </c>
      <c r="AZ79" s="208">
        <f t="shared" si="74"/>
        <v>0</v>
      </c>
      <c r="BA79" s="208">
        <f t="shared" si="74"/>
        <v>0</v>
      </c>
      <c r="BB79" s="208">
        <f t="shared" si="74"/>
        <v>0</v>
      </c>
      <c r="BC79" s="208">
        <f t="shared" si="74"/>
        <v>0</v>
      </c>
      <c r="BD79" s="208">
        <f t="shared" si="74"/>
        <v>0</v>
      </c>
      <c r="BE79" s="208">
        <f t="shared" si="74"/>
        <v>0</v>
      </c>
      <c r="BF79" s="208">
        <f t="shared" si="74"/>
        <v>0</v>
      </c>
      <c r="BG79" s="208">
        <f t="shared" si="74"/>
        <v>0</v>
      </c>
      <c r="BH79" s="208">
        <f t="shared" si="74"/>
        <v>0</v>
      </c>
      <c r="BI79" s="208">
        <f t="shared" si="74"/>
        <v>0</v>
      </c>
      <c r="BJ79" s="208">
        <f t="shared" si="74"/>
        <v>0</v>
      </c>
      <c r="BK79" s="208">
        <f t="shared" si="74"/>
        <v>0</v>
      </c>
      <c r="BL79" s="208">
        <f t="shared" si="74"/>
        <v>0</v>
      </c>
      <c r="BM79" s="208">
        <f t="shared" si="74"/>
        <v>600</v>
      </c>
      <c r="BN79" s="208">
        <f t="shared" si="74"/>
        <v>0</v>
      </c>
      <c r="BO79" s="208">
        <f t="shared" si="74"/>
        <v>155</v>
      </c>
      <c r="BP79" s="210"/>
      <c r="BQ79" s="170"/>
    </row>
    <row r="80" spans="1:69" s="1" customFormat="1" ht="15" customHeight="1" thickBot="1" x14ac:dyDescent="0.3">
      <c r="A80" s="211" t="s">
        <v>20</v>
      </c>
      <c r="B80" s="212"/>
      <c r="C80" s="213"/>
      <c r="D80" s="213"/>
      <c r="E80" s="213"/>
      <c r="F80" s="213"/>
      <c r="G80" s="213"/>
      <c r="H80" s="214"/>
      <c r="I80" s="388"/>
      <c r="J80" s="215">
        <f t="shared" ref="J80:AO80" si="75">SUM(J39,J60,J79)</f>
        <v>0</v>
      </c>
      <c r="K80" s="215">
        <f t="shared" si="75"/>
        <v>8</v>
      </c>
      <c r="L80" s="215">
        <f t="shared" si="75"/>
        <v>5075</v>
      </c>
      <c r="M80" s="215">
        <f t="shared" si="75"/>
        <v>295</v>
      </c>
      <c r="N80" s="215">
        <f t="shared" si="75"/>
        <v>4780</v>
      </c>
      <c r="O80" s="215">
        <f t="shared" si="75"/>
        <v>4060</v>
      </c>
      <c r="P80" s="215">
        <f t="shared" si="75"/>
        <v>180</v>
      </c>
      <c r="Q80" s="215">
        <f t="shared" si="75"/>
        <v>38.410251059332943</v>
      </c>
      <c r="R80" s="215">
        <f t="shared" si="75"/>
        <v>145.61097410140007</v>
      </c>
      <c r="S80" s="215">
        <f t="shared" si="75"/>
        <v>23.362737971078424</v>
      </c>
      <c r="T80" s="215">
        <f t="shared" si="75"/>
        <v>101.95799819590454</v>
      </c>
      <c r="U80" s="215">
        <f t="shared" si="75"/>
        <v>0</v>
      </c>
      <c r="V80" s="215">
        <f t="shared" si="75"/>
        <v>0</v>
      </c>
      <c r="W80" s="215">
        <f t="shared" si="75"/>
        <v>85.5</v>
      </c>
      <c r="X80" s="215">
        <f t="shared" si="75"/>
        <v>2420</v>
      </c>
      <c r="Y80" s="215">
        <f t="shared" si="75"/>
        <v>2345</v>
      </c>
      <c r="Z80" s="215">
        <f t="shared" si="75"/>
        <v>1840</v>
      </c>
      <c r="AA80" s="215">
        <f t="shared" si="75"/>
        <v>610</v>
      </c>
      <c r="AB80" s="215">
        <f t="shared" si="75"/>
        <v>475</v>
      </c>
      <c r="AC80" s="215">
        <f t="shared" si="75"/>
        <v>0</v>
      </c>
      <c r="AD80" s="215">
        <f t="shared" si="75"/>
        <v>110</v>
      </c>
      <c r="AE80" s="215">
        <f t="shared" si="75"/>
        <v>50</v>
      </c>
      <c r="AF80" s="215">
        <f t="shared" si="75"/>
        <v>124</v>
      </c>
      <c r="AG80" s="215">
        <f t="shared" si="75"/>
        <v>10</v>
      </c>
      <c r="AH80" s="215">
        <f t="shared" si="75"/>
        <v>190</v>
      </c>
      <c r="AI80" s="215">
        <f t="shared" si="75"/>
        <v>0</v>
      </c>
      <c r="AJ80" s="215">
        <f t="shared" si="75"/>
        <v>0</v>
      </c>
      <c r="AK80" s="215">
        <f t="shared" si="75"/>
        <v>536</v>
      </c>
      <c r="AL80" s="215">
        <f t="shared" si="75"/>
        <v>0</v>
      </c>
      <c r="AM80" s="215">
        <f t="shared" si="75"/>
        <v>60</v>
      </c>
      <c r="AN80" s="215">
        <f t="shared" si="75"/>
        <v>0</v>
      </c>
      <c r="AO80" s="215">
        <f t="shared" si="75"/>
        <v>30</v>
      </c>
      <c r="AP80" s="215">
        <f t="shared" ref="AP80:BQ80" si="76">SUM(AP39,AP60,AP79)</f>
        <v>120</v>
      </c>
      <c r="AQ80" s="215">
        <f t="shared" si="76"/>
        <v>505</v>
      </c>
      <c r="AR80" s="215">
        <f t="shared" si="76"/>
        <v>75</v>
      </c>
      <c r="AS80" s="215">
        <f t="shared" si="76"/>
        <v>0</v>
      </c>
      <c r="AT80" s="215">
        <f t="shared" si="76"/>
        <v>94.5</v>
      </c>
      <c r="AU80" s="215">
        <f t="shared" si="76"/>
        <v>2655</v>
      </c>
      <c r="AV80" s="215">
        <f t="shared" si="76"/>
        <v>2435</v>
      </c>
      <c r="AW80" s="215">
        <f t="shared" si="76"/>
        <v>2220</v>
      </c>
      <c r="AX80" s="215">
        <f t="shared" si="76"/>
        <v>280</v>
      </c>
      <c r="AY80" s="215">
        <f t="shared" si="76"/>
        <v>130</v>
      </c>
      <c r="AZ80" s="215">
        <f t="shared" si="76"/>
        <v>0</v>
      </c>
      <c r="BA80" s="215">
        <f t="shared" si="76"/>
        <v>65</v>
      </c>
      <c r="BB80" s="215">
        <f t="shared" si="76"/>
        <v>0</v>
      </c>
      <c r="BC80" s="215">
        <f t="shared" si="76"/>
        <v>106</v>
      </c>
      <c r="BD80" s="215">
        <f t="shared" si="76"/>
        <v>0</v>
      </c>
      <c r="BE80" s="215">
        <f t="shared" si="76"/>
        <v>100</v>
      </c>
      <c r="BF80" s="215">
        <f t="shared" si="76"/>
        <v>5</v>
      </c>
      <c r="BG80" s="215">
        <f t="shared" si="76"/>
        <v>0</v>
      </c>
      <c r="BH80" s="215">
        <f t="shared" si="76"/>
        <v>494</v>
      </c>
      <c r="BI80" s="215">
        <f t="shared" si="76"/>
        <v>0</v>
      </c>
      <c r="BJ80" s="215">
        <f t="shared" si="76"/>
        <v>60</v>
      </c>
      <c r="BK80" s="215">
        <f t="shared" si="76"/>
        <v>0</v>
      </c>
      <c r="BL80" s="215">
        <f t="shared" si="76"/>
        <v>30</v>
      </c>
      <c r="BM80" s="215">
        <f t="shared" si="76"/>
        <v>1080</v>
      </c>
      <c r="BN80" s="215">
        <f t="shared" si="76"/>
        <v>215</v>
      </c>
      <c r="BO80" s="215">
        <f t="shared" si="76"/>
        <v>220</v>
      </c>
      <c r="BP80" s="215">
        <f t="shared" si="76"/>
        <v>0</v>
      </c>
      <c r="BQ80" s="215">
        <f t="shared" si="76"/>
        <v>0</v>
      </c>
    </row>
    <row r="82" spans="1:38" x14ac:dyDescent="0.25">
      <c r="H82" s="414"/>
      <c r="I82" s="366" t="s">
        <v>678</v>
      </c>
    </row>
    <row r="84" spans="1:38" ht="66" customHeight="1" x14ac:dyDescent="0.25">
      <c r="H84" s="128" t="s">
        <v>79</v>
      </c>
      <c r="I84" s="127" t="s">
        <v>80</v>
      </c>
      <c r="J84" s="130"/>
      <c r="K84" s="131"/>
      <c r="L84" s="129" t="s">
        <v>87</v>
      </c>
      <c r="M84" s="61" t="s">
        <v>81</v>
      </c>
      <c r="N84" s="61" t="s">
        <v>88</v>
      </c>
      <c r="O84" s="61" t="s">
        <v>89</v>
      </c>
      <c r="P84" s="24" t="s">
        <v>112</v>
      </c>
      <c r="S84" s="62"/>
      <c r="T84" s="62"/>
      <c r="AF84" s="62"/>
    </row>
    <row r="85" spans="1:38" x14ac:dyDescent="0.25">
      <c r="H85" s="133" t="s">
        <v>42</v>
      </c>
      <c r="I85" s="132" t="s">
        <v>636</v>
      </c>
      <c r="J85" s="132"/>
      <c r="K85" s="136"/>
      <c r="L85" s="126">
        <v>500</v>
      </c>
      <c r="M85" s="63">
        <v>20</v>
      </c>
      <c r="N85" s="24">
        <f>SUMIF(B20:B79,"A",N20:N79)</f>
        <v>500</v>
      </c>
      <c r="O85" s="74">
        <f>SUMIF(B20:B79,"A",P20:P79)</f>
        <v>20</v>
      </c>
      <c r="P85" s="346" t="str">
        <f>IF((AND(L85=N85,M85=O85))=TRUE,"OK","Przynajmniej jedna wartość wymaga weryfikacji")</f>
        <v>OK</v>
      </c>
      <c r="S85" s="62"/>
      <c r="AF85" s="62"/>
    </row>
    <row r="86" spans="1:38" ht="45" x14ac:dyDescent="0.25">
      <c r="H86" s="4" t="s">
        <v>44</v>
      </c>
      <c r="I86" s="132" t="s">
        <v>672</v>
      </c>
      <c r="J86" s="132"/>
      <c r="K86" s="136"/>
      <c r="L86" s="126">
        <v>380</v>
      </c>
      <c r="M86" s="63">
        <v>15</v>
      </c>
      <c r="N86" s="24">
        <f>SUMIF(B20:B79,"B",N20:N79)</f>
        <v>380</v>
      </c>
      <c r="O86" s="74">
        <f>SUMIF(B20:B79,"B",P20:P79)</f>
        <v>15</v>
      </c>
      <c r="P86" s="346" t="str">
        <f t="shared" ref="P86:P91" si="77">IF((AND(L86=N86,M86=O86))=TRUE,"OK","Przynajmniej jedna wartość wymaga weryfikacji")</f>
        <v>OK</v>
      </c>
      <c r="S86" s="62"/>
      <c r="AF86" s="62"/>
    </row>
    <row r="87" spans="1:38" ht="45" x14ac:dyDescent="0.25">
      <c r="H87" s="4" t="s">
        <v>45</v>
      </c>
      <c r="I87" s="135" t="s">
        <v>635</v>
      </c>
      <c r="J87" s="135"/>
      <c r="K87" s="137"/>
      <c r="L87" s="126">
        <v>640</v>
      </c>
      <c r="M87" s="63">
        <v>24</v>
      </c>
      <c r="N87" s="64">
        <f>(SUMIF(B20:B79,"C",N20:N79))-(SUMIF(B20:B79,"C",AK20:AK79))-(SUMIF(B20:B79,"C",BH20:BH79))</f>
        <v>640</v>
      </c>
      <c r="O87" s="74">
        <f>SUMIF(B20:B79,"C",P20:P79)-SUMIF(B20:B79,"C",Q20:Q79)</f>
        <v>24.065384615384616</v>
      </c>
      <c r="P87" s="346" t="str">
        <f t="shared" si="77"/>
        <v>Przynajmniej jedna wartość wymaga weryfikacji</v>
      </c>
      <c r="S87" s="62"/>
      <c r="X87" s="77"/>
      <c r="AF87" s="62"/>
      <c r="AK87" s="65"/>
      <c r="AL87" s="65"/>
    </row>
    <row r="88" spans="1:38" ht="30" x14ac:dyDescent="0.25">
      <c r="H88" s="134" t="s">
        <v>46</v>
      </c>
      <c r="I88" s="36" t="s">
        <v>637</v>
      </c>
      <c r="J88" s="132"/>
      <c r="K88" s="136"/>
      <c r="L88" s="126">
        <v>900</v>
      </c>
      <c r="M88" s="63">
        <v>34</v>
      </c>
      <c r="N88" s="64">
        <f>(SUMIF(B20:B79,"D",N20:N79))-(SUMIF(B20:B79,"D",AK20:AK79))-(SUMIF(B20:B79,"D",BH20:BH79))
-(SUMIFS(AF20:AF79,B20:B79,"D",I20:I79,"położnictwo i opieka położnicza"))-(SUMIFS(BC20:BC79,B20:B79,"D",I20:I79,"położnictwo i opieka położnicza"))
-(SUMIFS(AF20:AF79,B20:B79,"D",I20:I79,"ginekologia i opieka ginekologiczna"))-(SUMIFS(BC20:BC79,B20:B79,"D",I20:I79,"ginekologia i opieka ginekologiczna"))
-(SUMIFS(AF20:AF79,B20:B79,"D",I20:I79,"neonatologia i opieka neonatologiczna"))-(SUMIFS(BC20:BC79,B20:B79,"D",I20:I79,"neonatologia i opieka neonatologiczna"))
-(SUMIFS(AF20:AF79,B20:B79,"D",I20:I79,"pediatria i pielęgniarstwo pediatryczne"))-(SUMIFS(BC20:BC79,B20:B79,"D",I20:I79,"pediatria i pielęgniarstwo pediatryczne"))
-(SUMIFS(AF20:AF79,B20:B79,"D",I20:I79,"choroby wewnętrzne"))-(SUMIFS(BC20:BC79,B20:B79,"D",I20:I79,"choroby wewnętrzne"))
-(SUMIFS(AF20:AF79,B20:B79,"D",I20:I79,"chirurgia"))-(SUMIFS(BC20:BC79,B20:B79,"D",I20:I79,"chirurgia"))
-(SUMIFS(AF20:AF79,B20:B79,"D",I20:I79,"psychiatria"))-(SUMIFS(BC20:BC79,B20:B79,"D",I20:I79,"psychiatria"))
-(SUMIFS(AF20:AF79,B20:B79,"D",I20:I79,"anestezjologia i stany zagrożenia życia"))-(SUMIFS(BC20:BC79,B20:B79,"D",I20:I79,"anestezjologia i stany zagrożenia życia"))</f>
        <v>900</v>
      </c>
      <c r="O88" s="74">
        <f>SUMIF(B20:B79,"D",P20:P79)-SUMIF(B20:B79,"D",Q20:Q79)</f>
        <v>36.524364325282434</v>
      </c>
      <c r="P88" s="346" t="str">
        <f t="shared" si="77"/>
        <v>Przynajmniej jedna wartość wymaga weryfikacji</v>
      </c>
      <c r="S88" s="62"/>
      <c r="AF88" s="62"/>
    </row>
    <row r="89" spans="1:38" x14ac:dyDescent="0.25">
      <c r="A89" s="1" t="s">
        <v>86</v>
      </c>
      <c r="H89" s="4" t="s">
        <v>52</v>
      </c>
      <c r="I89" s="36" t="s">
        <v>638</v>
      </c>
      <c r="J89" s="132"/>
      <c r="K89" s="136"/>
      <c r="L89" s="126">
        <v>1100</v>
      </c>
      <c r="M89" s="63">
        <v>41</v>
      </c>
      <c r="N89" s="24">
        <f>(SUMIF(B20:B79,"C",AK20:AK79))+(SUMIF(B20:B79,"D",AK20:AK79))+(SUMIF(B20:B79,"C",BH20:BH79))+(SUMIF(B20:B79,"D",BH20:BH79))
+(SUMIFS(AF20:AF79,B20:B79,"D",I20:I79,"położnictwo i opieka położnicza"))+(SUMIFS(BC20:BC79,B20:B79,"D",I20:I79,"położnictwo i opieka położnicza"))
+(SUMIFS(AF20:AF79,B20:B79,"D",I20:I79,"ginekologia i opieka ginekologiczna"))+(SUMIFS(BC20:BC79,B20:B79,"D",I20:I79,"ginekologia i opieka ginekologiczna"))
+(SUMIFS(AF20:AF79,B20:B79,"D",I20:I79,"neonatologia i opieka neonatologiczna"))+(SUMIFS(BC20:BC79,B20:B79,"D",I20:I79,"neonatologia i opieka neonatologiczna"))
+(SUMIFS(AF20:AF79,B20:B79,"D",I20:I79,"pediatria i pielęgniarstwo pediatryczne"))+(SUMIFS(BC20:BC79,B20:B79,"D",I20:I79,"pediatria i pielęgniarstwo pediatryczne"))
+(SUMIFS(AF20:AF79,B20:B79,"D",I20:I79,"choroby wewnętrzne"))+(SUMIFS(BC20:BC79,B20:B79,"D",I20:I79,"choroby wewnętrzne"))
+(SUMIFS(AF20:AF79,B20:B79,"D",I20:I79,"chirurgia"))+(SUMIFS(BC20:BC79,B20:B79,"D",I20:I79,"chirurgia"))
+(SUMIFS(AF20:AF79,B20:B79,"D",I20:I79,"psychiatria"))+(SUMIFS(BC20:BC79,B20:B79,"D",I20:I79,"psychiatria"))
+(SUMIFS(AF20:AF79,B20:B79,"D",I20:I79,"anestezjologia i stany zagrożenia życia"))+(SUMIFS(BC20:BC79,B20:B79,"D",I20:I79,"anestezjologia i stany zagrożenia życia"))</f>
        <v>1100</v>
      </c>
      <c r="O89" s="74">
        <f>(SUMIF(B20:B79,"C",Q20:Q79))+(SUMIF(B20:B79,"D",Q20:Q79))</f>
        <v>38.41025105933295</v>
      </c>
      <c r="P89" s="346" t="str">
        <f t="shared" si="77"/>
        <v>Przynajmniej jedna wartość wymaga weryfikacji</v>
      </c>
      <c r="Q89" s="67"/>
      <c r="R89" s="67"/>
      <c r="W89" s="226"/>
      <c r="AF89" s="62"/>
    </row>
    <row r="90" spans="1:38" x14ac:dyDescent="0.25">
      <c r="H90" s="4" t="s">
        <v>53</v>
      </c>
      <c r="I90" s="347" t="s">
        <v>639</v>
      </c>
      <c r="J90" s="135"/>
      <c r="K90" s="137"/>
      <c r="L90" s="126">
        <v>1200</v>
      </c>
      <c r="M90" s="63">
        <v>46</v>
      </c>
      <c r="N90" s="24">
        <f>SUMIF(B20:B79,"F",N20:N79)</f>
        <v>1200</v>
      </c>
      <c r="O90" s="74">
        <f>SUMIF(B20:B79,"F",P20:P79)</f>
        <v>46</v>
      </c>
      <c r="P90" s="346" t="str">
        <f t="shared" si="77"/>
        <v>OK</v>
      </c>
      <c r="AF90" s="62"/>
    </row>
    <row r="91" spans="1:38" x14ac:dyDescent="0.25">
      <c r="H91" s="12"/>
      <c r="I91" s="348" t="s">
        <v>78</v>
      </c>
      <c r="J91" s="349"/>
      <c r="K91" s="350"/>
      <c r="L91" s="68">
        <f>SUM(L85:L90)</f>
        <v>4720</v>
      </c>
      <c r="M91" s="68">
        <f>SUM(M85:M90)</f>
        <v>180</v>
      </c>
      <c r="N91" s="68">
        <f>SUM(N85:N90)</f>
        <v>4720</v>
      </c>
      <c r="O91" s="75">
        <f>SUM(O85:O90)</f>
        <v>180</v>
      </c>
      <c r="P91" s="346" t="str">
        <f t="shared" si="77"/>
        <v>OK</v>
      </c>
      <c r="AF91" s="62"/>
    </row>
    <row r="92" spans="1:38" x14ac:dyDescent="0.25">
      <c r="H92" s="1"/>
      <c r="I92" s="37"/>
      <c r="J92" s="37"/>
      <c r="K92" s="37"/>
      <c r="L92" s="78" t="s">
        <v>174</v>
      </c>
      <c r="M92" s="69"/>
      <c r="N92" s="69"/>
      <c r="O92" s="69"/>
      <c r="P92" s="69"/>
      <c r="AF92" s="62"/>
    </row>
    <row r="93" spans="1:38" x14ac:dyDescent="0.25">
      <c r="H93" s="1"/>
      <c r="I93" s="37"/>
      <c r="J93" s="37"/>
      <c r="K93" s="37"/>
      <c r="L93" s="69"/>
      <c r="M93" s="69"/>
      <c r="N93" s="69"/>
      <c r="O93" s="69"/>
      <c r="P93" s="69"/>
      <c r="AF93" s="62"/>
    </row>
    <row r="94" spans="1:38" x14ac:dyDescent="0.25">
      <c r="AF94" s="62"/>
    </row>
    <row r="95" spans="1:38" x14ac:dyDescent="0.25">
      <c r="H95" s="467" t="s">
        <v>114</v>
      </c>
      <c r="I95" s="468" t="s">
        <v>107</v>
      </c>
      <c r="J95" s="140"/>
      <c r="K95" s="141"/>
      <c r="L95" s="472" t="s">
        <v>108</v>
      </c>
      <c r="M95" s="473"/>
      <c r="N95" s="473"/>
      <c r="O95" s="470" t="s">
        <v>116</v>
      </c>
      <c r="P95" s="471" t="s">
        <v>117</v>
      </c>
      <c r="AF95" s="62"/>
    </row>
    <row r="96" spans="1:38" ht="93.75" customHeight="1" x14ac:dyDescent="0.25">
      <c r="H96" s="467"/>
      <c r="I96" s="469"/>
      <c r="J96" s="139"/>
      <c r="K96" s="144"/>
      <c r="L96" s="138" t="s">
        <v>115</v>
      </c>
      <c r="M96" s="19" t="s">
        <v>111</v>
      </c>
      <c r="N96" s="19" t="s">
        <v>109</v>
      </c>
      <c r="O96" s="470"/>
      <c r="P96" s="471"/>
      <c r="AF96" s="62"/>
    </row>
    <row r="97" spans="8:32" ht="33" customHeight="1" x14ac:dyDescent="0.25">
      <c r="H97" s="353">
        <v>1</v>
      </c>
      <c r="I97" s="419" t="s">
        <v>632</v>
      </c>
      <c r="J97" s="420"/>
      <c r="K97" s="421"/>
      <c r="L97" s="142"/>
      <c r="M97" s="70">
        <v>4720</v>
      </c>
      <c r="N97" s="70">
        <v>4720</v>
      </c>
      <c r="O97" s="72">
        <f>SUM(N20:N38,N40:N59,N61:N78)</f>
        <v>4780</v>
      </c>
      <c r="P97" s="76" t="str">
        <f t="shared" ref="P97:P113" si="78">IF(O97=N97,"OK","Wartość wymaga weryfikacji")</f>
        <v>Wartość wymaga weryfikacji</v>
      </c>
      <c r="AF97" s="62"/>
    </row>
    <row r="98" spans="8:32" ht="30" customHeight="1" x14ac:dyDescent="0.25">
      <c r="H98" s="353">
        <v>2</v>
      </c>
      <c r="I98" s="419" t="s">
        <v>633</v>
      </c>
      <c r="J98" s="420"/>
      <c r="K98" s="421"/>
      <c r="L98" s="142"/>
      <c r="M98" s="70">
        <v>180</v>
      </c>
      <c r="N98" s="70">
        <v>180</v>
      </c>
      <c r="O98" s="72">
        <f>SUM(P20:P38,P40:P59,P61:P78)</f>
        <v>180</v>
      </c>
      <c r="P98" s="76" t="str">
        <f t="shared" si="78"/>
        <v>OK</v>
      </c>
      <c r="AF98" s="62"/>
    </row>
    <row r="99" spans="8:32" ht="35.25" customHeight="1" x14ac:dyDescent="0.25">
      <c r="H99" s="353">
        <v>3</v>
      </c>
      <c r="I99" s="419" t="s">
        <v>643</v>
      </c>
      <c r="J99" s="420"/>
      <c r="K99" s="421"/>
      <c r="L99" s="142"/>
      <c r="M99" s="70">
        <v>120</v>
      </c>
      <c r="N99" s="70">
        <v>120</v>
      </c>
      <c r="O99" s="357">
        <f>(SUMIF(I20:I78,"*język angielski*",AM20:AM78))+(SUMIF(I20:I78,"*język angielski*",BJ20:BJ78))</f>
        <v>120</v>
      </c>
      <c r="P99" s="76" t="str">
        <f t="shared" si="78"/>
        <v>OK</v>
      </c>
      <c r="AF99" s="62"/>
    </row>
    <row r="100" spans="8:32" ht="35.25" customHeight="1" x14ac:dyDescent="0.25">
      <c r="H100" s="353">
        <v>4</v>
      </c>
      <c r="I100" s="427" t="s">
        <v>644</v>
      </c>
      <c r="J100" s="428"/>
      <c r="K100" s="429"/>
      <c r="L100" s="142"/>
      <c r="M100" s="70">
        <v>5</v>
      </c>
      <c r="N100" s="70">
        <v>5</v>
      </c>
      <c r="O100" s="357">
        <f>SUMIF(I20:I78,"*język angielski*",P20:P78)</f>
        <v>5</v>
      </c>
      <c r="P100" s="76" t="str">
        <f t="shared" si="78"/>
        <v>OK</v>
      </c>
      <c r="AF100" s="62"/>
    </row>
    <row r="101" spans="8:32" ht="75.75" customHeight="1" x14ac:dyDescent="0.25">
      <c r="H101" s="353">
        <v>5</v>
      </c>
      <c r="I101" s="427" t="s">
        <v>642</v>
      </c>
      <c r="J101" s="428"/>
      <c r="K101" s="429"/>
      <c r="L101" s="142"/>
      <c r="M101" s="70">
        <v>200</v>
      </c>
      <c r="N101" s="70">
        <v>200</v>
      </c>
      <c r="O101" s="358">
        <f>(SUMIF(I20:I78,"*podstawy opieki położniczej*",AF20:AF78))+(SUMIF(I20:I78,"*podstawy opieki położniczej*",AH20:AH78)+(SUMIF(I20:I78,"*podstawy opieki położniczej*",BC20:BC78))+(SUMIF(I20:I78,"*podstawy opieki położniczej*",BE20:BE78)))
+(SUMIF(I20:I78,"*podstawy położnictwa*",AF20:AF78))+(SUMIF(I20:I78,"*podstawy położnictwa*",AH20:AH78)+(SUMIF(I20:I78,"*podstawy położnictwa*",BC20:BC78))+(SUMIF(I20:I78,"*podstawy położnictwa*",BE20:BE78)))
+(SUMIF(I20:I78,"*podstawy praktyki zawodowej położnej*",AF20:AF78))+(SUMIF(I20:I78,"*podstawy praktyki zawodowej położnej*",AH20:AH78)+(SUMIF(I20:I78,"*podstawy praktyki zawodowej położnej*",BC20:BC78))+(SUMIF(I20:I78,"*podstawy praktyki zawodowej położnej*",BE20:BE78)))</f>
        <v>200</v>
      </c>
      <c r="P101" s="76" t="str">
        <f t="shared" si="78"/>
        <v>OK</v>
      </c>
      <c r="S101" s="352" t="s">
        <v>645</v>
      </c>
      <c r="AF101" s="62"/>
    </row>
    <row r="102" spans="8:32" ht="104.25" customHeight="1" x14ac:dyDescent="0.25">
      <c r="H102" s="353">
        <v>6</v>
      </c>
      <c r="I102" s="419" t="s">
        <v>640</v>
      </c>
      <c r="J102" s="420"/>
      <c r="K102" s="421"/>
      <c r="L102" s="142"/>
      <c r="M102" s="70">
        <v>40</v>
      </c>
      <c r="N102" s="70">
        <v>40</v>
      </c>
      <c r="O102" s="357">
        <f>(SUMIF(I20:I78,"*badania fizykalne*",AF20:AF78))+(SUMIF(I20:I78,"*badania fizykalne*",AH20:AH78))+(SUMIF(I20:I78,"*badania fizykalne*",BC20:BC78))+(SUMIF(I20:I78,"*badania fizykalne*",BE20:BE78))+(SUMIF(I20:I78,"*badania fizykalne*",AK20:AK78))+(SUMIF(I20:I78,"*badania fizykalne*",BH20:BH78))
+(SUMIF(I20:I78,"*badanie fizykalne*",AF20:AF78))+(SUMIF(I20:I78,"*badanie fizykalne*",AH20:AH78))+(SUMIF(I20:I78,"*badanie fizykalne*",BC20:BC78))+(SUMIF(I20:I78,"*badanie fizykalne*",BE20:BE78))+(SUMIF(I20:I78,"*badanie fizykalne*",AK20:AK78))+(SUMIF(I20:I78,"*badanie fizykalne*",BH20:BH78))</f>
        <v>40</v>
      </c>
      <c r="P102" s="76" t="str">
        <f t="shared" si="78"/>
        <v>OK</v>
      </c>
      <c r="AF102" s="62"/>
    </row>
    <row r="103" spans="8:32" ht="48.75" customHeight="1" x14ac:dyDescent="0.25">
      <c r="H103" s="353">
        <v>7</v>
      </c>
      <c r="I103" s="419" t="s">
        <v>641</v>
      </c>
      <c r="J103" s="420"/>
      <c r="K103" s="421"/>
      <c r="L103" s="142"/>
      <c r="M103" s="70">
        <v>35</v>
      </c>
      <c r="N103" s="70">
        <v>35</v>
      </c>
      <c r="O103" s="357">
        <f>(SUMIF(I20:I78,"*etyka zawod*",N20:N78))</f>
        <v>35</v>
      </c>
      <c r="P103" s="76" t="str">
        <f t="shared" si="78"/>
        <v>OK</v>
      </c>
      <c r="AF103" s="62"/>
    </row>
    <row r="104" spans="8:32" ht="78.75" customHeight="1" x14ac:dyDescent="0.25">
      <c r="H104" s="353">
        <v>8</v>
      </c>
      <c r="I104" s="419" t="s">
        <v>646</v>
      </c>
      <c r="J104" s="420"/>
      <c r="K104" s="421"/>
      <c r="L104" s="142"/>
      <c r="M104" s="70">
        <v>200</v>
      </c>
      <c r="N104" s="70">
        <v>200</v>
      </c>
      <c r="O104" s="358">
        <f>(SUMIF(I20:I78,"*Techniki położnicze i prowadzenie porodu*",AF20:AF78))+(SUMIF(I20:I78,"*Techniki położnicze i prowadzenie porodu*",AH20:AH78)+(SUMIF(I20:I78,"*Techniki położnicze i prowadzenie porodu*",BC20:BC78))+(SUMIF(I20:I78,"*Techniki położnicze i prowadzenie porodu*",BE20:BE78)))
+(SUMIF(I20:I78,"*Techniki położnicze i prowadzenia porodu*",AF20:AF78))+(SUMIF(I20:I78,"*Techniki położnicze i prowadzenia porodu*",AH20:AH78)+(SUMIF(I20:I78,"*Techniki położnicze i prowadzenia porodu*",BC20:BC78))+(SUMIF(I20:I78,"*Techniki położnicze i prowadzenia porodu*",BE20:BE78)))</f>
        <v>200</v>
      </c>
      <c r="P104" s="76" t="str">
        <f t="shared" si="78"/>
        <v>OK</v>
      </c>
      <c r="S104" s="226"/>
      <c r="AF104" s="62"/>
    </row>
    <row r="105" spans="8:32" ht="47.25" customHeight="1" x14ac:dyDescent="0.25">
      <c r="H105" s="353">
        <v>9</v>
      </c>
      <c r="I105" s="427" t="s">
        <v>652</v>
      </c>
      <c r="J105" s="428"/>
      <c r="K105" s="429"/>
      <c r="L105" s="142"/>
      <c r="M105" s="70">
        <v>5</v>
      </c>
      <c r="N105" s="70">
        <v>5</v>
      </c>
      <c r="O105" s="357">
        <f>(SUMIF(I20:I77,"*seminarium dyplomowe*",P20:P77))+(SUMIF(I20:I77,"*egzamin dyplomowy*",P20:P77))+(SUMIF(I20:I77,"*przygotowanie do egzaminu dyplomowego*",P20:P77))</f>
        <v>5</v>
      </c>
      <c r="P105" s="76" t="str">
        <f>IF(O105=N105,"OK","Wartość wymaga weryfikacji")</f>
        <v>OK</v>
      </c>
      <c r="AF105" s="62"/>
    </row>
    <row r="106" spans="8:32" ht="24.75" customHeight="1" x14ac:dyDescent="0.25">
      <c r="H106" s="353">
        <v>10</v>
      </c>
      <c r="I106" s="419" t="s">
        <v>653</v>
      </c>
      <c r="J106" s="420"/>
      <c r="K106" s="421"/>
      <c r="L106" s="142"/>
      <c r="M106" s="70">
        <v>60</v>
      </c>
      <c r="N106" s="70">
        <v>60</v>
      </c>
      <c r="O106" s="357">
        <f>(SUMIF(I20:I77,"Wychowanie fizyczne",AO20:AO77))+(SUMIF(I20:I77,"Wychowanie fizyczne",BL20:BL77))</f>
        <v>60</v>
      </c>
      <c r="P106" s="76" t="str">
        <f t="shared" si="78"/>
        <v>OK</v>
      </c>
      <c r="AF106" s="62"/>
    </row>
    <row r="107" spans="8:32" ht="59.25" customHeight="1" x14ac:dyDescent="0.25">
      <c r="H107" s="354">
        <v>11</v>
      </c>
      <c r="I107" s="416" t="s">
        <v>647</v>
      </c>
      <c r="J107" s="417"/>
      <c r="K107" s="418"/>
      <c r="L107" s="143">
        <v>0.3</v>
      </c>
      <c r="M107" s="71">
        <f>L85</f>
        <v>500</v>
      </c>
      <c r="N107" s="70">
        <f>M107*L107</f>
        <v>150</v>
      </c>
      <c r="O107" s="66">
        <f>(SUMIF(B20:B78,"A",AQ20:AQ78))+(SUMIF(B20:B78,"A",BN20:BN78))</f>
        <v>150</v>
      </c>
      <c r="P107" s="76" t="str">
        <f t="shared" si="78"/>
        <v>OK</v>
      </c>
      <c r="AF107" s="62"/>
    </row>
    <row r="108" spans="8:32" ht="59.25" customHeight="1" x14ac:dyDescent="0.25">
      <c r="H108" s="354">
        <v>12</v>
      </c>
      <c r="I108" s="416" t="s">
        <v>648</v>
      </c>
      <c r="J108" s="417"/>
      <c r="K108" s="418"/>
      <c r="L108" s="143">
        <v>0.3</v>
      </c>
      <c r="M108" s="71">
        <f>L86</f>
        <v>380</v>
      </c>
      <c r="N108" s="70">
        <f>M108*L108</f>
        <v>114</v>
      </c>
      <c r="O108" s="66">
        <f>(SUMIF(B20:B78,"B",AQ20:AQ78))+(SUMIF(B20:B78,"B",BN20:BN78))</f>
        <v>110</v>
      </c>
      <c r="P108" s="76" t="str">
        <f t="shared" si="78"/>
        <v>Wartość wymaga weryfikacji</v>
      </c>
      <c r="U108" s="65"/>
      <c r="V108" s="65"/>
      <c r="AF108" s="62"/>
    </row>
    <row r="109" spans="8:32" ht="59.25" customHeight="1" x14ac:dyDescent="0.25">
      <c r="H109" s="354">
        <v>13</v>
      </c>
      <c r="I109" s="416" t="s">
        <v>649</v>
      </c>
      <c r="J109" s="417"/>
      <c r="K109" s="418"/>
      <c r="L109" s="143">
        <v>0.3</v>
      </c>
      <c r="M109" s="72">
        <f>L87</f>
        <v>640</v>
      </c>
      <c r="N109" s="70">
        <f>M109*L109</f>
        <v>192</v>
      </c>
      <c r="O109" s="66">
        <f>(SUMIF(B20:B78,"C",AQ20:AQ78))+(SUMIF(B20:B78,"C",BN20:BN78))</f>
        <v>190</v>
      </c>
      <c r="P109" s="76" t="str">
        <f t="shared" si="78"/>
        <v>Wartość wymaga weryfikacji</v>
      </c>
      <c r="U109" s="65"/>
      <c r="V109" s="65"/>
      <c r="AF109" s="62"/>
    </row>
    <row r="110" spans="8:32" ht="59.25" customHeight="1" x14ac:dyDescent="0.25">
      <c r="H110" s="354">
        <v>14</v>
      </c>
      <c r="I110" s="416" t="s">
        <v>654</v>
      </c>
      <c r="J110" s="417"/>
      <c r="K110" s="418"/>
      <c r="L110" s="143">
        <v>0.3</v>
      </c>
      <c r="M110" s="71">
        <f>L88</f>
        <v>900</v>
      </c>
      <c r="N110" s="70">
        <f>M110*L110</f>
        <v>270</v>
      </c>
      <c r="O110" s="66">
        <f>(SUMIF(B20:B78,"D",AQ20:AQ78))+(SUMIF(B20:B78,"D",BN20:BN78))</f>
        <v>270</v>
      </c>
      <c r="P110" s="76" t="str">
        <f t="shared" si="78"/>
        <v>OK</v>
      </c>
      <c r="Q110" s="51"/>
      <c r="R110" s="51"/>
      <c r="AF110" s="62"/>
    </row>
    <row r="111" spans="8:32" ht="59.25" customHeight="1" x14ac:dyDescent="0.25">
      <c r="H111" s="354">
        <v>15</v>
      </c>
      <c r="I111" s="416" t="s">
        <v>650</v>
      </c>
      <c r="J111" s="417"/>
      <c r="K111" s="418"/>
      <c r="L111" s="143"/>
      <c r="M111" s="71">
        <v>726</v>
      </c>
      <c r="N111" s="70">
        <v>726</v>
      </c>
      <c r="O111" s="66">
        <f>SUBTOTAL(9,O107:O110)</f>
        <v>720</v>
      </c>
      <c r="P111" s="76" t="str">
        <f t="shared" si="78"/>
        <v>Wartość wymaga weryfikacji</v>
      </c>
      <c r="Q111" s="51"/>
      <c r="R111" s="51"/>
      <c r="AF111" s="62"/>
    </row>
    <row r="112" spans="8:32" ht="73.5" customHeight="1" x14ac:dyDescent="0.25">
      <c r="H112" s="353">
        <v>16</v>
      </c>
      <c r="I112" s="419" t="s">
        <v>651</v>
      </c>
      <c r="J112" s="420"/>
      <c r="K112" s="421"/>
      <c r="L112" s="143">
        <v>0.3</v>
      </c>
      <c r="M112" s="71">
        <f>M91</f>
        <v>180</v>
      </c>
      <c r="N112" s="70">
        <f>M112*L112</f>
        <v>54</v>
      </c>
      <c r="O112" s="66">
        <f>(SUMIF(B20:B78,"A",S20:S78))+(SUMIF(B20:B78,"B",S20:S78))+(SUMIF(B20:B78,"C",S20:S78))+(SUMIF(B20:B78,"D",S20:S78))</f>
        <v>23.362737971078424</v>
      </c>
      <c r="P112" s="76" t="str">
        <f t="shared" si="78"/>
        <v>Wartość wymaga weryfikacji</v>
      </c>
      <c r="Q112" s="51"/>
      <c r="R112" s="51"/>
      <c r="AF112" s="62"/>
    </row>
    <row r="113" spans="3:32" ht="43.5" customHeight="1" x14ac:dyDescent="0.25">
      <c r="H113" s="353">
        <v>17</v>
      </c>
      <c r="I113" s="419" t="s">
        <v>675</v>
      </c>
      <c r="J113" s="420"/>
      <c r="K113" s="421"/>
      <c r="L113" s="143">
        <v>0.5</v>
      </c>
      <c r="M113" s="71">
        <f>I13</f>
        <v>180</v>
      </c>
      <c r="N113" s="70">
        <f>M113*L113</f>
        <v>90</v>
      </c>
      <c r="O113" s="351">
        <f>SUM(R20:R38,R40:R59,R61:R78)</f>
        <v>145.61097410140005</v>
      </c>
      <c r="P113" s="76" t="str">
        <f t="shared" si="78"/>
        <v>Wartość wymaga weryfikacji</v>
      </c>
      <c r="AF113" s="62"/>
    </row>
    <row r="114" spans="3:32" ht="61.5" customHeight="1" x14ac:dyDescent="0.25">
      <c r="E114" s="25"/>
      <c r="H114" s="353">
        <v>18</v>
      </c>
      <c r="I114" s="419" t="s">
        <v>119</v>
      </c>
      <c r="J114" s="420"/>
      <c r="K114" s="421"/>
      <c r="L114" s="143">
        <v>0.5</v>
      </c>
      <c r="M114" s="356">
        <v>180</v>
      </c>
      <c r="N114" s="70">
        <f>M114*L114</f>
        <v>90</v>
      </c>
      <c r="O114" s="359">
        <f>SUM(T20:T38,T40:T59,T61:T78)</f>
        <v>101.95799819590454</v>
      </c>
      <c r="P114" s="76" t="str">
        <f>IF(O114=N114,"OK","Wartość wymaga weryfikacji")</f>
        <v>Wartość wymaga weryfikacji</v>
      </c>
      <c r="S114" s="365" t="s">
        <v>662</v>
      </c>
    </row>
    <row r="115" spans="3:32" ht="42.75" customHeight="1" x14ac:dyDescent="0.25">
      <c r="E115" s="25"/>
      <c r="H115" s="355">
        <v>19</v>
      </c>
      <c r="I115" s="416" t="s">
        <v>673</v>
      </c>
      <c r="J115" s="417"/>
      <c r="K115" s="418"/>
      <c r="L115" s="364"/>
      <c r="M115" s="360"/>
      <c r="N115" s="70">
        <v>15</v>
      </c>
      <c r="O115" s="66">
        <f>(SUMIF(K20:K38,"tak",P20:P38))+(SUMIF(K40:K59,"tak",P40:P59))+(SUMIF(K61:K78,"tak",P61:P78))</f>
        <v>15</v>
      </c>
      <c r="P115" s="76" t="str">
        <f>IF(O115=N115,"OK","Wartość wymaga weryfikacji")</f>
        <v>OK</v>
      </c>
      <c r="S115" s="365" t="s">
        <v>664</v>
      </c>
    </row>
    <row r="116" spans="3:32" ht="29.25" customHeight="1" x14ac:dyDescent="0.25">
      <c r="H116" s="355">
        <v>20</v>
      </c>
      <c r="I116" s="416" t="s">
        <v>663</v>
      </c>
      <c r="J116" s="417"/>
      <c r="K116" s="418"/>
      <c r="L116" s="367">
        <v>0.3</v>
      </c>
      <c r="M116" s="360">
        <v>180</v>
      </c>
      <c r="N116" s="368">
        <f>M116*L116</f>
        <v>54</v>
      </c>
      <c r="O116" s="368">
        <f>(SUMIF(G20:G79,"POW",P20:P79))+(SUMIF(G20:G79,"PSW",P20:P79))</f>
        <v>1</v>
      </c>
      <c r="P116" s="76" t="str">
        <f>IF(O116=N116,"OK","Wartość wymaga weryfikacji")</f>
        <v>Wartość wymaga weryfikacji</v>
      </c>
      <c r="S116" s="366" t="s">
        <v>664</v>
      </c>
    </row>
    <row r="117" spans="3:32" ht="29.25" customHeight="1" x14ac:dyDescent="0.25">
      <c r="H117" s="404">
        <v>21</v>
      </c>
      <c r="I117" s="512" t="s">
        <v>676</v>
      </c>
      <c r="J117" s="512"/>
      <c r="K117" s="512"/>
      <c r="L117" s="405"/>
      <c r="M117" s="406"/>
      <c r="N117" s="405"/>
      <c r="O117" s="368">
        <f>SUM(AF20:AF38,AF40:AF59,AF61:AF78)+SUM(BC20:BC38,BC40:BC59,BC61:BC78)</f>
        <v>230</v>
      </c>
      <c r="P117" s="76" t="str">
        <f t="shared" ref="P117:P118" si="79">IF(O117=N117,"OK","Wartość wymaga weryfikacji")</f>
        <v>Wartość wymaga weryfikacji</v>
      </c>
      <c r="S117" s="366"/>
    </row>
    <row r="118" spans="3:32" ht="63" customHeight="1" x14ac:dyDescent="0.25">
      <c r="H118" s="404">
        <v>22</v>
      </c>
      <c r="I118" s="419" t="s">
        <v>677</v>
      </c>
      <c r="J118" s="420"/>
      <c r="K118" s="421"/>
      <c r="L118" s="405"/>
      <c r="M118" s="406"/>
      <c r="N118" s="405">
        <v>180</v>
      </c>
      <c r="O118" s="368">
        <f>SUMIF(B20:B79,"D",AF20:AF79)+SUMIF(B20:B79,"D",BC20:BC79)</f>
        <v>180</v>
      </c>
      <c r="P118" s="76" t="str">
        <f t="shared" si="79"/>
        <v>OK</v>
      </c>
      <c r="S118" s="366"/>
    </row>
    <row r="121" spans="3:32" x14ac:dyDescent="0.25">
      <c r="C121" s="1" t="s">
        <v>39</v>
      </c>
    </row>
    <row r="122" spans="3:32" x14ac:dyDescent="0.25">
      <c r="C122" t="s">
        <v>38</v>
      </c>
    </row>
    <row r="124" spans="3:32" x14ac:dyDescent="0.25">
      <c r="C124" t="s">
        <v>60</v>
      </c>
    </row>
    <row r="126" spans="3:32" x14ac:dyDescent="0.25">
      <c r="C126" t="s">
        <v>58</v>
      </c>
    </row>
    <row r="127" spans="3:32" x14ac:dyDescent="0.25">
      <c r="C127" t="s">
        <v>31</v>
      </c>
    </row>
    <row r="128" spans="3:32" x14ac:dyDescent="0.25">
      <c r="C128" t="s">
        <v>32</v>
      </c>
    </row>
    <row r="129" spans="3:3" x14ac:dyDescent="0.25">
      <c r="C129" t="s">
        <v>33</v>
      </c>
    </row>
    <row r="131" spans="3:3" x14ac:dyDescent="0.25">
      <c r="C131" t="s">
        <v>140</v>
      </c>
    </row>
    <row r="132" spans="3:3" x14ac:dyDescent="0.25">
      <c r="C132" t="s">
        <v>137</v>
      </c>
    </row>
    <row r="133" spans="3:3" x14ac:dyDescent="0.25">
      <c r="C133" t="s">
        <v>138</v>
      </c>
    </row>
    <row r="135" spans="3:3" x14ac:dyDescent="0.25">
      <c r="C135" t="s">
        <v>657</v>
      </c>
    </row>
    <row r="136" spans="3:3" x14ac:dyDescent="0.25">
      <c r="C136" t="s">
        <v>34</v>
      </c>
    </row>
    <row r="137" spans="3:3" x14ac:dyDescent="0.25">
      <c r="C137" t="s">
        <v>35</v>
      </c>
    </row>
    <row r="138" spans="3:3" x14ac:dyDescent="0.25">
      <c r="C138" t="s">
        <v>36</v>
      </c>
    </row>
    <row r="140" spans="3:3" x14ac:dyDescent="0.25">
      <c r="C140" t="s">
        <v>658</v>
      </c>
    </row>
    <row r="141" spans="3:3" x14ac:dyDescent="0.25">
      <c r="C141" t="s">
        <v>34</v>
      </c>
    </row>
    <row r="142" spans="3:3" x14ac:dyDescent="0.25">
      <c r="C142" t="s">
        <v>35</v>
      </c>
    </row>
    <row r="144" spans="3:3" x14ac:dyDescent="0.25">
      <c r="C144" t="s">
        <v>659</v>
      </c>
    </row>
    <row r="145" spans="3:5" x14ac:dyDescent="0.25">
      <c r="C145" t="s">
        <v>40</v>
      </c>
    </row>
    <row r="146" spans="3:5" x14ac:dyDescent="0.25">
      <c r="C146" t="s">
        <v>41</v>
      </c>
    </row>
    <row r="160" spans="3:5" x14ac:dyDescent="0.25">
      <c r="D160" s="373"/>
      <c r="E160" s="374"/>
    </row>
  </sheetData>
  <autoFilter ref="A19:BQ80" xr:uid="{738ED7CF-DF51-43BF-A344-502F574B04B6}"/>
  <mergeCells count="144">
    <mergeCell ref="AN16:AN17"/>
    <mergeCell ref="AO16:AO17"/>
    <mergeCell ref="AM16:AM17"/>
    <mergeCell ref="I117:K117"/>
    <mergeCell ref="I118:K118"/>
    <mergeCell ref="I115:K115"/>
    <mergeCell ref="I116:K116"/>
    <mergeCell ref="U18:U19"/>
    <mergeCell ref="J15:J19"/>
    <mergeCell ref="K15:K19"/>
    <mergeCell ref="W18:W19"/>
    <mergeCell ref="AB18:AB19"/>
    <mergeCell ref="X16:X17"/>
    <mergeCell ref="L15:T15"/>
    <mergeCell ref="L16:O16"/>
    <mergeCell ref="V15:AR15"/>
    <mergeCell ref="I97:K97"/>
    <mergeCell ref="I101:K101"/>
    <mergeCell ref="I102:K102"/>
    <mergeCell ref="I103:K103"/>
    <mergeCell ref="I104:K104"/>
    <mergeCell ref="I98:K98"/>
    <mergeCell ref="I114:K114"/>
    <mergeCell ref="I105:K105"/>
    <mergeCell ref="BD18:BD19"/>
    <mergeCell ref="BC18:BC19"/>
    <mergeCell ref="BB18:BB19"/>
    <mergeCell ref="BA18:BA19"/>
    <mergeCell ref="AZ18:AZ19"/>
    <mergeCell ref="AX18:AX19"/>
    <mergeCell ref="AF18:AF19"/>
    <mergeCell ref="AY18:AY19"/>
    <mergeCell ref="AQ18:AQ19"/>
    <mergeCell ref="AP18:AP19"/>
    <mergeCell ref="AO18:AO19"/>
    <mergeCell ref="AN18:AN19"/>
    <mergeCell ref="AS18:AS19"/>
    <mergeCell ref="AT18:AT19"/>
    <mergeCell ref="AH18:AH19"/>
    <mergeCell ref="AM18:AM19"/>
    <mergeCell ref="AL18:AL19"/>
    <mergeCell ref="AK18:AK19"/>
    <mergeCell ref="AJ18:AJ19"/>
    <mergeCell ref="AI18:AI19"/>
    <mergeCell ref="AR18:AR19"/>
    <mergeCell ref="BE18:BE19"/>
    <mergeCell ref="BP15:BQ16"/>
    <mergeCell ref="BM18:BM19"/>
    <mergeCell ref="BL18:BL19"/>
    <mergeCell ref="BK18:BK19"/>
    <mergeCell ref="BJ18:BJ19"/>
    <mergeCell ref="BI18:BI19"/>
    <mergeCell ref="BH18:BH19"/>
    <mergeCell ref="BG18:BG19"/>
    <mergeCell ref="BF18:BF19"/>
    <mergeCell ref="BQ18:BQ19"/>
    <mergeCell ref="BO18:BO19"/>
    <mergeCell ref="BN18:BN19"/>
    <mergeCell ref="BO16:BO17"/>
    <mergeCell ref="AS15:BO15"/>
    <mergeCell ref="AT16:AT17"/>
    <mergeCell ref="BJ16:BJ17"/>
    <mergeCell ref="AZ16:AZ17"/>
    <mergeCell ref="BL16:BL17"/>
    <mergeCell ref="BM16:BM17"/>
    <mergeCell ref="AW16:AW17"/>
    <mergeCell ref="AV16:AV17"/>
    <mergeCell ref="BB16:BB17"/>
    <mergeCell ref="BF16:BF17"/>
    <mergeCell ref="H95:H96"/>
    <mergeCell ref="I95:I96"/>
    <mergeCell ref="O95:O96"/>
    <mergeCell ref="P95:P96"/>
    <mergeCell ref="L95:N95"/>
    <mergeCell ref="V18:V19"/>
    <mergeCell ref="AG18:AG19"/>
    <mergeCell ref="AE18:AE19"/>
    <mergeCell ref="AD18:AD19"/>
    <mergeCell ref="AA18:AA19"/>
    <mergeCell ref="AC18:AC19"/>
    <mergeCell ref="B15:B17"/>
    <mergeCell ref="A15:A17"/>
    <mergeCell ref="I18:I19"/>
    <mergeCell ref="G18:G19"/>
    <mergeCell ref="F18:F19"/>
    <mergeCell ref="E18:E19"/>
    <mergeCell ref="D18:D19"/>
    <mergeCell ref="C18:C19"/>
    <mergeCell ref="B18:B19"/>
    <mergeCell ref="A18:A19"/>
    <mergeCell ref="I15:I17"/>
    <mergeCell ref="G15:G17"/>
    <mergeCell ref="F15:F17"/>
    <mergeCell ref="E15:E17"/>
    <mergeCell ref="D15:D17"/>
    <mergeCell ref="C15:C17"/>
    <mergeCell ref="H15:H17"/>
    <mergeCell ref="BG16:BG17"/>
    <mergeCell ref="BH16:BH17"/>
    <mergeCell ref="BI16:BI17"/>
    <mergeCell ref="BK16:BK17"/>
    <mergeCell ref="BC16:BE16"/>
    <mergeCell ref="BA16:BA17"/>
    <mergeCell ref="AX16:AY16"/>
    <mergeCell ref="BN16:BN17"/>
    <mergeCell ref="AU16:AU17"/>
    <mergeCell ref="AS16:AS17"/>
    <mergeCell ref="F5:H5"/>
    <mergeCell ref="F7:H7"/>
    <mergeCell ref="F6:H6"/>
    <mergeCell ref="F10:H10"/>
    <mergeCell ref="F9:H9"/>
    <mergeCell ref="F8:H8"/>
    <mergeCell ref="F13:H13"/>
    <mergeCell ref="F12:H12"/>
    <mergeCell ref="F11:H11"/>
    <mergeCell ref="W16:W17"/>
    <mergeCell ref="V16:V17"/>
    <mergeCell ref="Y16:Y17"/>
    <mergeCell ref="Z16:Z17"/>
    <mergeCell ref="AP16:AP17"/>
    <mergeCell ref="AA16:AB16"/>
    <mergeCell ref="AK16:AK17"/>
    <mergeCell ref="AJ16:AJ17"/>
    <mergeCell ref="AI16:AI17"/>
    <mergeCell ref="U16:U17"/>
    <mergeCell ref="P16:T16"/>
    <mergeCell ref="AL16:AL17"/>
    <mergeCell ref="AQ16:AQ17"/>
    <mergeCell ref="AR16:AR17"/>
    <mergeCell ref="I110:K110"/>
    <mergeCell ref="I109:K109"/>
    <mergeCell ref="I107:K107"/>
    <mergeCell ref="I108:K108"/>
    <mergeCell ref="I113:K113"/>
    <mergeCell ref="AE16:AE17"/>
    <mergeCell ref="AD16:AD17"/>
    <mergeCell ref="AC16:AC17"/>
    <mergeCell ref="AF16:AH16"/>
    <mergeCell ref="I99:K99"/>
    <mergeCell ref="I100:K100"/>
    <mergeCell ref="I106:K106"/>
    <mergeCell ref="I112:K112"/>
    <mergeCell ref="I111:K111"/>
  </mergeCells>
  <phoneticPr fontId="8" type="noConversion"/>
  <conditionalFormatting sqref="N85">
    <cfRule type="cellIs" dxfId="80" priority="173" operator="greaterThanOrEqual">
      <formula>$L$85</formula>
    </cfRule>
    <cfRule type="cellIs" dxfId="79" priority="181" operator="lessThan">
      <formula>$L$85</formula>
    </cfRule>
  </conditionalFormatting>
  <conditionalFormatting sqref="N86">
    <cfRule type="cellIs" dxfId="78" priority="172" operator="greaterThanOrEqual">
      <formula>$L$86</formula>
    </cfRule>
    <cfRule type="cellIs" dxfId="77" priority="179" operator="lessThan">
      <formula>$L$86</formula>
    </cfRule>
  </conditionalFormatting>
  <conditionalFormatting sqref="N87">
    <cfRule type="cellIs" dxfId="76" priority="171" operator="greaterThanOrEqual">
      <formula>$L$87</formula>
    </cfRule>
    <cfRule type="cellIs" dxfId="75" priority="178" operator="lessThan">
      <formula>$L$87</formula>
    </cfRule>
  </conditionalFormatting>
  <conditionalFormatting sqref="N88">
    <cfRule type="cellIs" dxfId="74" priority="127" operator="greaterThanOrEqual">
      <formula>$L$88</formula>
    </cfRule>
    <cfRule type="cellIs" dxfId="73" priority="128" operator="lessThan">
      <formula>$L$88</formula>
    </cfRule>
  </conditionalFormatting>
  <conditionalFormatting sqref="N89">
    <cfRule type="cellIs" dxfId="72" priority="159" operator="greaterThanOrEqual">
      <formula>$L$89</formula>
    </cfRule>
    <cfRule type="cellIs" dxfId="71" priority="176" operator="lessThan">
      <formula>$L$89</formula>
    </cfRule>
  </conditionalFormatting>
  <conditionalFormatting sqref="N90">
    <cfRule type="cellIs" dxfId="70" priority="158" operator="greaterThanOrEqual">
      <formula>$L$90</formula>
    </cfRule>
    <cfRule type="cellIs" dxfId="69" priority="175" operator="lessThan">
      <formula>$L$90</formula>
    </cfRule>
  </conditionalFormatting>
  <conditionalFormatting sqref="N91">
    <cfRule type="cellIs" dxfId="68" priority="157" operator="greaterThanOrEqual">
      <formula>$L$91</formula>
    </cfRule>
    <cfRule type="cellIs" dxfId="67" priority="174" operator="lessThan">
      <formula>$L$91</formula>
    </cfRule>
  </conditionalFormatting>
  <conditionalFormatting sqref="O85">
    <cfRule type="cellIs" dxfId="66" priority="188" operator="greaterThanOrEqual">
      <formula>$M$85</formula>
    </cfRule>
    <cfRule type="cellIs" dxfId="65" priority="189" operator="lessThan">
      <formula>$M$85</formula>
    </cfRule>
  </conditionalFormatting>
  <conditionalFormatting sqref="O86">
    <cfRule type="cellIs" dxfId="64" priority="124" operator="greaterThanOrEqual">
      <formula>$M$86</formula>
    </cfRule>
    <cfRule type="cellIs" dxfId="63" priority="125" operator="lessThan">
      <formula>$M$86</formula>
    </cfRule>
  </conditionalFormatting>
  <conditionalFormatting sqref="O87">
    <cfRule type="cellIs" dxfId="62" priority="96" operator="greaterThanOrEqual">
      <formula>$M$87</formula>
    </cfRule>
    <cfRule type="cellIs" dxfId="61" priority="98" operator="lessThan">
      <formula>$M$87</formula>
    </cfRule>
  </conditionalFormatting>
  <conditionalFormatting sqref="O88">
    <cfRule type="cellIs" dxfId="60" priority="23" operator="greaterThanOrEqual">
      <formula>$M$88</formula>
    </cfRule>
    <cfRule type="cellIs" dxfId="59" priority="94" operator="lessThan">
      <formula>$M$88</formula>
    </cfRule>
  </conditionalFormatting>
  <conditionalFormatting sqref="O89">
    <cfRule type="cellIs" dxfId="58" priority="22" operator="greaterThanOrEqual">
      <formula>$M$89</formula>
    </cfRule>
    <cfRule type="cellIs" dxfId="57" priority="93" operator="lessThan">
      <formula>$M$89</formula>
    </cfRule>
  </conditionalFormatting>
  <conditionalFormatting sqref="O90">
    <cfRule type="cellIs" dxfId="56" priority="115" operator="greaterThanOrEqual">
      <formula>$M$90</formula>
    </cfRule>
    <cfRule type="cellIs" dxfId="55" priority="116" operator="lessThan">
      <formula>$M$90</formula>
    </cfRule>
  </conditionalFormatting>
  <conditionalFormatting sqref="O91">
    <cfRule type="cellIs" dxfId="54" priority="87" operator="greaterThanOrEqual">
      <formula>$M$91</formula>
    </cfRule>
    <cfRule type="cellIs" dxfId="53" priority="88" operator="lessThan">
      <formula>$M$91</formula>
    </cfRule>
  </conditionalFormatting>
  <conditionalFormatting sqref="O97">
    <cfRule type="cellIs" dxfId="52" priority="20" operator="lessThan">
      <formula>$N$97</formula>
    </cfRule>
    <cfRule type="cellIs" dxfId="51" priority="21" operator="greaterThanOrEqual">
      <formula>$N$97</formula>
    </cfRule>
  </conditionalFormatting>
  <conditionalFormatting sqref="O98">
    <cfRule type="cellIs" dxfId="50" priority="18" operator="lessThan">
      <formula>$N$98</formula>
    </cfRule>
    <cfRule type="cellIs" dxfId="49" priority="19" operator="greaterThanOrEqual">
      <formula>$N$98</formula>
    </cfRule>
  </conditionalFormatting>
  <conditionalFormatting sqref="O99">
    <cfRule type="cellIs" dxfId="48" priority="58" operator="greaterThanOrEqual">
      <formula>$N$99</formula>
    </cfRule>
    <cfRule type="cellIs" dxfId="47" priority="59" operator="lessThan">
      <formula>$N$99</formula>
    </cfRule>
  </conditionalFormatting>
  <conditionalFormatting sqref="O100">
    <cfRule type="cellIs" dxfId="46" priority="16" operator="lessThan">
      <formula>$N$100</formula>
    </cfRule>
    <cfRule type="cellIs" dxfId="45" priority="17" operator="greaterThanOrEqual">
      <formula>$N$100</formula>
    </cfRule>
  </conditionalFormatting>
  <conditionalFormatting sqref="O101">
    <cfRule type="cellIs" dxfId="44" priority="52" operator="greaterThanOrEqual">
      <formula>$N$101</formula>
    </cfRule>
    <cfRule type="cellIs" dxfId="43" priority="53" operator="lessThan">
      <formula>$N$101</formula>
    </cfRule>
  </conditionalFormatting>
  <conditionalFormatting sqref="O102">
    <cfRule type="cellIs" dxfId="42" priority="14" operator="lessThan">
      <formula>$N$102</formula>
    </cfRule>
    <cfRule type="cellIs" dxfId="41" priority="15" operator="greaterThanOrEqual">
      <formula>$N$102</formula>
    </cfRule>
  </conditionalFormatting>
  <conditionalFormatting sqref="O103">
    <cfRule type="cellIs" dxfId="40" priority="9" operator="lessThan">
      <formula>$N$103</formula>
    </cfRule>
    <cfRule type="cellIs" dxfId="39" priority="11" operator="greaterThanOrEqual">
      <formula>$N$103</formula>
    </cfRule>
  </conditionalFormatting>
  <conditionalFormatting sqref="O104">
    <cfRule type="cellIs" dxfId="38" priority="12" operator="lessThan">
      <formula>$N$104</formula>
    </cfRule>
    <cfRule type="cellIs" dxfId="37" priority="13" operator="greaterThanOrEqual">
      <formula>$N$104</formula>
    </cfRule>
  </conditionalFormatting>
  <conditionalFormatting sqref="O105">
    <cfRule type="cellIs" dxfId="36" priority="78" operator="greaterThanOrEqual">
      <formula>$N$105</formula>
    </cfRule>
    <cfRule type="cellIs" dxfId="35" priority="79" operator="lessThan">
      <formula>$N$105</formula>
    </cfRule>
  </conditionalFormatting>
  <conditionalFormatting sqref="O106">
    <cfRule type="cellIs" dxfId="34" priority="45" operator="lessThan">
      <formula>$N$106</formula>
    </cfRule>
    <cfRule type="cellIs" dxfId="33" priority="46" operator="greaterThanOrEqual">
      <formula>$N$106</formula>
    </cfRule>
  </conditionalFormatting>
  <conditionalFormatting sqref="O107">
    <cfRule type="cellIs" dxfId="32" priority="74" operator="greaterThan">
      <formula>$N$107</formula>
    </cfRule>
    <cfRule type="cellIs" dxfId="31" priority="114" operator="lessThanOrEqual">
      <formula>$N$107</formula>
    </cfRule>
  </conditionalFormatting>
  <conditionalFormatting sqref="O108">
    <cfRule type="cellIs" dxfId="30" priority="72" operator="greaterThan">
      <formula>$N$108</formula>
    </cfRule>
    <cfRule type="cellIs" dxfId="29" priority="113" operator="lessThanOrEqual">
      <formula>$N$108</formula>
    </cfRule>
  </conditionalFormatting>
  <conditionalFormatting sqref="O109">
    <cfRule type="cellIs" dxfId="28" priority="70" operator="greaterThan">
      <formula>$N$109</formula>
    </cfRule>
    <cfRule type="cellIs" dxfId="27" priority="112" operator="lessThanOrEqual">
      <formula>$N$109</formula>
    </cfRule>
  </conditionalFormatting>
  <conditionalFormatting sqref="O110">
    <cfRule type="cellIs" dxfId="26" priority="68" operator="greaterThan">
      <formula>$N$110</formula>
    </cfRule>
    <cfRule type="cellIs" dxfId="25" priority="111" operator="lessThanOrEqual">
      <formula>$N$110</formula>
    </cfRule>
  </conditionalFormatting>
  <conditionalFormatting sqref="O111">
    <cfRule type="cellIs" dxfId="24" priority="7" operator="greaterThan">
      <formula>$N$111</formula>
    </cfRule>
    <cfRule type="cellIs" dxfId="23" priority="8" operator="lessThanOrEqual">
      <formula>$N$111</formula>
    </cfRule>
  </conditionalFormatting>
  <conditionalFormatting sqref="O112">
    <cfRule type="cellIs" dxfId="22" priority="65" operator="greaterThan">
      <formula>$N$112</formula>
    </cfRule>
    <cfRule type="cellIs" dxfId="21" priority="66" operator="lessThanOrEqual">
      <formula>$N$112</formula>
    </cfRule>
  </conditionalFormatting>
  <conditionalFormatting sqref="O113">
    <cfRule type="cellIs" dxfId="20" priority="47" operator="lessThanOrEqual">
      <formula>$N$113</formula>
    </cfRule>
    <cfRule type="cellIs" dxfId="19" priority="51" operator="greaterThan">
      <formula>$N$113</formula>
    </cfRule>
  </conditionalFormatting>
  <conditionalFormatting sqref="O114">
    <cfRule type="cellIs" dxfId="18" priority="48" operator="greaterThanOrEqual">
      <formula>$N$114</formula>
    </cfRule>
    <cfRule type="cellIs" dxfId="17" priority="49" operator="lessThan">
      <formula>$N$114</formula>
    </cfRule>
  </conditionalFormatting>
  <conditionalFormatting sqref="O115">
    <cfRule type="cellIs" dxfId="16" priority="5" operator="notEqual">
      <formula>$N$115</formula>
    </cfRule>
    <cfRule type="cellIs" dxfId="15" priority="6" operator="equal">
      <formula>$N$115</formula>
    </cfRule>
  </conditionalFormatting>
  <conditionalFormatting sqref="O117">
    <cfRule type="cellIs" dxfId="14" priority="3" operator="lessThan">
      <formula>$N$117</formula>
    </cfRule>
    <cfRule type="cellIs" dxfId="13" priority="4" operator="greaterThan">
      <formula>$N$117</formula>
    </cfRule>
  </conditionalFormatting>
  <conditionalFormatting sqref="O118">
    <cfRule type="cellIs" dxfId="12" priority="1" operator="lessThan">
      <formula>$N$118</formula>
    </cfRule>
    <cfRule type="cellIs" dxfId="11" priority="2" operator="greaterThanOrEqual">
      <formula>$N$118</formula>
    </cfRule>
  </conditionalFormatting>
  <conditionalFormatting sqref="P20:P38">
    <cfRule type="containsText" dxfId="10" priority="38" operator="containsText" text=",">
      <formula>NOT(ISERROR(SEARCH(",",P20)))</formula>
    </cfRule>
  </conditionalFormatting>
  <conditionalFormatting sqref="P40">
    <cfRule type="colorScale" priority="31">
      <colorScale>
        <cfvo type="num" val="&quot;*,*&quot;"/>
        <cfvo type="max"/>
        <color rgb="FFFF7128"/>
        <color rgb="FFFFEF9C"/>
      </colorScale>
    </cfRule>
  </conditionalFormatting>
  <conditionalFormatting sqref="P40:P59">
    <cfRule type="containsText" dxfId="9" priority="30" operator="containsText" text=",">
      <formula>NOT(ISERROR(SEARCH(",",P40)))</formula>
    </cfRule>
  </conditionalFormatting>
  <conditionalFormatting sqref="P61:P78">
    <cfRule type="containsText" dxfId="8" priority="196" operator="containsText" text=",">
      <formula>NOT(ISERROR(SEARCH(",",P61)))</formula>
    </cfRule>
  </conditionalFormatting>
  <conditionalFormatting sqref="BP20:BP79">
    <cfRule type="cellIs" dxfId="7" priority="24" operator="lessThan">
      <formula>25</formula>
    </cfRule>
    <cfRule type="cellIs" dxfId="6" priority="25" operator="greaterThan">
      <formula>30</formula>
    </cfRule>
    <cfRule type="cellIs" dxfId="5" priority="26" operator="between">
      <formula>25</formula>
      <formula>30</formula>
    </cfRule>
  </conditionalFormatting>
  <conditionalFormatting sqref="P61:P78 P20:P38 P41:P59">
    <cfRule type="colorScale" priority="198">
      <colorScale>
        <cfvo type="num" val="&quot;*,*&quot;"/>
        <cfvo type="max"/>
        <color rgb="FFFF7128"/>
        <color rgb="FFFFEF9C"/>
      </colorScale>
    </cfRule>
  </conditionalFormatting>
  <dataValidations xWindow="271" yWindow="816" count="3">
    <dataValidation type="whole" allowBlank="1" showInputMessage="1" showErrorMessage="1" sqref="AT20" xr:uid="{7A62DE0F-D297-48EF-8EB9-44892D4124AB}">
      <formula1>0</formula1>
      <formula2>20</formula2>
    </dataValidation>
    <dataValidation type="whole" allowBlank="1" showInputMessage="1" showErrorMessage="1" errorTitle="WARTOŚĆ NIEPRAWIDŁOWA" error="Suma ECTS musi być liczbą całkowitą" promptTitle="suma ECTS" prompt="Suma ECTS musi być liczbą całkowitą" sqref="P20:P38 P40:P59 P61:P78" xr:uid="{1A9E8E85-9936-4580-9885-A978F20E3F47}">
      <formula1>0</formula1>
      <formula2>20</formula2>
    </dataValidation>
    <dataValidation type="custom" allowBlank="1" showInputMessage="1" showErrorMessage="1" sqref="L20:L21" xr:uid="{B031F1BC-5EE8-435C-A18F-29A23A348632}">
      <formula1>X20+AU20</formula1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Z20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271" yWindow="816" count="8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3702BF53-510D-4F28-94BF-84D94C3B63BD}">
          <x14:formula1>
            <xm:f>Słowniki!$G$2:$G$4</xm:f>
          </x14:formula1>
          <xm:sqref>AS20:AS38 V20:V38 AS40:AS59 V40:V59 V61:V78 AS61:AS78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B4026364-4AC3-41E7-845C-96C3E1A3BDB4}">
          <x14:formula1>
            <xm:f>Słowniki!$D$2:$D$4</xm:f>
          </x14:formula1>
          <xm:sqref>G20:G38 G40:G59 G61:G78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E7626A1C-33A0-4872-9027-AB57DC051BDE}">
          <x14:formula1>
            <xm:f>Słowniki!$A$2:$A$7</xm:f>
          </x14:formula1>
          <xm:sqref>B20:B38 B40:B59 B62:B78</xm:sqref>
        </x14:dataValidation>
        <x14:dataValidation type="list" allowBlank="1" showInputMessage="1" showErrorMessage="1" errorTitle="Wartość nieprawidłowa" error="Proszę wybrać pulę godzin z listy" promptTitle="Pula godzin" prompt="Proszę wybrać pulę godzin z listy" xr:uid="{AF7C6890-02C5-4707-B365-1B8BB84A2976}">
          <x14:formula1>
            <xm:f>Słowniki!$J$2:$J$3</xm:f>
          </x14:formula1>
          <xm:sqref>H20:H38 H40:H59 H61:H78</xm:sqref>
        </x14:dataValidation>
        <x14:dataValidation type="list" allowBlank="1" showInputMessage="1" showErrorMessage="1" errorTitle="Wartość nieprawidłowa" error="Proszę wybrać odpowiedź czy przedmiot kształtuje kompetencje komunikacyjne" promptTitle="Kompetencje komunikacyjne" prompt="Proszę wybrać odpowiedź czy przedmiot kształtuje kompetencje komunikacyjne" xr:uid="{63A50BD6-D0AF-41DC-BAEA-EF75C40888DB}">
          <x14:formula1>
            <xm:f>Słowniki!$O$2:$O$3</xm:f>
          </x14:formula1>
          <xm:sqref>J20:J38 J40:J59 J61:J78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ny/społ." prompt="Proszę wybrać odpowiedź czy przedmiot jest humanistyczny lub społeczny" xr:uid="{30689DEF-D38D-448E-A1F7-F8FF29EC8E1D}">
          <x14:formula1>
            <xm:f>Słowniki!$O$2:$O$3</xm:f>
          </x14:formula1>
          <xm:sqref>K20:K38 K40:K59 K61:K78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B3555D19-E741-410F-A218-CFC10C11559B}">
          <x14:formula1>
            <xm:f>Słowniki!$L$2:$L$4</xm:f>
          </x14:formula1>
          <xm:sqref>U20:U38 U40:U59 U61:U78</xm:sqref>
        </x14:dataValidation>
        <x14:dataValidation type="list" allowBlank="1" showInputMessage="1" showErrorMessage="1" errorTitle="Wartość nieprawidłowa" error="Proszę wybrać pulę godzin z listy" promptTitle="Pula godzin" prompt="Proszę wybrać pulę godzin z listy" xr:uid="{B0F16CBD-4606-498B-B200-46DF7AD81F61}">
          <x14:formula1>
            <xm:f>'\Users\olakoltuniuk\Desktop\Plany od roku 2025\C:\Users\Małgorzata\OneDrive\Pulpit\PROGRAM\[NAJAKTUALNIEJSZA WERSJA- Szczegółowy program studiów_WZÓR_Pielęgniarstwo_Ist_ST_nowy standard cykl 2025-2028_AK.xlsx]Słowniki'!#REF!</xm:f>
          </x14:formula1>
          <xm:sqref>D160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E40D-1164-46EA-B366-6D63B2C36EAC}">
  <dimension ref="A5:QF82"/>
  <sheetViews>
    <sheetView tabSelected="1" zoomScale="78" zoomScaleNormal="78" workbookViewId="0">
      <selection activeCell="I61" sqref="I61"/>
    </sheetView>
  </sheetViews>
  <sheetFormatPr defaultColWidth="8.85546875" defaultRowHeight="15" x14ac:dyDescent="0.25"/>
  <cols>
    <col min="1" max="1" width="5.42578125" customWidth="1"/>
    <col min="2" max="2" width="6.85546875" customWidth="1"/>
    <col min="3" max="3" width="12.140625" customWidth="1"/>
    <col min="4" max="5" width="6.85546875" customWidth="1"/>
    <col min="6" max="6" width="12.42578125" customWidth="1"/>
    <col min="7" max="7" width="7.140625" customWidth="1"/>
    <col min="8" max="8" width="19.42578125" customWidth="1"/>
    <col min="9" max="9" width="32.140625" style="79" customWidth="1"/>
    <col min="10" max="10" width="15.140625" customWidth="1"/>
    <col min="11" max="11" width="9.140625" customWidth="1"/>
    <col min="12" max="13" width="6.85546875" customWidth="1"/>
    <col min="14" max="14" width="7.85546875" customWidth="1"/>
    <col min="15" max="15" width="6.85546875" customWidth="1"/>
    <col min="16" max="16" width="9.42578125" customWidth="1"/>
    <col min="17" max="18" width="5.85546875" customWidth="1"/>
    <col min="19" max="19" width="6.85546875" customWidth="1"/>
    <col min="20" max="435" width="4.140625" customWidth="1"/>
  </cols>
  <sheetData>
    <row r="5" spans="1:438" ht="30" x14ac:dyDescent="0.25">
      <c r="H5" s="2" t="s">
        <v>21</v>
      </c>
      <c r="I5" s="225" t="s">
        <v>688</v>
      </c>
    </row>
    <row r="6" spans="1:438" x14ac:dyDescent="0.25">
      <c r="H6" s="2" t="s">
        <v>22</v>
      </c>
      <c r="I6" s="317" t="s">
        <v>142</v>
      </c>
    </row>
    <row r="7" spans="1:438" x14ac:dyDescent="0.25">
      <c r="H7" s="2" t="s">
        <v>24</v>
      </c>
      <c r="I7" s="317" t="s">
        <v>679</v>
      </c>
      <c r="PV7" s="345" t="s">
        <v>631</v>
      </c>
    </row>
    <row r="8" spans="1:438" x14ac:dyDescent="0.25">
      <c r="H8" s="2" t="s">
        <v>43</v>
      </c>
      <c r="I8" s="317" t="s">
        <v>63</v>
      </c>
    </row>
    <row r="9" spans="1:438" x14ac:dyDescent="0.25">
      <c r="H9" s="2" t="s">
        <v>48</v>
      </c>
      <c r="I9" s="317" t="s">
        <v>64</v>
      </c>
    </row>
    <row r="10" spans="1:438" x14ac:dyDescent="0.25">
      <c r="H10" s="2" t="s">
        <v>23</v>
      </c>
      <c r="I10" s="317" t="s">
        <v>65</v>
      </c>
    </row>
    <row r="11" spans="1:438" x14ac:dyDescent="0.25">
      <c r="H11" s="2" t="s">
        <v>49</v>
      </c>
      <c r="I11" s="317">
        <v>6</v>
      </c>
      <c r="J11" s="318"/>
    </row>
    <row r="12" spans="1:438" x14ac:dyDescent="0.25">
      <c r="H12" s="2" t="s">
        <v>50</v>
      </c>
      <c r="I12" s="317" t="s">
        <v>141</v>
      </c>
    </row>
    <row r="13" spans="1:438" x14ac:dyDescent="0.25">
      <c r="H13" s="2" t="s">
        <v>51</v>
      </c>
      <c r="I13" s="317">
        <v>180</v>
      </c>
    </row>
    <row r="14" spans="1:438" ht="15.75" thickBot="1" x14ac:dyDescent="0.3"/>
    <row r="15" spans="1:438" s="226" customFormat="1" ht="18.75" customHeight="1" x14ac:dyDescent="0.25">
      <c r="A15" s="527" t="s">
        <v>0</v>
      </c>
      <c r="B15" s="530" t="s">
        <v>37</v>
      </c>
      <c r="C15" s="533" t="s">
        <v>54</v>
      </c>
      <c r="D15" s="533" t="s">
        <v>55</v>
      </c>
      <c r="E15" s="533" t="s">
        <v>29</v>
      </c>
      <c r="F15" s="533" t="s">
        <v>30</v>
      </c>
      <c r="G15" s="533" t="s">
        <v>198</v>
      </c>
      <c r="H15" s="533" t="s">
        <v>139</v>
      </c>
      <c r="I15" s="554" t="s">
        <v>1</v>
      </c>
      <c r="J15" s="557" t="s">
        <v>25</v>
      </c>
      <c r="K15" s="558"/>
      <c r="L15" s="558"/>
      <c r="M15" s="558"/>
      <c r="N15" s="558"/>
      <c r="O15" s="558"/>
      <c r="P15" s="559"/>
      <c r="Q15" s="560" t="s">
        <v>199</v>
      </c>
      <c r="R15" s="561"/>
      <c r="S15" s="562"/>
    </row>
    <row r="16" spans="1:438" s="226" customFormat="1" ht="18.75" customHeight="1" thickBot="1" x14ac:dyDescent="0.3">
      <c r="A16" s="528"/>
      <c r="B16" s="531"/>
      <c r="C16" s="534"/>
      <c r="D16" s="534"/>
      <c r="E16" s="534"/>
      <c r="F16" s="534"/>
      <c r="G16" s="534"/>
      <c r="H16" s="534"/>
      <c r="I16" s="555"/>
      <c r="J16" s="566" t="s">
        <v>101</v>
      </c>
      <c r="K16" s="567"/>
      <c r="L16" s="567"/>
      <c r="M16" s="567"/>
      <c r="N16" s="568"/>
      <c r="O16" s="569" t="s">
        <v>200</v>
      </c>
      <c r="P16" s="572" t="s">
        <v>201</v>
      </c>
      <c r="Q16" s="563"/>
      <c r="R16" s="564"/>
      <c r="S16" s="565"/>
    </row>
    <row r="17" spans="1:448" s="226" customFormat="1" ht="26.25" customHeight="1" thickBot="1" x14ac:dyDescent="0.3">
      <c r="A17" s="528"/>
      <c r="B17" s="531"/>
      <c r="C17" s="534"/>
      <c r="D17" s="534"/>
      <c r="E17" s="534"/>
      <c r="F17" s="534"/>
      <c r="G17" s="534"/>
      <c r="H17" s="534"/>
      <c r="I17" s="555"/>
      <c r="J17" s="575" t="s">
        <v>103</v>
      </c>
      <c r="K17" s="578" t="s">
        <v>100</v>
      </c>
      <c r="L17" s="536" t="s">
        <v>104</v>
      </c>
      <c r="M17" s="539" t="s">
        <v>202</v>
      </c>
      <c r="N17" s="542" t="s">
        <v>102</v>
      </c>
      <c r="O17" s="570"/>
      <c r="P17" s="573"/>
      <c r="Q17" s="545" t="s">
        <v>203</v>
      </c>
      <c r="R17" s="548" t="s">
        <v>204</v>
      </c>
      <c r="S17" s="551" t="s">
        <v>205</v>
      </c>
      <c r="T17" s="594" t="s">
        <v>206</v>
      </c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5"/>
      <c r="AG17" s="595"/>
      <c r="AH17" s="595"/>
      <c r="AI17" s="595"/>
      <c r="AJ17" s="595"/>
      <c r="AK17" s="595"/>
      <c r="AL17" s="595"/>
      <c r="AM17" s="595"/>
      <c r="AN17" s="595"/>
      <c r="AO17" s="595"/>
      <c r="AP17" s="595"/>
      <c r="AQ17" s="595"/>
      <c r="AR17" s="595"/>
      <c r="AS17" s="595"/>
      <c r="AT17" s="595"/>
      <c r="AU17" s="595"/>
      <c r="AV17" s="595"/>
      <c r="AW17" s="595"/>
      <c r="AX17" s="595"/>
      <c r="AY17" s="595"/>
      <c r="AZ17" s="595"/>
      <c r="BA17" s="595"/>
      <c r="BB17" s="596"/>
      <c r="BC17" s="594" t="s">
        <v>207</v>
      </c>
      <c r="BD17" s="595"/>
      <c r="BE17" s="595"/>
      <c r="BF17" s="595"/>
      <c r="BG17" s="595"/>
      <c r="BH17" s="595"/>
      <c r="BI17" s="595"/>
      <c r="BJ17" s="595"/>
      <c r="BK17" s="595"/>
      <c r="BL17" s="595"/>
      <c r="BM17" s="595"/>
      <c r="BN17" s="595"/>
      <c r="BO17" s="595"/>
      <c r="BP17" s="595"/>
      <c r="BQ17" s="595"/>
      <c r="BR17" s="595"/>
      <c r="BS17" s="595"/>
      <c r="BT17" s="595"/>
      <c r="BU17" s="595"/>
      <c r="BV17" s="595"/>
      <c r="BW17" s="595"/>
      <c r="BX17" s="595"/>
      <c r="BY17" s="595"/>
      <c r="BZ17" s="595"/>
      <c r="CA17" s="595"/>
      <c r="CB17" s="595"/>
      <c r="CC17" s="595"/>
      <c r="CD17" s="595"/>
      <c r="CE17" s="595"/>
      <c r="CF17" s="595"/>
      <c r="CG17" s="595"/>
      <c r="CH17" s="595"/>
      <c r="CI17" s="595"/>
      <c r="CJ17" s="595"/>
      <c r="CK17" s="595"/>
      <c r="CL17" s="595"/>
      <c r="CM17" s="595"/>
      <c r="CN17" s="595"/>
      <c r="CO17" s="595"/>
      <c r="CP17" s="595"/>
      <c r="CQ17" s="595"/>
      <c r="CR17" s="595"/>
      <c r="CS17" s="595"/>
      <c r="CT17" s="595"/>
      <c r="CU17" s="595"/>
      <c r="CV17" s="595"/>
      <c r="CW17" s="595"/>
      <c r="CX17" s="595"/>
      <c r="CY17" s="595"/>
      <c r="CZ17" s="595"/>
      <c r="DA17" s="595"/>
      <c r="DB17" s="595"/>
      <c r="DC17" s="596"/>
      <c r="DD17" s="594" t="s">
        <v>208</v>
      </c>
      <c r="DE17" s="595"/>
      <c r="DF17" s="595"/>
      <c r="DG17" s="595"/>
      <c r="DH17" s="595"/>
      <c r="DI17" s="595"/>
      <c r="DJ17" s="595"/>
      <c r="DK17" s="595"/>
      <c r="DL17" s="595"/>
      <c r="DM17" s="595"/>
      <c r="DN17" s="595"/>
      <c r="DO17" s="595"/>
      <c r="DP17" s="595"/>
      <c r="DQ17" s="595"/>
      <c r="DR17" s="595"/>
      <c r="DS17" s="595"/>
      <c r="DT17" s="595"/>
      <c r="DU17" s="595"/>
      <c r="DV17" s="595"/>
      <c r="DW17" s="595"/>
      <c r="DX17" s="595"/>
      <c r="DY17" s="595"/>
      <c r="DZ17" s="595"/>
      <c r="EA17" s="595"/>
      <c r="EB17" s="595"/>
      <c r="EC17" s="595"/>
      <c r="ED17" s="595"/>
      <c r="EE17" s="595"/>
      <c r="EF17" s="595"/>
      <c r="EG17" s="595"/>
      <c r="EH17" s="595"/>
      <c r="EI17" s="595"/>
      <c r="EJ17" s="595"/>
      <c r="EK17" s="595"/>
      <c r="EL17" s="595"/>
      <c r="EM17" s="595"/>
      <c r="EN17" s="595"/>
      <c r="EO17" s="595"/>
      <c r="EP17" s="595"/>
      <c r="EQ17" s="595"/>
      <c r="ER17" s="595"/>
      <c r="ES17" s="595"/>
      <c r="ET17" s="595"/>
      <c r="EU17" s="595"/>
      <c r="EV17" s="595"/>
      <c r="EW17" s="595"/>
      <c r="EX17" s="595"/>
      <c r="EY17" s="595"/>
      <c r="EZ17" s="594" t="s">
        <v>209</v>
      </c>
      <c r="FA17" s="595"/>
      <c r="FB17" s="595"/>
      <c r="FC17" s="595"/>
      <c r="FD17" s="595"/>
      <c r="FE17" s="595"/>
      <c r="FF17" s="595"/>
      <c r="FG17" s="595"/>
      <c r="FH17" s="595"/>
      <c r="FI17" s="595"/>
      <c r="FJ17" s="595"/>
      <c r="FK17" s="595"/>
      <c r="FL17" s="595"/>
      <c r="FM17" s="595"/>
      <c r="FN17" s="595"/>
      <c r="FO17" s="595"/>
      <c r="FP17" s="595"/>
      <c r="FQ17" s="595"/>
      <c r="FR17" s="595"/>
      <c r="FS17" s="595"/>
      <c r="FT17" s="595"/>
      <c r="FU17" s="595"/>
      <c r="FV17" s="595"/>
      <c r="FW17" s="595"/>
      <c r="FX17" s="595"/>
      <c r="FY17" s="595"/>
      <c r="FZ17" s="595"/>
      <c r="GA17" s="595"/>
      <c r="GB17" s="595"/>
      <c r="GC17" s="595"/>
      <c r="GD17" s="595"/>
      <c r="GE17" s="595"/>
      <c r="GF17" s="595"/>
      <c r="GG17" s="595"/>
      <c r="GH17" s="595"/>
      <c r="GI17" s="595"/>
      <c r="GJ17" s="595"/>
      <c r="GK17" s="595"/>
      <c r="GL17" s="595"/>
      <c r="GM17" s="595"/>
      <c r="GN17" s="595"/>
      <c r="GO17" s="595"/>
      <c r="GP17" s="595"/>
      <c r="GQ17" s="595"/>
      <c r="GR17" s="595"/>
      <c r="GS17" s="595"/>
      <c r="GT17" s="595"/>
      <c r="GU17" s="595"/>
      <c r="GV17" s="595"/>
      <c r="GW17" s="595"/>
      <c r="GX17" s="595"/>
      <c r="GY17" s="595"/>
      <c r="GZ17" s="595"/>
      <c r="HA17" s="595"/>
      <c r="HB17" s="595"/>
      <c r="HC17" s="595"/>
      <c r="HD17" s="595"/>
      <c r="HE17" s="595"/>
      <c r="HF17" s="595"/>
      <c r="HG17" s="595"/>
      <c r="HH17" s="595"/>
      <c r="HI17" s="595"/>
      <c r="HJ17" s="595"/>
      <c r="HK17" s="595"/>
      <c r="HL17" s="595"/>
      <c r="HM17" s="595"/>
      <c r="HN17" s="595"/>
      <c r="HO17" s="595"/>
      <c r="HP17" s="595"/>
      <c r="HQ17" s="595"/>
      <c r="HR17" s="595"/>
      <c r="HS17" s="595"/>
      <c r="HT17" s="595"/>
      <c r="HU17" s="595"/>
      <c r="HV17" s="595"/>
      <c r="HW17" s="595"/>
      <c r="HX17" s="595"/>
      <c r="HY17" s="595"/>
      <c r="HZ17" s="595"/>
      <c r="IA17" s="595"/>
      <c r="IB17" s="595"/>
      <c r="IC17" s="595"/>
      <c r="ID17" s="596"/>
      <c r="IE17" s="597" t="s">
        <v>210</v>
      </c>
      <c r="IF17" s="598"/>
      <c r="IG17" s="598"/>
      <c r="IH17" s="598"/>
      <c r="II17" s="598"/>
      <c r="IJ17" s="598"/>
      <c r="IK17" s="598"/>
      <c r="IL17" s="598"/>
      <c r="IM17" s="598"/>
      <c r="IN17" s="598"/>
      <c r="IO17" s="598"/>
      <c r="IP17" s="598"/>
      <c r="IQ17" s="598"/>
      <c r="IR17" s="598"/>
      <c r="IS17" s="598"/>
      <c r="IT17" s="598"/>
      <c r="IU17" s="599"/>
      <c r="IV17" s="581" t="s">
        <v>211</v>
      </c>
      <c r="IW17" s="582"/>
      <c r="IX17" s="582"/>
      <c r="IY17" s="582"/>
      <c r="IZ17" s="582"/>
      <c r="JA17" s="582"/>
      <c r="JB17" s="582"/>
      <c r="JC17" s="582"/>
      <c r="JD17" s="582"/>
      <c r="JE17" s="582"/>
      <c r="JF17" s="582"/>
      <c r="JG17" s="582"/>
      <c r="JH17" s="582"/>
      <c r="JI17" s="582"/>
      <c r="JJ17" s="582"/>
      <c r="JK17" s="582"/>
      <c r="JL17" s="582"/>
      <c r="JM17" s="582"/>
      <c r="JN17" s="582"/>
      <c r="JO17" s="582"/>
      <c r="JP17" s="582"/>
      <c r="JQ17" s="582"/>
      <c r="JR17" s="582"/>
      <c r="JS17" s="582"/>
      <c r="JT17" s="582"/>
      <c r="JU17" s="582"/>
      <c r="JV17" s="582"/>
      <c r="JW17" s="582"/>
      <c r="JX17" s="581" t="s">
        <v>212</v>
      </c>
      <c r="JY17" s="582"/>
      <c r="JZ17" s="582"/>
      <c r="KA17" s="582"/>
      <c r="KB17" s="582"/>
      <c r="KC17" s="582"/>
      <c r="KD17" s="582"/>
      <c r="KE17" s="582"/>
      <c r="KF17" s="582"/>
      <c r="KG17" s="582"/>
      <c r="KH17" s="582"/>
      <c r="KI17" s="582"/>
      <c r="KJ17" s="582"/>
      <c r="KK17" s="582"/>
      <c r="KL17" s="582"/>
      <c r="KM17" s="582"/>
      <c r="KN17" s="582"/>
      <c r="KO17" s="582"/>
      <c r="KP17" s="582"/>
      <c r="KQ17" s="582"/>
      <c r="KR17" s="582"/>
      <c r="KS17" s="582"/>
      <c r="KT17" s="582"/>
      <c r="KU17" s="582"/>
      <c r="KV17" s="582"/>
      <c r="KW17" s="582"/>
      <c r="KX17" s="582"/>
      <c r="KY17" s="582"/>
      <c r="KZ17" s="582"/>
      <c r="LA17" s="582"/>
      <c r="LB17" s="582"/>
      <c r="LC17" s="582"/>
      <c r="LD17" s="582"/>
      <c r="LE17" s="582"/>
      <c r="LF17" s="582"/>
      <c r="LG17" s="582"/>
      <c r="LH17" s="582"/>
      <c r="LI17" s="582"/>
      <c r="LJ17" s="582"/>
      <c r="LK17" s="582"/>
      <c r="LL17" s="582"/>
      <c r="LM17" s="582"/>
      <c r="LN17" s="582"/>
      <c r="LO17" s="582"/>
      <c r="LP17" s="582"/>
      <c r="LQ17" s="582"/>
      <c r="LR17" s="582"/>
      <c r="LS17" s="582"/>
      <c r="LT17" s="582"/>
      <c r="LU17" s="582"/>
      <c r="LV17" s="582"/>
      <c r="LW17" s="582"/>
      <c r="LX17" s="582"/>
      <c r="LY17" s="582"/>
      <c r="LZ17" s="582"/>
      <c r="MA17" s="582"/>
      <c r="MB17" s="582"/>
      <c r="MC17" s="582"/>
      <c r="MD17" s="582"/>
      <c r="ME17" s="582"/>
      <c r="MF17" s="582"/>
      <c r="MG17" s="582"/>
      <c r="MH17" s="582"/>
      <c r="MI17" s="582"/>
      <c r="MJ17" s="582"/>
      <c r="MK17" s="583"/>
      <c r="ML17" s="582" t="s">
        <v>213</v>
      </c>
      <c r="MM17" s="582"/>
      <c r="MN17" s="582"/>
      <c r="MO17" s="582"/>
      <c r="MP17" s="582"/>
      <c r="MQ17" s="582"/>
      <c r="MR17" s="582"/>
      <c r="MS17" s="582"/>
      <c r="MT17" s="582"/>
      <c r="MU17" s="582"/>
      <c r="MV17" s="582"/>
      <c r="MW17" s="582"/>
      <c r="MX17" s="582"/>
      <c r="MY17" s="582"/>
      <c r="MZ17" s="582"/>
      <c r="NA17" s="582"/>
      <c r="NB17" s="582"/>
      <c r="NC17" s="582"/>
      <c r="ND17" s="582"/>
      <c r="NE17" s="582"/>
      <c r="NF17" s="582"/>
      <c r="NG17" s="582"/>
      <c r="NH17" s="582"/>
      <c r="NI17" s="582"/>
      <c r="NJ17" s="582"/>
      <c r="NK17" s="582"/>
      <c r="NL17" s="582"/>
      <c r="NM17" s="582"/>
      <c r="NN17" s="582"/>
      <c r="NO17" s="582"/>
      <c r="NP17" s="582"/>
      <c r="NQ17" s="582"/>
      <c r="NR17" s="582"/>
      <c r="NS17" s="582"/>
      <c r="NT17" s="582"/>
      <c r="NU17" s="582"/>
      <c r="NV17" s="582"/>
      <c r="NW17" s="582"/>
      <c r="NX17" s="582"/>
      <c r="NY17" s="582"/>
      <c r="NZ17" s="582"/>
      <c r="OA17" s="582"/>
      <c r="OB17" s="582"/>
      <c r="OC17" s="582"/>
      <c r="OD17" s="582"/>
      <c r="OE17" s="582"/>
      <c r="OF17" s="582"/>
      <c r="OG17" s="582"/>
      <c r="OH17" s="582"/>
      <c r="OI17" s="582"/>
      <c r="OJ17" s="582"/>
      <c r="OK17" s="582"/>
      <c r="OL17" s="582"/>
      <c r="OM17" s="582"/>
      <c r="ON17" s="582"/>
      <c r="OO17" s="582"/>
      <c r="OP17" s="582"/>
      <c r="OQ17" s="582"/>
      <c r="OR17" s="582"/>
      <c r="OS17" s="582"/>
      <c r="OT17" s="582"/>
      <c r="OU17" s="582"/>
      <c r="OV17" s="582"/>
      <c r="OW17" s="582"/>
      <c r="OX17" s="582"/>
      <c r="OY17" s="582"/>
      <c r="OZ17" s="582"/>
      <c r="PA17" s="582"/>
      <c r="PB17" s="582"/>
      <c r="PC17" s="582"/>
      <c r="PD17" s="582"/>
      <c r="PE17" s="582"/>
      <c r="PF17" s="582"/>
      <c r="PG17" s="582"/>
      <c r="PH17" s="582"/>
      <c r="PI17" s="582"/>
      <c r="PJ17" s="582"/>
      <c r="PK17" s="582"/>
      <c r="PL17" s="582"/>
      <c r="PM17" s="584" t="s">
        <v>205</v>
      </c>
      <c r="PN17" s="585"/>
      <c r="PO17" s="585"/>
      <c r="PP17" s="585"/>
      <c r="PQ17" s="585"/>
      <c r="PR17" s="585"/>
      <c r="PS17" s="586"/>
      <c r="PT17" s="587" t="s">
        <v>214</v>
      </c>
      <c r="PU17" s="588"/>
      <c r="PV17" s="588"/>
      <c r="PW17" s="588"/>
      <c r="PX17" s="588"/>
      <c r="PY17" s="588"/>
      <c r="PZ17" s="588"/>
      <c r="QA17" s="588"/>
      <c r="QB17" s="588"/>
      <c r="QC17" s="588"/>
      <c r="QD17" s="588"/>
      <c r="QE17" s="588"/>
      <c r="QF17" s="589"/>
    </row>
    <row r="18" spans="1:448" s="226" customFormat="1" ht="26.25" customHeight="1" thickBot="1" x14ac:dyDescent="0.3">
      <c r="A18" s="528"/>
      <c r="B18" s="531"/>
      <c r="C18" s="534"/>
      <c r="D18" s="534"/>
      <c r="E18" s="534"/>
      <c r="F18" s="534"/>
      <c r="G18" s="534"/>
      <c r="H18" s="534"/>
      <c r="I18" s="555"/>
      <c r="J18" s="576"/>
      <c r="K18" s="579"/>
      <c r="L18" s="537"/>
      <c r="M18" s="540"/>
      <c r="N18" s="543"/>
      <c r="O18" s="570"/>
      <c r="P18" s="573"/>
      <c r="Q18" s="546"/>
      <c r="R18" s="549"/>
      <c r="S18" s="552"/>
      <c r="T18" s="590" t="s">
        <v>215</v>
      </c>
      <c r="U18" s="592" t="s">
        <v>216</v>
      </c>
      <c r="V18" s="592" t="s">
        <v>217</v>
      </c>
      <c r="W18" s="592" t="s">
        <v>218</v>
      </c>
      <c r="X18" s="592" t="s">
        <v>219</v>
      </c>
      <c r="Y18" s="592" t="s">
        <v>220</v>
      </c>
      <c r="Z18" s="592" t="s">
        <v>221</v>
      </c>
      <c r="AA18" s="592" t="s">
        <v>222</v>
      </c>
      <c r="AB18" s="592" t="s">
        <v>223</v>
      </c>
      <c r="AC18" s="592" t="s">
        <v>224</v>
      </c>
      <c r="AD18" s="592" t="s">
        <v>225</v>
      </c>
      <c r="AE18" s="592" t="s">
        <v>226</v>
      </c>
      <c r="AF18" s="592" t="s">
        <v>227</v>
      </c>
      <c r="AG18" s="592" t="s">
        <v>228</v>
      </c>
      <c r="AH18" s="592" t="s">
        <v>229</v>
      </c>
      <c r="AI18" s="592" t="s">
        <v>230</v>
      </c>
      <c r="AJ18" s="592" t="s">
        <v>231</v>
      </c>
      <c r="AK18" s="592" t="s">
        <v>232</v>
      </c>
      <c r="AL18" s="592" t="s">
        <v>233</v>
      </c>
      <c r="AM18" s="592" t="s">
        <v>234</v>
      </c>
      <c r="AN18" s="592" t="s">
        <v>235</v>
      </c>
      <c r="AO18" s="592" t="s">
        <v>236</v>
      </c>
      <c r="AP18" s="592" t="s">
        <v>237</v>
      </c>
      <c r="AQ18" s="592" t="s">
        <v>238</v>
      </c>
      <c r="AR18" s="592" t="s">
        <v>239</v>
      </c>
      <c r="AS18" s="592" t="s">
        <v>240</v>
      </c>
      <c r="AT18" s="592" t="s">
        <v>241</v>
      </c>
      <c r="AU18" s="592" t="s">
        <v>242</v>
      </c>
      <c r="AV18" s="592" t="s">
        <v>243</v>
      </c>
      <c r="AW18" s="525" t="s">
        <v>556</v>
      </c>
      <c r="AX18" s="525" t="s">
        <v>557</v>
      </c>
      <c r="AY18" s="525" t="s">
        <v>558</v>
      </c>
      <c r="AZ18" s="525" t="s">
        <v>559</v>
      </c>
      <c r="BA18" s="525" t="s">
        <v>560</v>
      </c>
      <c r="BB18" s="526" t="s">
        <v>561</v>
      </c>
      <c r="BC18" s="601" t="s">
        <v>244</v>
      </c>
      <c r="BD18" s="525" t="s">
        <v>245</v>
      </c>
      <c r="BE18" s="525" t="s">
        <v>246</v>
      </c>
      <c r="BF18" s="525" t="s">
        <v>247</v>
      </c>
      <c r="BG18" s="525" t="s">
        <v>248</v>
      </c>
      <c r="BH18" s="525" t="s">
        <v>249</v>
      </c>
      <c r="BI18" s="525" t="s">
        <v>250</v>
      </c>
      <c r="BJ18" s="525" t="s">
        <v>251</v>
      </c>
      <c r="BK18" s="525" t="s">
        <v>252</v>
      </c>
      <c r="BL18" s="525" t="s">
        <v>253</v>
      </c>
      <c r="BM18" s="525" t="s">
        <v>254</v>
      </c>
      <c r="BN18" s="525" t="s">
        <v>255</v>
      </c>
      <c r="BO18" s="525" t="s">
        <v>256</v>
      </c>
      <c r="BP18" s="525" t="s">
        <v>257</v>
      </c>
      <c r="BQ18" s="525" t="s">
        <v>258</v>
      </c>
      <c r="BR18" s="525" t="s">
        <v>259</v>
      </c>
      <c r="BS18" s="525" t="s">
        <v>260</v>
      </c>
      <c r="BT18" s="525" t="s">
        <v>261</v>
      </c>
      <c r="BU18" s="525" t="s">
        <v>262</v>
      </c>
      <c r="BV18" s="525" t="s">
        <v>263</v>
      </c>
      <c r="BW18" s="525" t="s">
        <v>264</v>
      </c>
      <c r="BX18" s="525" t="s">
        <v>265</v>
      </c>
      <c r="BY18" s="592" t="s">
        <v>266</v>
      </c>
      <c r="BZ18" s="592" t="s">
        <v>267</v>
      </c>
      <c r="CA18" s="525" t="s">
        <v>268</v>
      </c>
      <c r="CB18" s="525" t="s">
        <v>269</v>
      </c>
      <c r="CC18" s="525" t="s">
        <v>270</v>
      </c>
      <c r="CD18" s="525" t="s">
        <v>271</v>
      </c>
      <c r="CE18" s="525" t="s">
        <v>272</v>
      </c>
      <c r="CF18" s="525" t="s">
        <v>273</v>
      </c>
      <c r="CG18" s="525" t="s">
        <v>274</v>
      </c>
      <c r="CH18" s="525" t="s">
        <v>275</v>
      </c>
      <c r="CI18" s="525" t="s">
        <v>276</v>
      </c>
      <c r="CJ18" s="525" t="s">
        <v>277</v>
      </c>
      <c r="CK18" s="525" t="s">
        <v>278</v>
      </c>
      <c r="CL18" s="525" t="s">
        <v>279</v>
      </c>
      <c r="CM18" s="525" t="s">
        <v>280</v>
      </c>
      <c r="CN18" s="525" t="s">
        <v>281</v>
      </c>
      <c r="CO18" s="525" t="s">
        <v>282</v>
      </c>
      <c r="CP18" s="525" t="s">
        <v>283</v>
      </c>
      <c r="CQ18" s="525" t="s">
        <v>284</v>
      </c>
      <c r="CR18" s="525" t="s">
        <v>285</v>
      </c>
      <c r="CS18" s="525" t="s">
        <v>286</v>
      </c>
      <c r="CT18" s="525" t="s">
        <v>287</v>
      </c>
      <c r="CU18" s="525" t="s">
        <v>288</v>
      </c>
      <c r="CV18" s="525" t="s">
        <v>289</v>
      </c>
      <c r="CW18" s="525" t="s">
        <v>290</v>
      </c>
      <c r="CX18" s="525" t="s">
        <v>291</v>
      </c>
      <c r="CY18" s="525" t="s">
        <v>292</v>
      </c>
      <c r="CZ18" s="525" t="s">
        <v>293</v>
      </c>
      <c r="DA18" s="525" t="s">
        <v>563</v>
      </c>
      <c r="DB18" s="525" t="s">
        <v>564</v>
      </c>
      <c r="DC18" s="526" t="s">
        <v>565</v>
      </c>
      <c r="DD18" s="590" t="s">
        <v>294</v>
      </c>
      <c r="DE18" s="592" t="s">
        <v>295</v>
      </c>
      <c r="DF18" s="592" t="s">
        <v>296</v>
      </c>
      <c r="DG18" s="592" t="s">
        <v>297</v>
      </c>
      <c r="DH18" s="592" t="s">
        <v>298</v>
      </c>
      <c r="DI18" s="592" t="s">
        <v>299</v>
      </c>
      <c r="DJ18" s="592" t="s">
        <v>300</v>
      </c>
      <c r="DK18" s="592" t="s">
        <v>301</v>
      </c>
      <c r="DL18" s="592" t="s">
        <v>302</v>
      </c>
      <c r="DM18" s="592" t="s">
        <v>303</v>
      </c>
      <c r="DN18" s="592" t="s">
        <v>304</v>
      </c>
      <c r="DO18" s="592" t="s">
        <v>305</v>
      </c>
      <c r="DP18" s="592" t="s">
        <v>306</v>
      </c>
      <c r="DQ18" s="592" t="s">
        <v>307</v>
      </c>
      <c r="DR18" s="592" t="s">
        <v>308</v>
      </c>
      <c r="DS18" s="592" t="s">
        <v>309</v>
      </c>
      <c r="DT18" s="592" t="s">
        <v>310</v>
      </c>
      <c r="DU18" s="592" t="s">
        <v>311</v>
      </c>
      <c r="DV18" s="592" t="s">
        <v>312</v>
      </c>
      <c r="DW18" s="592" t="s">
        <v>313</v>
      </c>
      <c r="DX18" s="592" t="s">
        <v>314</v>
      </c>
      <c r="DY18" s="592" t="s">
        <v>315</v>
      </c>
      <c r="DZ18" s="592" t="s">
        <v>316</v>
      </c>
      <c r="EA18" s="592" t="s">
        <v>317</v>
      </c>
      <c r="EB18" s="592" t="s">
        <v>318</v>
      </c>
      <c r="EC18" s="592" t="s">
        <v>319</v>
      </c>
      <c r="ED18" s="592" t="s">
        <v>320</v>
      </c>
      <c r="EE18" s="592" t="s">
        <v>321</v>
      </c>
      <c r="EF18" s="592" t="s">
        <v>322</v>
      </c>
      <c r="EG18" s="592" t="s">
        <v>323</v>
      </c>
      <c r="EH18" s="592" t="s">
        <v>324</v>
      </c>
      <c r="EI18" s="592" t="s">
        <v>325</v>
      </c>
      <c r="EJ18" s="592" t="s">
        <v>326</v>
      </c>
      <c r="EK18" s="592" t="s">
        <v>327</v>
      </c>
      <c r="EL18" s="592" t="s">
        <v>328</v>
      </c>
      <c r="EM18" s="592" t="s">
        <v>329</v>
      </c>
      <c r="EN18" s="592" t="s">
        <v>330</v>
      </c>
      <c r="EO18" s="592" t="s">
        <v>331</v>
      </c>
      <c r="EP18" s="592" t="s">
        <v>332</v>
      </c>
      <c r="EQ18" s="592" t="s">
        <v>333</v>
      </c>
      <c r="ER18" s="592" t="s">
        <v>334</v>
      </c>
      <c r="ES18" s="592" t="s">
        <v>335</v>
      </c>
      <c r="ET18" s="592" t="s">
        <v>336</v>
      </c>
      <c r="EU18" s="592" t="s">
        <v>337</v>
      </c>
      <c r="EV18" s="592" t="s">
        <v>338</v>
      </c>
      <c r="EW18" s="592" t="s">
        <v>339</v>
      </c>
      <c r="EX18" s="592" t="s">
        <v>340</v>
      </c>
      <c r="EY18" s="592" t="s">
        <v>341</v>
      </c>
      <c r="EZ18" s="590" t="s">
        <v>342</v>
      </c>
      <c r="FA18" s="592" t="s">
        <v>343</v>
      </c>
      <c r="FB18" s="592" t="s">
        <v>344</v>
      </c>
      <c r="FC18" s="592" t="s">
        <v>345</v>
      </c>
      <c r="FD18" s="592" t="s">
        <v>346</v>
      </c>
      <c r="FE18" s="592" t="s">
        <v>347</v>
      </c>
      <c r="FF18" s="592" t="s">
        <v>348</v>
      </c>
      <c r="FG18" s="592" t="s">
        <v>349</v>
      </c>
      <c r="FH18" s="592" t="s">
        <v>350</v>
      </c>
      <c r="FI18" s="592" t="s">
        <v>351</v>
      </c>
      <c r="FJ18" s="592" t="s">
        <v>352</v>
      </c>
      <c r="FK18" s="592" t="s">
        <v>353</v>
      </c>
      <c r="FL18" s="592" t="s">
        <v>354</v>
      </c>
      <c r="FM18" s="592" t="s">
        <v>355</v>
      </c>
      <c r="FN18" s="592" t="s">
        <v>356</v>
      </c>
      <c r="FO18" s="592" t="s">
        <v>357</v>
      </c>
      <c r="FP18" s="592" t="s">
        <v>358</v>
      </c>
      <c r="FQ18" s="592" t="s">
        <v>359</v>
      </c>
      <c r="FR18" s="592" t="s">
        <v>360</v>
      </c>
      <c r="FS18" s="592" t="s">
        <v>361</v>
      </c>
      <c r="FT18" s="592" t="s">
        <v>362</v>
      </c>
      <c r="FU18" s="592" t="s">
        <v>363</v>
      </c>
      <c r="FV18" s="592" t="s">
        <v>364</v>
      </c>
      <c r="FW18" s="592" t="s">
        <v>365</v>
      </c>
      <c r="FX18" s="592" t="s">
        <v>366</v>
      </c>
      <c r="FY18" s="592" t="s">
        <v>367</v>
      </c>
      <c r="FZ18" s="592" t="s">
        <v>368</v>
      </c>
      <c r="GA18" s="592" t="s">
        <v>369</v>
      </c>
      <c r="GB18" s="592" t="s">
        <v>370</v>
      </c>
      <c r="GC18" s="592" t="s">
        <v>371</v>
      </c>
      <c r="GD18" s="592" t="s">
        <v>372</v>
      </c>
      <c r="GE18" s="592" t="s">
        <v>373</v>
      </c>
      <c r="GF18" s="592" t="s">
        <v>374</v>
      </c>
      <c r="GG18" s="592" t="s">
        <v>375</v>
      </c>
      <c r="GH18" s="592" t="s">
        <v>376</v>
      </c>
      <c r="GI18" s="592" t="s">
        <v>377</v>
      </c>
      <c r="GJ18" s="592" t="s">
        <v>378</v>
      </c>
      <c r="GK18" s="592" t="s">
        <v>379</v>
      </c>
      <c r="GL18" s="592" t="s">
        <v>380</v>
      </c>
      <c r="GM18" s="592" t="s">
        <v>381</v>
      </c>
      <c r="GN18" s="592" t="s">
        <v>382</v>
      </c>
      <c r="GO18" s="592" t="s">
        <v>383</v>
      </c>
      <c r="GP18" s="592" t="s">
        <v>384</v>
      </c>
      <c r="GQ18" s="592" t="s">
        <v>385</v>
      </c>
      <c r="GR18" s="592" t="s">
        <v>386</v>
      </c>
      <c r="GS18" s="592" t="s">
        <v>387</v>
      </c>
      <c r="GT18" s="592" t="s">
        <v>388</v>
      </c>
      <c r="GU18" s="592" t="s">
        <v>389</v>
      </c>
      <c r="GV18" s="592" t="s">
        <v>390</v>
      </c>
      <c r="GW18" s="592" t="s">
        <v>391</v>
      </c>
      <c r="GX18" s="592" t="s">
        <v>392</v>
      </c>
      <c r="GY18" s="592" t="s">
        <v>393</v>
      </c>
      <c r="GZ18" s="592" t="s">
        <v>394</v>
      </c>
      <c r="HA18" s="592" t="s">
        <v>569</v>
      </c>
      <c r="HB18" s="592" t="s">
        <v>570</v>
      </c>
      <c r="HC18" s="592" t="s">
        <v>571</v>
      </c>
      <c r="HD18" s="592" t="s">
        <v>572</v>
      </c>
      <c r="HE18" s="592" t="s">
        <v>573</v>
      </c>
      <c r="HF18" s="592" t="s">
        <v>574</v>
      </c>
      <c r="HG18" s="592" t="s">
        <v>575</v>
      </c>
      <c r="HH18" s="592" t="s">
        <v>576</v>
      </c>
      <c r="HI18" s="592" t="s">
        <v>577</v>
      </c>
      <c r="HJ18" s="592" t="s">
        <v>578</v>
      </c>
      <c r="HK18" s="592" t="s">
        <v>579</v>
      </c>
      <c r="HL18" s="592" t="s">
        <v>580</v>
      </c>
      <c r="HM18" s="592" t="s">
        <v>581</v>
      </c>
      <c r="HN18" s="592" t="s">
        <v>582</v>
      </c>
      <c r="HO18" s="592" t="s">
        <v>583</v>
      </c>
      <c r="HP18" s="592" t="s">
        <v>584</v>
      </c>
      <c r="HQ18" s="592" t="s">
        <v>585</v>
      </c>
      <c r="HR18" s="592" t="s">
        <v>586</v>
      </c>
      <c r="HS18" s="592" t="s">
        <v>587</v>
      </c>
      <c r="HT18" s="592" t="s">
        <v>588</v>
      </c>
      <c r="HU18" s="592" t="s">
        <v>589</v>
      </c>
      <c r="HV18" s="592" t="s">
        <v>590</v>
      </c>
      <c r="HW18" s="592" t="s">
        <v>591</v>
      </c>
      <c r="HX18" s="592" t="s">
        <v>592</v>
      </c>
      <c r="HY18" s="592" t="s">
        <v>593</v>
      </c>
      <c r="HZ18" s="592" t="s">
        <v>594</v>
      </c>
      <c r="IA18" s="592" t="s">
        <v>595</v>
      </c>
      <c r="IB18" s="592" t="s">
        <v>596</v>
      </c>
      <c r="IC18" s="592" t="s">
        <v>597</v>
      </c>
      <c r="ID18" s="606" t="s">
        <v>598</v>
      </c>
      <c r="IE18" s="608" t="s">
        <v>395</v>
      </c>
      <c r="IF18" s="610" t="s">
        <v>396</v>
      </c>
      <c r="IG18" s="610" t="s">
        <v>397</v>
      </c>
      <c r="IH18" s="610" t="s">
        <v>398</v>
      </c>
      <c r="II18" s="610" t="s">
        <v>399</v>
      </c>
      <c r="IJ18" s="610" t="s">
        <v>400</v>
      </c>
      <c r="IK18" s="610" t="s">
        <v>401</v>
      </c>
      <c r="IL18" s="610" t="s">
        <v>402</v>
      </c>
      <c r="IM18" s="610" t="s">
        <v>403</v>
      </c>
      <c r="IN18" s="610" t="s">
        <v>404</v>
      </c>
      <c r="IO18" s="610" t="s">
        <v>405</v>
      </c>
      <c r="IP18" s="610" t="s">
        <v>406</v>
      </c>
      <c r="IQ18" s="610" t="s">
        <v>407</v>
      </c>
      <c r="IR18" s="610" t="s">
        <v>408</v>
      </c>
      <c r="IS18" s="610" t="s">
        <v>409</v>
      </c>
      <c r="IT18" s="610" t="s">
        <v>410</v>
      </c>
      <c r="IU18" s="612" t="s">
        <v>562</v>
      </c>
      <c r="IV18" s="608" t="s">
        <v>411</v>
      </c>
      <c r="IW18" s="610" t="s">
        <v>412</v>
      </c>
      <c r="IX18" s="610" t="s">
        <v>413</v>
      </c>
      <c r="IY18" s="610" t="s">
        <v>414</v>
      </c>
      <c r="IZ18" s="610" t="s">
        <v>415</v>
      </c>
      <c r="JA18" s="610" t="s">
        <v>416</v>
      </c>
      <c r="JB18" s="610" t="s">
        <v>417</v>
      </c>
      <c r="JC18" s="610" t="s">
        <v>418</v>
      </c>
      <c r="JD18" s="610" t="s">
        <v>419</v>
      </c>
      <c r="JE18" s="610" t="s">
        <v>420</v>
      </c>
      <c r="JF18" s="610" t="s">
        <v>421</v>
      </c>
      <c r="JG18" s="614" t="s">
        <v>422</v>
      </c>
      <c r="JH18" s="616" t="s">
        <v>423</v>
      </c>
      <c r="JI18" s="610" t="s">
        <v>424</v>
      </c>
      <c r="JJ18" s="610" t="s">
        <v>425</v>
      </c>
      <c r="JK18" s="610" t="s">
        <v>426</v>
      </c>
      <c r="JL18" s="610" t="s">
        <v>427</v>
      </c>
      <c r="JM18" s="610" t="s">
        <v>428</v>
      </c>
      <c r="JN18" s="610" t="s">
        <v>429</v>
      </c>
      <c r="JO18" s="610" t="s">
        <v>430</v>
      </c>
      <c r="JP18" s="610" t="s">
        <v>431</v>
      </c>
      <c r="JQ18" s="610" t="s">
        <v>432</v>
      </c>
      <c r="JR18" s="610" t="s">
        <v>433</v>
      </c>
      <c r="JS18" s="614" t="s">
        <v>434</v>
      </c>
      <c r="JT18" s="614" t="s">
        <v>435</v>
      </c>
      <c r="JU18" s="614" t="s">
        <v>566</v>
      </c>
      <c r="JV18" s="614" t="s">
        <v>567</v>
      </c>
      <c r="JW18" s="614" t="s">
        <v>568</v>
      </c>
      <c r="JX18" s="608" t="s">
        <v>436</v>
      </c>
      <c r="JY18" s="610" t="s">
        <v>437</v>
      </c>
      <c r="JZ18" s="610" t="s">
        <v>438</v>
      </c>
      <c r="KA18" s="610" t="s">
        <v>439</v>
      </c>
      <c r="KB18" s="610" t="s">
        <v>440</v>
      </c>
      <c r="KC18" s="610" t="s">
        <v>441</v>
      </c>
      <c r="KD18" s="610" t="s">
        <v>442</v>
      </c>
      <c r="KE18" s="610" t="s">
        <v>443</v>
      </c>
      <c r="KF18" s="610" t="s">
        <v>444</v>
      </c>
      <c r="KG18" s="610" t="s">
        <v>445</v>
      </c>
      <c r="KH18" s="610" t="s">
        <v>446</v>
      </c>
      <c r="KI18" s="610" t="s">
        <v>447</v>
      </c>
      <c r="KJ18" s="610" t="s">
        <v>448</v>
      </c>
      <c r="KK18" s="610" t="s">
        <v>449</v>
      </c>
      <c r="KL18" s="610" t="s">
        <v>450</v>
      </c>
      <c r="KM18" s="610" t="s">
        <v>451</v>
      </c>
      <c r="KN18" s="610" t="s">
        <v>452</v>
      </c>
      <c r="KO18" s="610" t="s">
        <v>453</v>
      </c>
      <c r="KP18" s="610" t="s">
        <v>454</v>
      </c>
      <c r="KQ18" s="610" t="s">
        <v>455</v>
      </c>
      <c r="KR18" s="610" t="s">
        <v>456</v>
      </c>
      <c r="KS18" s="610" t="s">
        <v>457</v>
      </c>
      <c r="KT18" s="610" t="s">
        <v>458</v>
      </c>
      <c r="KU18" s="610" t="s">
        <v>459</v>
      </c>
      <c r="KV18" s="610" t="s">
        <v>460</v>
      </c>
      <c r="KW18" s="610" t="s">
        <v>461</v>
      </c>
      <c r="KX18" s="610" t="s">
        <v>462</v>
      </c>
      <c r="KY18" s="610" t="s">
        <v>463</v>
      </c>
      <c r="KZ18" s="610" t="s">
        <v>464</v>
      </c>
      <c r="LA18" s="610" t="s">
        <v>465</v>
      </c>
      <c r="LB18" s="610" t="s">
        <v>466</v>
      </c>
      <c r="LC18" s="610" t="s">
        <v>467</v>
      </c>
      <c r="LD18" s="610" t="s">
        <v>468</v>
      </c>
      <c r="LE18" s="610" t="s">
        <v>469</v>
      </c>
      <c r="LF18" s="610" t="s">
        <v>470</v>
      </c>
      <c r="LG18" s="610" t="s">
        <v>471</v>
      </c>
      <c r="LH18" s="610" t="s">
        <v>472</v>
      </c>
      <c r="LI18" s="610" t="s">
        <v>473</v>
      </c>
      <c r="LJ18" s="610" t="s">
        <v>474</v>
      </c>
      <c r="LK18" s="610" t="s">
        <v>475</v>
      </c>
      <c r="LL18" s="610" t="s">
        <v>476</v>
      </c>
      <c r="LM18" s="610" t="s">
        <v>477</v>
      </c>
      <c r="LN18" s="610" t="s">
        <v>478</v>
      </c>
      <c r="LO18" s="610" t="s">
        <v>479</v>
      </c>
      <c r="LP18" s="610" t="s">
        <v>480</v>
      </c>
      <c r="LQ18" s="610" t="s">
        <v>481</v>
      </c>
      <c r="LR18" s="610" t="s">
        <v>482</v>
      </c>
      <c r="LS18" s="610" t="s">
        <v>483</v>
      </c>
      <c r="LT18" s="610" t="s">
        <v>484</v>
      </c>
      <c r="LU18" s="610" t="s">
        <v>485</v>
      </c>
      <c r="LV18" s="610" t="s">
        <v>486</v>
      </c>
      <c r="LW18" s="610" t="s">
        <v>487</v>
      </c>
      <c r="LX18" s="610" t="s">
        <v>488</v>
      </c>
      <c r="LY18" s="610" t="s">
        <v>489</v>
      </c>
      <c r="LZ18" s="610" t="s">
        <v>490</v>
      </c>
      <c r="MA18" s="610" t="s">
        <v>491</v>
      </c>
      <c r="MB18" s="610" t="s">
        <v>492</v>
      </c>
      <c r="MC18" s="610" t="s">
        <v>493</v>
      </c>
      <c r="MD18" s="610" t="s">
        <v>494</v>
      </c>
      <c r="ME18" s="610" t="s">
        <v>495</v>
      </c>
      <c r="MF18" s="610" t="s">
        <v>496</v>
      </c>
      <c r="MG18" s="610" t="s">
        <v>497</v>
      </c>
      <c r="MH18" s="610" t="s">
        <v>498</v>
      </c>
      <c r="MI18" s="610" t="s">
        <v>499</v>
      </c>
      <c r="MJ18" s="610" t="s">
        <v>500</v>
      </c>
      <c r="MK18" s="621" t="s">
        <v>501</v>
      </c>
      <c r="ML18" s="616" t="s">
        <v>502</v>
      </c>
      <c r="MM18" s="610" t="s">
        <v>503</v>
      </c>
      <c r="MN18" s="610" t="s">
        <v>504</v>
      </c>
      <c r="MO18" s="610" t="s">
        <v>505</v>
      </c>
      <c r="MP18" s="610" t="s">
        <v>506</v>
      </c>
      <c r="MQ18" s="610" t="s">
        <v>507</v>
      </c>
      <c r="MR18" s="610" t="s">
        <v>508</v>
      </c>
      <c r="MS18" s="610" t="s">
        <v>509</v>
      </c>
      <c r="MT18" s="610" t="s">
        <v>510</v>
      </c>
      <c r="MU18" s="610" t="s">
        <v>511</v>
      </c>
      <c r="MV18" s="610" t="s">
        <v>512</v>
      </c>
      <c r="MW18" s="610" t="s">
        <v>513</v>
      </c>
      <c r="MX18" s="610" t="s">
        <v>514</v>
      </c>
      <c r="MY18" s="610" t="s">
        <v>515</v>
      </c>
      <c r="MZ18" s="610" t="s">
        <v>516</v>
      </c>
      <c r="NA18" s="610" t="s">
        <v>517</v>
      </c>
      <c r="NB18" s="610" t="s">
        <v>518</v>
      </c>
      <c r="NC18" s="610" t="s">
        <v>519</v>
      </c>
      <c r="ND18" s="610" t="s">
        <v>520</v>
      </c>
      <c r="NE18" s="610" t="s">
        <v>521</v>
      </c>
      <c r="NF18" s="610" t="s">
        <v>522</v>
      </c>
      <c r="NG18" s="610" t="s">
        <v>523</v>
      </c>
      <c r="NH18" s="610" t="s">
        <v>524</v>
      </c>
      <c r="NI18" s="610" t="s">
        <v>525</v>
      </c>
      <c r="NJ18" s="610" t="s">
        <v>526</v>
      </c>
      <c r="NK18" s="610" t="s">
        <v>527</v>
      </c>
      <c r="NL18" s="610" t="s">
        <v>528</v>
      </c>
      <c r="NM18" s="610" t="s">
        <v>529</v>
      </c>
      <c r="NN18" s="610" t="s">
        <v>530</v>
      </c>
      <c r="NO18" s="610" t="s">
        <v>531</v>
      </c>
      <c r="NP18" s="610" t="s">
        <v>532</v>
      </c>
      <c r="NQ18" s="610" t="s">
        <v>533</v>
      </c>
      <c r="NR18" s="610" t="s">
        <v>534</v>
      </c>
      <c r="NS18" s="610" t="s">
        <v>535</v>
      </c>
      <c r="NT18" s="610" t="s">
        <v>536</v>
      </c>
      <c r="NU18" s="610" t="s">
        <v>537</v>
      </c>
      <c r="NV18" s="610" t="s">
        <v>538</v>
      </c>
      <c r="NW18" s="610" t="s">
        <v>539</v>
      </c>
      <c r="NX18" s="610" t="s">
        <v>540</v>
      </c>
      <c r="NY18" s="610" t="s">
        <v>541</v>
      </c>
      <c r="NZ18" s="610" t="s">
        <v>542</v>
      </c>
      <c r="OA18" s="610" t="s">
        <v>543</v>
      </c>
      <c r="OB18" s="610" t="s">
        <v>544</v>
      </c>
      <c r="OC18" s="610" t="s">
        <v>545</v>
      </c>
      <c r="OD18" s="610" t="s">
        <v>546</v>
      </c>
      <c r="OE18" s="610" t="s">
        <v>547</v>
      </c>
      <c r="OF18" s="610" t="s">
        <v>548</v>
      </c>
      <c r="OG18" s="610" t="s">
        <v>599</v>
      </c>
      <c r="OH18" s="610" t="s">
        <v>600</v>
      </c>
      <c r="OI18" s="610" t="s">
        <v>601</v>
      </c>
      <c r="OJ18" s="610" t="s">
        <v>602</v>
      </c>
      <c r="OK18" s="610" t="s">
        <v>603</v>
      </c>
      <c r="OL18" s="610" t="s">
        <v>604</v>
      </c>
      <c r="OM18" s="610" t="s">
        <v>605</v>
      </c>
      <c r="ON18" s="610" t="s">
        <v>606</v>
      </c>
      <c r="OO18" s="610" t="s">
        <v>607</v>
      </c>
      <c r="OP18" s="610" t="s">
        <v>608</v>
      </c>
      <c r="OQ18" s="610" t="s">
        <v>609</v>
      </c>
      <c r="OR18" s="610" t="s">
        <v>610</v>
      </c>
      <c r="OS18" s="610" t="s">
        <v>611</v>
      </c>
      <c r="OT18" s="610" t="s">
        <v>612</v>
      </c>
      <c r="OU18" s="610" t="s">
        <v>613</v>
      </c>
      <c r="OV18" s="610" t="s">
        <v>614</v>
      </c>
      <c r="OW18" s="610" t="s">
        <v>615</v>
      </c>
      <c r="OX18" s="610" t="s">
        <v>616</v>
      </c>
      <c r="OY18" s="610" t="s">
        <v>617</v>
      </c>
      <c r="OZ18" s="610" t="s">
        <v>618</v>
      </c>
      <c r="PA18" s="610" t="s">
        <v>619</v>
      </c>
      <c r="PB18" s="610" t="s">
        <v>620</v>
      </c>
      <c r="PC18" s="610" t="s">
        <v>621</v>
      </c>
      <c r="PD18" s="610" t="s">
        <v>622</v>
      </c>
      <c r="PE18" s="610" t="s">
        <v>623</v>
      </c>
      <c r="PF18" s="610" t="s">
        <v>624</v>
      </c>
      <c r="PG18" s="610" t="s">
        <v>625</v>
      </c>
      <c r="PH18" s="610" t="s">
        <v>626</v>
      </c>
      <c r="PI18" s="610" t="s">
        <v>627</v>
      </c>
      <c r="PJ18" s="610" t="s">
        <v>628</v>
      </c>
      <c r="PK18" s="610" t="s">
        <v>629</v>
      </c>
      <c r="PL18" s="610" t="s">
        <v>630</v>
      </c>
      <c r="PM18" s="628" t="s">
        <v>549</v>
      </c>
      <c r="PN18" s="623" t="s">
        <v>550</v>
      </c>
      <c r="PO18" s="623" t="s">
        <v>551</v>
      </c>
      <c r="PP18" s="623" t="s">
        <v>552</v>
      </c>
      <c r="PQ18" s="623" t="s">
        <v>553</v>
      </c>
      <c r="PR18" s="623" t="s">
        <v>554</v>
      </c>
      <c r="PS18" s="625" t="s">
        <v>555</v>
      </c>
      <c r="PT18" s="227"/>
      <c r="PU18" s="228"/>
      <c r="PV18" s="228"/>
      <c r="PW18" s="228"/>
      <c r="PX18" s="228"/>
      <c r="PY18" s="228"/>
      <c r="PZ18" s="228"/>
      <c r="QA18" s="228"/>
      <c r="QB18" s="228"/>
      <c r="QC18" s="228"/>
      <c r="QD18" s="228"/>
      <c r="QE18" s="228"/>
      <c r="QF18" s="229"/>
    </row>
    <row r="19" spans="1:448" s="226" customFormat="1" ht="26.25" customHeight="1" thickBot="1" x14ac:dyDescent="0.3">
      <c r="A19" s="529"/>
      <c r="B19" s="532"/>
      <c r="C19" s="535"/>
      <c r="D19" s="535"/>
      <c r="E19" s="535"/>
      <c r="F19" s="535"/>
      <c r="G19" s="535"/>
      <c r="H19" s="535"/>
      <c r="I19" s="556"/>
      <c r="J19" s="577"/>
      <c r="K19" s="580"/>
      <c r="L19" s="538"/>
      <c r="M19" s="541"/>
      <c r="N19" s="544"/>
      <c r="O19" s="571"/>
      <c r="P19" s="574"/>
      <c r="Q19" s="547"/>
      <c r="R19" s="550"/>
      <c r="S19" s="553"/>
      <c r="T19" s="591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593"/>
      <c r="AM19" s="593"/>
      <c r="AN19" s="593"/>
      <c r="AO19" s="593"/>
      <c r="AP19" s="593"/>
      <c r="AQ19" s="593"/>
      <c r="AR19" s="593"/>
      <c r="AS19" s="593"/>
      <c r="AT19" s="593"/>
      <c r="AU19" s="593"/>
      <c r="AV19" s="593"/>
      <c r="AW19" s="627"/>
      <c r="AX19" s="627"/>
      <c r="AY19" s="627"/>
      <c r="AZ19" s="627"/>
      <c r="BA19" s="627"/>
      <c r="BB19" s="600"/>
      <c r="BC19" s="602"/>
      <c r="BD19" s="603"/>
      <c r="BE19" s="603"/>
      <c r="BF19" s="603"/>
      <c r="BG19" s="603"/>
      <c r="BH19" s="603"/>
      <c r="BI19" s="603"/>
      <c r="BJ19" s="603"/>
      <c r="BK19" s="603"/>
      <c r="BL19" s="603"/>
      <c r="BM19" s="603"/>
      <c r="BN19" s="603"/>
      <c r="BO19" s="603"/>
      <c r="BP19" s="603"/>
      <c r="BQ19" s="603"/>
      <c r="BR19" s="603"/>
      <c r="BS19" s="603"/>
      <c r="BT19" s="603"/>
      <c r="BU19" s="603"/>
      <c r="BV19" s="603"/>
      <c r="BW19" s="603"/>
      <c r="BX19" s="603"/>
      <c r="BY19" s="604"/>
      <c r="BZ19" s="604"/>
      <c r="CA19" s="603"/>
      <c r="CB19" s="603"/>
      <c r="CC19" s="603"/>
      <c r="CD19" s="60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  <c r="CO19" s="603"/>
      <c r="CP19" s="603"/>
      <c r="CQ19" s="603"/>
      <c r="CR19" s="603"/>
      <c r="CS19" s="603"/>
      <c r="CT19" s="603"/>
      <c r="CU19" s="603"/>
      <c r="CV19" s="603"/>
      <c r="CW19" s="603"/>
      <c r="CX19" s="603"/>
      <c r="CY19" s="603"/>
      <c r="CZ19" s="603"/>
      <c r="DA19" s="525"/>
      <c r="DB19" s="525"/>
      <c r="DC19" s="526"/>
      <c r="DD19" s="591"/>
      <c r="DE19" s="593"/>
      <c r="DF19" s="593"/>
      <c r="DG19" s="593"/>
      <c r="DH19" s="593"/>
      <c r="DI19" s="593"/>
      <c r="DJ19" s="593"/>
      <c r="DK19" s="593"/>
      <c r="DL19" s="593"/>
      <c r="DM19" s="593"/>
      <c r="DN19" s="593"/>
      <c r="DO19" s="593"/>
      <c r="DP19" s="593"/>
      <c r="DQ19" s="593"/>
      <c r="DR19" s="593"/>
      <c r="DS19" s="593"/>
      <c r="DT19" s="593"/>
      <c r="DU19" s="593"/>
      <c r="DV19" s="593"/>
      <c r="DW19" s="593"/>
      <c r="DX19" s="593"/>
      <c r="DY19" s="593"/>
      <c r="DZ19" s="593"/>
      <c r="EA19" s="593"/>
      <c r="EB19" s="593"/>
      <c r="EC19" s="593"/>
      <c r="ED19" s="593"/>
      <c r="EE19" s="593"/>
      <c r="EF19" s="593"/>
      <c r="EG19" s="593"/>
      <c r="EH19" s="593"/>
      <c r="EI19" s="593"/>
      <c r="EJ19" s="593"/>
      <c r="EK19" s="593"/>
      <c r="EL19" s="593"/>
      <c r="EM19" s="593"/>
      <c r="EN19" s="593"/>
      <c r="EO19" s="593"/>
      <c r="EP19" s="593"/>
      <c r="EQ19" s="593"/>
      <c r="ER19" s="593"/>
      <c r="ES19" s="593"/>
      <c r="ET19" s="593"/>
      <c r="EU19" s="593"/>
      <c r="EV19" s="593"/>
      <c r="EW19" s="593"/>
      <c r="EX19" s="593"/>
      <c r="EY19" s="593"/>
      <c r="EZ19" s="605"/>
      <c r="FA19" s="604"/>
      <c r="FB19" s="604"/>
      <c r="FC19" s="604"/>
      <c r="FD19" s="604"/>
      <c r="FE19" s="604"/>
      <c r="FF19" s="604"/>
      <c r="FG19" s="604"/>
      <c r="FH19" s="604"/>
      <c r="FI19" s="604"/>
      <c r="FJ19" s="604"/>
      <c r="FK19" s="604"/>
      <c r="FL19" s="604"/>
      <c r="FM19" s="604"/>
      <c r="FN19" s="604"/>
      <c r="FO19" s="604"/>
      <c r="FP19" s="604"/>
      <c r="FQ19" s="604"/>
      <c r="FR19" s="604"/>
      <c r="FS19" s="604"/>
      <c r="FT19" s="604"/>
      <c r="FU19" s="604"/>
      <c r="FV19" s="604"/>
      <c r="FW19" s="604"/>
      <c r="FX19" s="604"/>
      <c r="FY19" s="604"/>
      <c r="FZ19" s="604"/>
      <c r="GA19" s="604"/>
      <c r="GB19" s="604"/>
      <c r="GC19" s="604"/>
      <c r="GD19" s="604"/>
      <c r="GE19" s="604"/>
      <c r="GF19" s="604"/>
      <c r="GG19" s="604"/>
      <c r="GH19" s="604"/>
      <c r="GI19" s="604"/>
      <c r="GJ19" s="604"/>
      <c r="GK19" s="604"/>
      <c r="GL19" s="604"/>
      <c r="GM19" s="604"/>
      <c r="GN19" s="604"/>
      <c r="GO19" s="604"/>
      <c r="GP19" s="604"/>
      <c r="GQ19" s="604"/>
      <c r="GR19" s="604"/>
      <c r="GS19" s="604"/>
      <c r="GT19" s="604"/>
      <c r="GU19" s="604"/>
      <c r="GV19" s="604"/>
      <c r="GW19" s="604"/>
      <c r="GX19" s="604"/>
      <c r="GY19" s="604"/>
      <c r="GZ19" s="604"/>
      <c r="HA19" s="604"/>
      <c r="HB19" s="604"/>
      <c r="HC19" s="604"/>
      <c r="HD19" s="604"/>
      <c r="HE19" s="604"/>
      <c r="HF19" s="604"/>
      <c r="HG19" s="604"/>
      <c r="HH19" s="604"/>
      <c r="HI19" s="604"/>
      <c r="HJ19" s="604"/>
      <c r="HK19" s="604"/>
      <c r="HL19" s="604"/>
      <c r="HM19" s="604"/>
      <c r="HN19" s="604"/>
      <c r="HO19" s="604"/>
      <c r="HP19" s="604"/>
      <c r="HQ19" s="604"/>
      <c r="HR19" s="604"/>
      <c r="HS19" s="604"/>
      <c r="HT19" s="604"/>
      <c r="HU19" s="604"/>
      <c r="HV19" s="604"/>
      <c r="HW19" s="604"/>
      <c r="HX19" s="604"/>
      <c r="HY19" s="604"/>
      <c r="HZ19" s="604"/>
      <c r="IA19" s="604"/>
      <c r="IB19" s="604"/>
      <c r="IC19" s="604"/>
      <c r="ID19" s="607"/>
      <c r="IE19" s="609"/>
      <c r="IF19" s="611"/>
      <c r="IG19" s="611"/>
      <c r="IH19" s="611"/>
      <c r="II19" s="611"/>
      <c r="IJ19" s="611"/>
      <c r="IK19" s="611"/>
      <c r="IL19" s="611"/>
      <c r="IM19" s="611"/>
      <c r="IN19" s="611"/>
      <c r="IO19" s="611"/>
      <c r="IP19" s="611"/>
      <c r="IQ19" s="611"/>
      <c r="IR19" s="611"/>
      <c r="IS19" s="611"/>
      <c r="IT19" s="611"/>
      <c r="IU19" s="613"/>
      <c r="IV19" s="609"/>
      <c r="IW19" s="611"/>
      <c r="IX19" s="611"/>
      <c r="IY19" s="611"/>
      <c r="IZ19" s="611"/>
      <c r="JA19" s="611"/>
      <c r="JB19" s="611"/>
      <c r="JC19" s="611"/>
      <c r="JD19" s="611"/>
      <c r="JE19" s="611"/>
      <c r="JF19" s="611"/>
      <c r="JG19" s="615"/>
      <c r="JH19" s="617"/>
      <c r="JI19" s="611"/>
      <c r="JJ19" s="611"/>
      <c r="JK19" s="611"/>
      <c r="JL19" s="611"/>
      <c r="JM19" s="611"/>
      <c r="JN19" s="611"/>
      <c r="JO19" s="611"/>
      <c r="JP19" s="611"/>
      <c r="JQ19" s="611"/>
      <c r="JR19" s="611"/>
      <c r="JS19" s="615"/>
      <c r="JT19" s="615"/>
      <c r="JU19" s="615"/>
      <c r="JV19" s="615"/>
      <c r="JW19" s="615"/>
      <c r="JX19" s="619"/>
      <c r="JY19" s="618"/>
      <c r="JZ19" s="618"/>
      <c r="KA19" s="618"/>
      <c r="KB19" s="618"/>
      <c r="KC19" s="618"/>
      <c r="KD19" s="618"/>
      <c r="KE19" s="618"/>
      <c r="KF19" s="618"/>
      <c r="KG19" s="618"/>
      <c r="KH19" s="618"/>
      <c r="KI19" s="618"/>
      <c r="KJ19" s="618"/>
      <c r="KK19" s="618"/>
      <c r="KL19" s="618"/>
      <c r="KM19" s="618"/>
      <c r="KN19" s="618"/>
      <c r="KO19" s="618"/>
      <c r="KP19" s="618"/>
      <c r="KQ19" s="618"/>
      <c r="KR19" s="618"/>
      <c r="KS19" s="618"/>
      <c r="KT19" s="618"/>
      <c r="KU19" s="618"/>
      <c r="KV19" s="618"/>
      <c r="KW19" s="618"/>
      <c r="KX19" s="618"/>
      <c r="KY19" s="618"/>
      <c r="KZ19" s="618"/>
      <c r="LA19" s="618"/>
      <c r="LB19" s="618"/>
      <c r="LC19" s="618"/>
      <c r="LD19" s="618"/>
      <c r="LE19" s="618"/>
      <c r="LF19" s="618"/>
      <c r="LG19" s="618"/>
      <c r="LH19" s="618"/>
      <c r="LI19" s="618"/>
      <c r="LJ19" s="618"/>
      <c r="LK19" s="618"/>
      <c r="LL19" s="618"/>
      <c r="LM19" s="618"/>
      <c r="LN19" s="618"/>
      <c r="LO19" s="618"/>
      <c r="LP19" s="618"/>
      <c r="LQ19" s="618"/>
      <c r="LR19" s="618"/>
      <c r="LS19" s="618"/>
      <c r="LT19" s="618"/>
      <c r="LU19" s="618"/>
      <c r="LV19" s="618"/>
      <c r="LW19" s="618"/>
      <c r="LX19" s="618"/>
      <c r="LY19" s="618"/>
      <c r="LZ19" s="618"/>
      <c r="MA19" s="618"/>
      <c r="MB19" s="618"/>
      <c r="MC19" s="618"/>
      <c r="MD19" s="618"/>
      <c r="ME19" s="618"/>
      <c r="MF19" s="618"/>
      <c r="MG19" s="618"/>
      <c r="MH19" s="618"/>
      <c r="MI19" s="618"/>
      <c r="MJ19" s="618"/>
      <c r="MK19" s="622"/>
      <c r="ML19" s="620"/>
      <c r="MM19" s="618"/>
      <c r="MN19" s="618"/>
      <c r="MO19" s="618"/>
      <c r="MP19" s="618"/>
      <c r="MQ19" s="618"/>
      <c r="MR19" s="618"/>
      <c r="MS19" s="618"/>
      <c r="MT19" s="618"/>
      <c r="MU19" s="618"/>
      <c r="MV19" s="618"/>
      <c r="MW19" s="618"/>
      <c r="MX19" s="618"/>
      <c r="MY19" s="618"/>
      <c r="MZ19" s="618"/>
      <c r="NA19" s="618"/>
      <c r="NB19" s="618"/>
      <c r="NC19" s="618"/>
      <c r="ND19" s="618"/>
      <c r="NE19" s="618"/>
      <c r="NF19" s="618"/>
      <c r="NG19" s="618"/>
      <c r="NH19" s="618"/>
      <c r="NI19" s="618"/>
      <c r="NJ19" s="618"/>
      <c r="NK19" s="618"/>
      <c r="NL19" s="618"/>
      <c r="NM19" s="618"/>
      <c r="NN19" s="618"/>
      <c r="NO19" s="618"/>
      <c r="NP19" s="618"/>
      <c r="NQ19" s="618"/>
      <c r="NR19" s="618"/>
      <c r="NS19" s="618"/>
      <c r="NT19" s="618"/>
      <c r="NU19" s="618"/>
      <c r="NV19" s="618"/>
      <c r="NW19" s="618"/>
      <c r="NX19" s="618"/>
      <c r="NY19" s="618"/>
      <c r="NZ19" s="618"/>
      <c r="OA19" s="618"/>
      <c r="OB19" s="618"/>
      <c r="OC19" s="618"/>
      <c r="OD19" s="618"/>
      <c r="OE19" s="618"/>
      <c r="OF19" s="618"/>
      <c r="OG19" s="618"/>
      <c r="OH19" s="618"/>
      <c r="OI19" s="618"/>
      <c r="OJ19" s="618"/>
      <c r="OK19" s="618"/>
      <c r="OL19" s="618"/>
      <c r="OM19" s="618"/>
      <c r="ON19" s="618"/>
      <c r="OO19" s="618"/>
      <c r="OP19" s="618"/>
      <c r="OQ19" s="618"/>
      <c r="OR19" s="618"/>
      <c r="OS19" s="618"/>
      <c r="OT19" s="618"/>
      <c r="OU19" s="618"/>
      <c r="OV19" s="618"/>
      <c r="OW19" s="618"/>
      <c r="OX19" s="618"/>
      <c r="OY19" s="618"/>
      <c r="OZ19" s="618"/>
      <c r="PA19" s="618"/>
      <c r="PB19" s="618"/>
      <c r="PC19" s="618"/>
      <c r="PD19" s="618"/>
      <c r="PE19" s="618"/>
      <c r="PF19" s="618"/>
      <c r="PG19" s="618"/>
      <c r="PH19" s="618"/>
      <c r="PI19" s="618"/>
      <c r="PJ19" s="618"/>
      <c r="PK19" s="618"/>
      <c r="PL19" s="618"/>
      <c r="PM19" s="629"/>
      <c r="PN19" s="624"/>
      <c r="PO19" s="624"/>
      <c r="PP19" s="624"/>
      <c r="PQ19" s="624"/>
      <c r="PR19" s="624"/>
      <c r="PS19" s="626"/>
      <c r="PT19" s="230"/>
      <c r="PU19" s="231"/>
      <c r="PV19" s="231"/>
      <c r="PW19" s="231"/>
      <c r="PX19" s="231"/>
      <c r="PY19" s="231"/>
      <c r="PZ19" s="231"/>
      <c r="QA19" s="231"/>
      <c r="QB19" s="231"/>
      <c r="QC19" s="231"/>
      <c r="QD19" s="231"/>
      <c r="QE19" s="231"/>
      <c r="QF19" s="232"/>
    </row>
    <row r="20" spans="1:448" ht="15.75" x14ac:dyDescent="0.25">
      <c r="A20" s="363">
        <f>'Położnictwo I st.'!A20</f>
        <v>1</v>
      </c>
      <c r="B20" s="234" t="str">
        <f>IF('Położnictwo I st.'!B20&gt;0,'Położnictwo I st.'!B20," ")</f>
        <v>A</v>
      </c>
      <c r="C20" s="234" t="str">
        <f>IF('Położnictwo I st.'!C20&gt;0,'Położnictwo I st.'!C20," ")</f>
        <v>2025/2026</v>
      </c>
      <c r="D20" s="234" t="str">
        <f>IF('Położnictwo I st.'!D20&gt;0,'Położnictwo I st.'!D20," ")</f>
        <v xml:space="preserve"> </v>
      </c>
      <c r="E20" s="234">
        <f>IF('Położnictwo I st.'!E20&gt;0,'Położnictwo I st.'!E20," ")</f>
        <v>1</v>
      </c>
      <c r="F20" s="234" t="str">
        <f>IF('Położnictwo I st.'!F20&gt;0,'Położnictwo I st.'!F20," ")</f>
        <v>2025/2026</v>
      </c>
      <c r="G20" s="234" t="str">
        <f>IF('Położnictwo I st.'!G20&gt;0,'Położnictwo I st.'!G20," ")</f>
        <v>RPS</v>
      </c>
      <c r="H20" s="234" t="str">
        <f>IF('Położnictwo I st.'!H20&gt;0,'Położnictwo I st.'!H20," ")</f>
        <v>ze standardu</v>
      </c>
      <c r="I20" s="319" t="str">
        <f>IF('Położnictwo I st.'!I20&gt;0,'Położnictwo I st.'!I20," ")</f>
        <v>Anatomia</v>
      </c>
      <c r="J20" s="236">
        <f>'Położnictwo I st.'!L20</f>
        <v>85</v>
      </c>
      <c r="K20" s="237">
        <f>'Położnictwo I st.'!M20</f>
        <v>0</v>
      </c>
      <c r="L20" s="238">
        <f>'Położnictwo I st.'!N20</f>
        <v>85</v>
      </c>
      <c r="M20" s="239">
        <f>'Położnictwo I st.'!AA20+'Położnictwo I st.'!AC20+'Położnictwo I st.'!AX20+'Położnictwo I st.'!AZ20</f>
        <v>40</v>
      </c>
      <c r="N20" s="240">
        <f>'Położnictwo I st.'!O20</f>
        <v>55</v>
      </c>
      <c r="O20" s="241">
        <f>'Położnictwo I st.'!P20</f>
        <v>3</v>
      </c>
      <c r="P20" s="242" t="str">
        <f>'Położnictwo I st.'!U20</f>
        <v xml:space="preserve">egz </v>
      </c>
      <c r="Q20" s="243">
        <f t="shared" ref="Q20:Q38" si="0">SUM(T20:ID20)</f>
        <v>2</v>
      </c>
      <c r="R20" s="244">
        <f t="shared" ref="R20:R38" si="1">SUM(IE20:PL20)</f>
        <v>1</v>
      </c>
      <c r="S20" s="245">
        <f>SUM(PM20:PS20)</f>
        <v>0</v>
      </c>
      <c r="T20" s="246">
        <v>1</v>
      </c>
      <c r="U20" s="247">
        <v>1</v>
      </c>
      <c r="V20" s="247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51"/>
      <c r="AW20" s="251"/>
      <c r="AX20" s="251"/>
      <c r="AY20" s="251"/>
      <c r="AZ20" s="251"/>
      <c r="BA20" s="251"/>
      <c r="BB20" s="249"/>
      <c r="BC20" s="246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50"/>
      <c r="CA20" s="248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8"/>
      <c r="DA20" s="248"/>
      <c r="DB20" s="248"/>
      <c r="DC20" s="333"/>
      <c r="DD20" s="247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6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51"/>
      <c r="HA20" s="251"/>
      <c r="HB20" s="251"/>
      <c r="HC20" s="251"/>
      <c r="HD20" s="251"/>
      <c r="HE20" s="251"/>
      <c r="HF20" s="251"/>
      <c r="HG20" s="251"/>
      <c r="HH20" s="251"/>
      <c r="HI20" s="251"/>
      <c r="HJ20" s="251"/>
      <c r="HK20" s="251"/>
      <c r="HL20" s="251"/>
      <c r="HM20" s="251"/>
      <c r="HN20" s="251"/>
      <c r="HO20" s="251"/>
      <c r="HP20" s="251"/>
      <c r="HQ20" s="251"/>
      <c r="HR20" s="251"/>
      <c r="HS20" s="251"/>
      <c r="HT20" s="251"/>
      <c r="HU20" s="251"/>
      <c r="HV20" s="251"/>
      <c r="HW20" s="251"/>
      <c r="HX20" s="251"/>
      <c r="HY20" s="251"/>
      <c r="HZ20" s="251"/>
      <c r="IA20" s="251"/>
      <c r="IB20" s="251"/>
      <c r="IC20" s="251"/>
      <c r="ID20" s="249"/>
      <c r="IE20" s="246">
        <v>1</v>
      </c>
      <c r="IF20" s="248"/>
      <c r="IG20" s="248"/>
      <c r="IH20" s="248"/>
      <c r="II20" s="248"/>
      <c r="IJ20" s="248"/>
      <c r="IK20" s="248"/>
      <c r="IL20" s="248"/>
      <c r="IM20" s="248"/>
      <c r="IN20" s="248"/>
      <c r="IO20" s="248"/>
      <c r="IP20" s="248"/>
      <c r="IQ20" s="248"/>
      <c r="IR20" s="248"/>
      <c r="IS20" s="248"/>
      <c r="IT20" s="251"/>
      <c r="IU20" s="251"/>
      <c r="IV20" s="246"/>
      <c r="IW20" s="248"/>
      <c r="IX20" s="248"/>
      <c r="IY20" s="248"/>
      <c r="IZ20" s="248"/>
      <c r="JA20" s="248"/>
      <c r="JB20" s="248"/>
      <c r="JC20" s="248"/>
      <c r="JD20" s="248"/>
      <c r="JE20" s="248"/>
      <c r="JF20" s="248"/>
      <c r="JG20" s="248"/>
      <c r="JH20" s="248"/>
      <c r="JI20" s="248"/>
      <c r="JJ20" s="248"/>
      <c r="JK20" s="248"/>
      <c r="JL20" s="248"/>
      <c r="JM20" s="248"/>
      <c r="JN20" s="248"/>
      <c r="JO20" s="248"/>
      <c r="JP20" s="248"/>
      <c r="JQ20" s="248"/>
      <c r="JR20" s="248"/>
      <c r="JS20" s="248"/>
      <c r="JT20" s="251"/>
      <c r="JU20" s="251"/>
      <c r="JV20" s="251"/>
      <c r="JW20" s="251"/>
      <c r="JX20" s="246"/>
      <c r="JY20" s="248"/>
      <c r="JZ20" s="248"/>
      <c r="KA20" s="248"/>
      <c r="KB20" s="248"/>
      <c r="KC20" s="248"/>
      <c r="KD20" s="248"/>
      <c r="KE20" s="248"/>
      <c r="KF20" s="248"/>
      <c r="KG20" s="248"/>
      <c r="KH20" s="248"/>
      <c r="KI20" s="248"/>
      <c r="KJ20" s="248"/>
      <c r="KK20" s="248"/>
      <c r="KL20" s="248"/>
      <c r="KM20" s="248"/>
      <c r="KN20" s="248"/>
      <c r="KO20" s="248"/>
      <c r="KP20" s="248"/>
      <c r="KQ20" s="248"/>
      <c r="KR20" s="251"/>
      <c r="KS20" s="251"/>
      <c r="KT20" s="251"/>
      <c r="KU20" s="251"/>
      <c r="KV20" s="251"/>
      <c r="KW20" s="251"/>
      <c r="KX20" s="251"/>
      <c r="KY20" s="251"/>
      <c r="KZ20" s="251"/>
      <c r="LA20" s="251"/>
      <c r="LB20" s="251"/>
      <c r="LC20" s="251"/>
      <c r="LD20" s="251"/>
      <c r="LE20" s="251"/>
      <c r="LF20" s="251"/>
      <c r="LG20" s="251"/>
      <c r="LH20" s="251"/>
      <c r="LI20" s="251"/>
      <c r="LJ20" s="251"/>
      <c r="LK20" s="251"/>
      <c r="LL20" s="251"/>
      <c r="LM20" s="251"/>
      <c r="LN20" s="251"/>
      <c r="LO20" s="251"/>
      <c r="LP20" s="251"/>
      <c r="LQ20" s="251"/>
      <c r="LR20" s="251"/>
      <c r="LS20" s="251"/>
      <c r="LT20" s="251"/>
      <c r="LU20" s="251"/>
      <c r="LV20" s="251"/>
      <c r="LW20" s="251"/>
      <c r="LX20" s="251"/>
      <c r="LY20" s="251"/>
      <c r="LZ20" s="251"/>
      <c r="MA20" s="251"/>
      <c r="MB20" s="251"/>
      <c r="MC20" s="251"/>
      <c r="MD20" s="251"/>
      <c r="ME20" s="251"/>
      <c r="MF20" s="251"/>
      <c r="MG20" s="251"/>
      <c r="MH20" s="251"/>
      <c r="MI20" s="251"/>
      <c r="MJ20" s="251"/>
      <c r="MK20" s="249"/>
      <c r="ML20" s="252"/>
      <c r="MM20" s="253"/>
      <c r="MN20" s="253"/>
      <c r="MO20" s="253"/>
      <c r="MP20" s="253"/>
      <c r="MQ20" s="253"/>
      <c r="MR20" s="253"/>
      <c r="MS20" s="253"/>
      <c r="MT20" s="253"/>
      <c r="MU20" s="253"/>
      <c r="MV20" s="253"/>
      <c r="MW20" s="253"/>
      <c r="MX20" s="254"/>
      <c r="MY20" s="254"/>
      <c r="MZ20" s="254"/>
      <c r="NA20" s="254"/>
      <c r="NB20" s="254"/>
      <c r="NC20" s="254"/>
      <c r="ND20" s="254"/>
      <c r="NE20" s="254"/>
      <c r="NF20" s="254"/>
      <c r="NG20" s="254"/>
      <c r="NH20" s="254"/>
      <c r="NI20" s="254"/>
      <c r="NJ20" s="254"/>
      <c r="NK20" s="254"/>
      <c r="NL20" s="254"/>
      <c r="NM20" s="254"/>
      <c r="NN20" s="254"/>
      <c r="NO20" s="254"/>
      <c r="NP20" s="254"/>
      <c r="NQ20" s="254"/>
      <c r="NR20" s="254"/>
      <c r="NS20" s="254"/>
      <c r="NT20" s="254"/>
      <c r="NU20" s="254"/>
      <c r="NV20" s="254"/>
      <c r="NW20" s="254"/>
      <c r="NX20" s="254"/>
      <c r="NY20" s="254"/>
      <c r="NZ20" s="254"/>
      <c r="OA20" s="254"/>
      <c r="OB20" s="254"/>
      <c r="OC20" s="254"/>
      <c r="OD20" s="254"/>
      <c r="OE20" s="254"/>
      <c r="OF20" s="254"/>
      <c r="OG20" s="254"/>
      <c r="OH20" s="254"/>
      <c r="OI20" s="254"/>
      <c r="OJ20" s="254"/>
      <c r="OK20" s="254"/>
      <c r="OL20" s="254"/>
      <c r="OM20" s="254"/>
      <c r="ON20" s="254"/>
      <c r="OO20" s="254"/>
      <c r="OP20" s="254"/>
      <c r="OQ20" s="254"/>
      <c r="OR20" s="254"/>
      <c r="OS20" s="254"/>
      <c r="OT20" s="254"/>
      <c r="OU20" s="254"/>
      <c r="OV20" s="254"/>
      <c r="OW20" s="254"/>
      <c r="OX20" s="254"/>
      <c r="OY20" s="254"/>
      <c r="OZ20" s="254"/>
      <c r="PA20" s="254"/>
      <c r="PB20" s="254"/>
      <c r="PC20" s="254"/>
      <c r="PD20" s="254"/>
      <c r="PE20" s="254"/>
      <c r="PF20" s="254"/>
      <c r="PG20" s="254"/>
      <c r="PH20" s="254"/>
      <c r="PI20" s="254"/>
      <c r="PJ20" s="254"/>
      <c r="PK20" s="254"/>
      <c r="PL20" s="254"/>
      <c r="PM20" s="246"/>
      <c r="PN20" s="248"/>
      <c r="PO20" s="248"/>
      <c r="PP20" s="248"/>
      <c r="PQ20" s="248"/>
      <c r="PR20" s="248"/>
      <c r="PS20" s="249"/>
    </row>
    <row r="21" spans="1:448" ht="15.75" x14ac:dyDescent="0.25">
      <c r="A21" s="233">
        <f>'Położnictwo I st.'!A21</f>
        <v>2</v>
      </c>
      <c r="B21" s="234" t="str">
        <f>IF('Położnictwo I st.'!B21&gt;0,'Położnictwo I st.'!B21," ")</f>
        <v>A</v>
      </c>
      <c r="C21" s="234" t="str">
        <f>IF('Położnictwo I st.'!C21&gt;0,'Położnictwo I st.'!C21," ")</f>
        <v>2025/2026</v>
      </c>
      <c r="D21" s="234" t="str">
        <f>IF('Położnictwo I st.'!D21&gt;0,'Położnictwo I st.'!D21," ")</f>
        <v xml:space="preserve"> </v>
      </c>
      <c r="E21" s="234">
        <f>IF('Położnictwo I st.'!E21&gt;0,'Położnictwo I st.'!E21," ")</f>
        <v>1</v>
      </c>
      <c r="F21" s="234" t="str">
        <f>IF('Położnictwo I st.'!F21&gt;0,'Położnictwo I st.'!F21," ")</f>
        <v>2025/2026</v>
      </c>
      <c r="G21" s="234" t="str">
        <f>IF('Położnictwo I st.'!G21&gt;0,'Położnictwo I st.'!G21," ")</f>
        <v>RPS</v>
      </c>
      <c r="H21" s="234" t="str">
        <f>IF('Położnictwo I st.'!H21&gt;0,'Położnictwo I st.'!H21," ")</f>
        <v>ze standardu</v>
      </c>
      <c r="I21" s="319" t="str">
        <f>IF('Położnictwo I st.'!I21&gt;0,'Położnictwo I st.'!I21," ")</f>
        <v>Fizjologia</v>
      </c>
      <c r="J21" s="236">
        <f>'Położnictwo I st.'!L21</f>
        <v>80</v>
      </c>
      <c r="K21" s="237">
        <f>'Położnictwo I st.'!M21</f>
        <v>5</v>
      </c>
      <c r="L21" s="238">
        <f>'Położnictwo I st.'!N21</f>
        <v>75</v>
      </c>
      <c r="M21" s="239">
        <f>'Położnictwo I st.'!AA21+'Położnictwo I st.'!AC21+'Położnictwo I st.'!AX21+'Położnictwo I st.'!AZ21</f>
        <v>40</v>
      </c>
      <c r="N21" s="240">
        <f>'Położnictwo I st.'!O21</f>
        <v>50</v>
      </c>
      <c r="O21" s="241">
        <f>'Położnictwo I st.'!P21</f>
        <v>3</v>
      </c>
      <c r="P21" s="242" t="str">
        <f>'Położnictwo I st.'!U21</f>
        <v xml:space="preserve">egz </v>
      </c>
      <c r="Q21" s="243">
        <f t="shared" si="0"/>
        <v>6</v>
      </c>
      <c r="R21" s="244">
        <f t="shared" si="1"/>
        <v>2</v>
      </c>
      <c r="S21" s="245">
        <f t="shared" ref="S21:S38" si="2">SUM(PM21:PS21)</f>
        <v>0</v>
      </c>
      <c r="T21" s="255"/>
      <c r="U21" s="252"/>
      <c r="V21" s="252">
        <v>1</v>
      </c>
      <c r="W21" s="256">
        <v>1</v>
      </c>
      <c r="X21" s="256">
        <v>1</v>
      </c>
      <c r="Y21" s="256">
        <v>1</v>
      </c>
      <c r="Z21" s="256">
        <v>1</v>
      </c>
      <c r="AA21" s="256">
        <v>1</v>
      </c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60"/>
      <c r="AW21" s="260"/>
      <c r="AX21" s="260"/>
      <c r="AY21" s="260"/>
      <c r="AZ21" s="260"/>
      <c r="BA21" s="260"/>
      <c r="BB21" s="257"/>
      <c r="BC21" s="258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9"/>
      <c r="CA21" s="253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6"/>
      <c r="DA21" s="256"/>
      <c r="DB21" s="256"/>
      <c r="DC21" s="334"/>
      <c r="DD21" s="261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8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60"/>
      <c r="HA21" s="260"/>
      <c r="HB21" s="260"/>
      <c r="HC21" s="260"/>
      <c r="HD21" s="260"/>
      <c r="HE21" s="260"/>
      <c r="HF21" s="260"/>
      <c r="HG21" s="260"/>
      <c r="HH21" s="260"/>
      <c r="HI21" s="260"/>
      <c r="HJ21" s="260"/>
      <c r="HK21" s="260"/>
      <c r="HL21" s="260"/>
      <c r="HM21" s="260"/>
      <c r="HN21" s="260"/>
      <c r="HO21" s="260"/>
      <c r="HP21" s="260"/>
      <c r="HQ21" s="260"/>
      <c r="HR21" s="260"/>
      <c r="HS21" s="260"/>
      <c r="HT21" s="260"/>
      <c r="HU21" s="260"/>
      <c r="HV21" s="260"/>
      <c r="HW21" s="260"/>
      <c r="HX21" s="260"/>
      <c r="HY21" s="260"/>
      <c r="HZ21" s="260"/>
      <c r="IA21" s="260"/>
      <c r="IB21" s="260"/>
      <c r="IC21" s="260"/>
      <c r="ID21" s="257"/>
      <c r="IE21" s="258"/>
      <c r="IF21" s="256">
        <v>1</v>
      </c>
      <c r="IG21" s="256">
        <v>1</v>
      </c>
      <c r="IH21" s="256"/>
      <c r="II21" s="256"/>
      <c r="IJ21" s="256"/>
      <c r="IK21" s="256"/>
      <c r="IL21" s="256"/>
      <c r="IM21" s="256"/>
      <c r="IN21" s="256"/>
      <c r="IO21" s="256"/>
      <c r="IP21" s="256"/>
      <c r="IQ21" s="256"/>
      <c r="IR21" s="256"/>
      <c r="IS21" s="256"/>
      <c r="IT21" s="260"/>
      <c r="IU21" s="260"/>
      <c r="IV21" s="258"/>
      <c r="IW21" s="256"/>
      <c r="IX21" s="256"/>
      <c r="IY21" s="256"/>
      <c r="IZ21" s="256"/>
      <c r="JA21" s="256"/>
      <c r="JB21" s="256"/>
      <c r="JC21" s="256"/>
      <c r="JD21" s="256"/>
      <c r="JE21" s="256"/>
      <c r="JF21" s="256"/>
      <c r="JG21" s="256"/>
      <c r="JH21" s="256"/>
      <c r="JI21" s="256"/>
      <c r="JJ21" s="256"/>
      <c r="JK21" s="256"/>
      <c r="JL21" s="256"/>
      <c r="JM21" s="256"/>
      <c r="JN21" s="256"/>
      <c r="JO21" s="256"/>
      <c r="JP21" s="256"/>
      <c r="JQ21" s="256"/>
      <c r="JR21" s="256"/>
      <c r="JS21" s="256"/>
      <c r="JT21" s="260"/>
      <c r="JU21" s="260"/>
      <c r="JV21" s="260"/>
      <c r="JW21" s="260"/>
      <c r="JX21" s="258"/>
      <c r="JY21" s="256"/>
      <c r="JZ21" s="256"/>
      <c r="KA21" s="256"/>
      <c r="KB21" s="256"/>
      <c r="KC21" s="256"/>
      <c r="KD21" s="256"/>
      <c r="KE21" s="256"/>
      <c r="KF21" s="256"/>
      <c r="KG21" s="256"/>
      <c r="KH21" s="256"/>
      <c r="KI21" s="256"/>
      <c r="KJ21" s="256"/>
      <c r="KK21" s="256"/>
      <c r="KL21" s="256"/>
      <c r="KM21" s="256"/>
      <c r="KN21" s="256"/>
      <c r="KO21" s="256"/>
      <c r="KP21" s="256"/>
      <c r="KQ21" s="256"/>
      <c r="KR21" s="260"/>
      <c r="KS21" s="260"/>
      <c r="KT21" s="260"/>
      <c r="KU21" s="260"/>
      <c r="KV21" s="260"/>
      <c r="KW21" s="260"/>
      <c r="KX21" s="260"/>
      <c r="KY21" s="260"/>
      <c r="KZ21" s="260"/>
      <c r="LA21" s="260"/>
      <c r="LB21" s="260"/>
      <c r="LC21" s="260"/>
      <c r="LD21" s="260"/>
      <c r="LE21" s="260"/>
      <c r="LF21" s="260"/>
      <c r="LG21" s="260"/>
      <c r="LH21" s="260"/>
      <c r="LI21" s="260"/>
      <c r="LJ21" s="260"/>
      <c r="LK21" s="260"/>
      <c r="LL21" s="260"/>
      <c r="LM21" s="260"/>
      <c r="LN21" s="260"/>
      <c r="LO21" s="260"/>
      <c r="LP21" s="260"/>
      <c r="LQ21" s="260"/>
      <c r="LR21" s="260"/>
      <c r="LS21" s="260"/>
      <c r="LT21" s="260"/>
      <c r="LU21" s="260"/>
      <c r="LV21" s="260"/>
      <c r="LW21" s="260"/>
      <c r="LX21" s="260"/>
      <c r="LY21" s="260"/>
      <c r="LZ21" s="260"/>
      <c r="MA21" s="260"/>
      <c r="MB21" s="260"/>
      <c r="MC21" s="260"/>
      <c r="MD21" s="260"/>
      <c r="ME21" s="260"/>
      <c r="MF21" s="260"/>
      <c r="MG21" s="260"/>
      <c r="MH21" s="260"/>
      <c r="MI21" s="260"/>
      <c r="MJ21" s="260"/>
      <c r="MK21" s="257"/>
      <c r="ML21" s="261"/>
      <c r="MM21" s="256"/>
      <c r="MN21" s="256"/>
      <c r="MO21" s="256"/>
      <c r="MP21" s="256"/>
      <c r="MQ21" s="256"/>
      <c r="MR21" s="256"/>
      <c r="MS21" s="256"/>
      <c r="MT21" s="256"/>
      <c r="MU21" s="256"/>
      <c r="MV21" s="256"/>
      <c r="MW21" s="256"/>
      <c r="MX21" s="260"/>
      <c r="MY21" s="260"/>
      <c r="MZ21" s="260"/>
      <c r="NA21" s="260"/>
      <c r="NB21" s="260"/>
      <c r="NC21" s="260"/>
      <c r="ND21" s="260"/>
      <c r="NE21" s="260"/>
      <c r="NF21" s="260"/>
      <c r="NG21" s="260"/>
      <c r="NH21" s="260"/>
      <c r="NI21" s="260"/>
      <c r="NJ21" s="260"/>
      <c r="NK21" s="260"/>
      <c r="NL21" s="260"/>
      <c r="NM21" s="260"/>
      <c r="NN21" s="260"/>
      <c r="NO21" s="260"/>
      <c r="NP21" s="260"/>
      <c r="NQ21" s="260"/>
      <c r="NR21" s="260"/>
      <c r="NS21" s="260"/>
      <c r="NT21" s="260"/>
      <c r="NU21" s="260"/>
      <c r="NV21" s="260"/>
      <c r="NW21" s="260"/>
      <c r="NX21" s="260"/>
      <c r="NY21" s="260"/>
      <c r="NZ21" s="260"/>
      <c r="OA21" s="260"/>
      <c r="OB21" s="260"/>
      <c r="OC21" s="260"/>
      <c r="OD21" s="260"/>
      <c r="OE21" s="260"/>
      <c r="OF21" s="260"/>
      <c r="OG21" s="260"/>
      <c r="OH21" s="260"/>
      <c r="OI21" s="260"/>
      <c r="OJ21" s="260"/>
      <c r="OK21" s="260"/>
      <c r="OL21" s="260"/>
      <c r="OM21" s="260"/>
      <c r="ON21" s="260"/>
      <c r="OO21" s="260"/>
      <c r="OP21" s="260"/>
      <c r="OQ21" s="260"/>
      <c r="OR21" s="260"/>
      <c r="OS21" s="260"/>
      <c r="OT21" s="260"/>
      <c r="OU21" s="260"/>
      <c r="OV21" s="260"/>
      <c r="OW21" s="260"/>
      <c r="OX21" s="260"/>
      <c r="OY21" s="260"/>
      <c r="OZ21" s="260"/>
      <c r="PA21" s="260"/>
      <c r="PB21" s="260"/>
      <c r="PC21" s="260"/>
      <c r="PD21" s="260"/>
      <c r="PE21" s="260"/>
      <c r="PF21" s="260"/>
      <c r="PG21" s="260"/>
      <c r="PH21" s="260"/>
      <c r="PI21" s="260"/>
      <c r="PJ21" s="260"/>
      <c r="PK21" s="260"/>
      <c r="PL21" s="260"/>
      <c r="PM21" s="258"/>
      <c r="PN21" s="256"/>
      <c r="PO21" s="256"/>
      <c r="PP21" s="256"/>
      <c r="PQ21" s="256"/>
      <c r="PR21" s="256"/>
      <c r="PS21" s="257"/>
    </row>
    <row r="22" spans="1:448" ht="15.75" x14ac:dyDescent="0.25">
      <c r="A22" s="233">
        <f>'Położnictwo I st.'!A22</f>
        <v>3</v>
      </c>
      <c r="B22" s="234" t="str">
        <f>IF('Położnictwo I st.'!B22&gt;0,'Położnictwo I st.'!B22," ")</f>
        <v>A</v>
      </c>
      <c r="C22" s="234" t="str">
        <f>IF('Położnictwo I st.'!C22&gt;0,'Położnictwo I st.'!C22," ")</f>
        <v>2025/2026</v>
      </c>
      <c r="D22" s="234" t="str">
        <f>IF('Położnictwo I st.'!D22&gt;0,'Położnictwo I st.'!D22," ")</f>
        <v xml:space="preserve"> </v>
      </c>
      <c r="E22" s="234">
        <f>IF('Położnictwo I st.'!E22&gt;0,'Położnictwo I st.'!E22," ")</f>
        <v>1</v>
      </c>
      <c r="F22" s="234" t="str">
        <f>IF('Położnictwo I st.'!F22&gt;0,'Położnictwo I st.'!F22," ")</f>
        <v>2025/2026</v>
      </c>
      <c r="G22" s="234" t="str">
        <f>IF('Położnictwo I st.'!G22&gt;0,'Położnictwo I st.'!G22," ")</f>
        <v>RPS</v>
      </c>
      <c r="H22" s="234" t="str">
        <f>IF('Położnictwo I st.'!H22&gt;0,'Położnictwo I st.'!H22," ")</f>
        <v>ze standardu</v>
      </c>
      <c r="I22" s="319" t="str">
        <f>IF('Położnictwo I st.'!I22&gt;0,'Położnictwo I st.'!I22," ")</f>
        <v>Embriologia i genetyka</v>
      </c>
      <c r="J22" s="236">
        <f>'Położnictwo I st.'!L22</f>
        <v>75</v>
      </c>
      <c r="K22" s="237">
        <f>'Położnictwo I st.'!M22</f>
        <v>5</v>
      </c>
      <c r="L22" s="238">
        <f>'Położnictwo I st.'!N22</f>
        <v>70</v>
      </c>
      <c r="M22" s="239">
        <f>'Położnictwo I st.'!AA22+'Położnictwo I st.'!AC22+'Położnictwo I st.'!AX22+'Położnictwo I st.'!AZ22</f>
        <v>40</v>
      </c>
      <c r="N22" s="240">
        <f>'Położnictwo I st.'!O22</f>
        <v>50</v>
      </c>
      <c r="O22" s="241">
        <f>'Położnictwo I st.'!P22</f>
        <v>2.5</v>
      </c>
      <c r="P22" s="242" t="str">
        <f>'Położnictwo I st.'!U22</f>
        <v xml:space="preserve">egz </v>
      </c>
      <c r="Q22" s="243">
        <f t="shared" si="0"/>
        <v>8</v>
      </c>
      <c r="R22" s="244">
        <f t="shared" si="1"/>
        <v>2</v>
      </c>
      <c r="S22" s="245">
        <f t="shared" si="2"/>
        <v>0</v>
      </c>
      <c r="T22" s="255"/>
      <c r="U22" s="252"/>
      <c r="V22" s="252"/>
      <c r="W22" s="256"/>
      <c r="X22" s="256"/>
      <c r="Y22" s="256"/>
      <c r="Z22" s="256"/>
      <c r="AA22" s="256"/>
      <c r="AB22" s="256"/>
      <c r="AC22" s="256"/>
      <c r="AD22" s="256"/>
      <c r="AE22" s="256"/>
      <c r="AF22" s="256">
        <v>1</v>
      </c>
      <c r="AG22" s="256">
        <v>1</v>
      </c>
      <c r="AH22" s="256">
        <v>1</v>
      </c>
      <c r="AI22" s="256">
        <v>1</v>
      </c>
      <c r="AJ22" s="256">
        <v>1</v>
      </c>
      <c r="AK22" s="256">
        <v>1</v>
      </c>
      <c r="AL22" s="256">
        <v>1</v>
      </c>
      <c r="AM22" s="256">
        <v>1</v>
      </c>
      <c r="AN22" s="256"/>
      <c r="AO22" s="256"/>
      <c r="AP22" s="256"/>
      <c r="AQ22" s="256"/>
      <c r="AR22" s="256"/>
      <c r="AS22" s="256"/>
      <c r="AT22" s="256"/>
      <c r="AU22" s="256"/>
      <c r="AV22" s="260"/>
      <c r="AW22" s="260"/>
      <c r="AX22" s="260"/>
      <c r="AY22" s="260"/>
      <c r="AZ22" s="260"/>
      <c r="BA22" s="260"/>
      <c r="BB22" s="257"/>
      <c r="BC22" s="258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9"/>
      <c r="CA22" s="253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6"/>
      <c r="DA22" s="256"/>
      <c r="DB22" s="256"/>
      <c r="DC22" s="334"/>
      <c r="DD22" s="261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6"/>
      <c r="EI22" s="256"/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8"/>
      <c r="FA22" s="256"/>
      <c r="FB22" s="256"/>
      <c r="FC22" s="256"/>
      <c r="FD22" s="256"/>
      <c r="FE22" s="256"/>
      <c r="FF22" s="256"/>
      <c r="FG22" s="256"/>
      <c r="FH22" s="256"/>
      <c r="FI22" s="256"/>
      <c r="FJ22" s="256"/>
      <c r="FK22" s="256"/>
      <c r="FL22" s="256"/>
      <c r="FM22" s="256"/>
      <c r="FN22" s="256"/>
      <c r="FO22" s="256"/>
      <c r="FP22" s="256"/>
      <c r="FQ22" s="256"/>
      <c r="FR22" s="256"/>
      <c r="FS22" s="256"/>
      <c r="FT22" s="256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6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60"/>
      <c r="HA22" s="260"/>
      <c r="HB22" s="260"/>
      <c r="HC22" s="260"/>
      <c r="HD22" s="260"/>
      <c r="HE22" s="260"/>
      <c r="HF22" s="260"/>
      <c r="HG22" s="260"/>
      <c r="HH22" s="260"/>
      <c r="HI22" s="260"/>
      <c r="HJ22" s="260"/>
      <c r="HK22" s="260"/>
      <c r="HL22" s="260"/>
      <c r="HM22" s="260"/>
      <c r="HN22" s="260"/>
      <c r="HO22" s="260"/>
      <c r="HP22" s="260"/>
      <c r="HQ22" s="260"/>
      <c r="HR22" s="260"/>
      <c r="HS22" s="260"/>
      <c r="HT22" s="260"/>
      <c r="HU22" s="260"/>
      <c r="HV22" s="260"/>
      <c r="HW22" s="260"/>
      <c r="HX22" s="260"/>
      <c r="HY22" s="260"/>
      <c r="HZ22" s="260"/>
      <c r="IA22" s="260"/>
      <c r="IB22" s="260"/>
      <c r="IC22" s="260"/>
      <c r="ID22" s="257"/>
      <c r="IE22" s="258"/>
      <c r="IF22" s="256"/>
      <c r="IG22" s="256"/>
      <c r="IH22" s="256"/>
      <c r="II22" s="256">
        <v>1</v>
      </c>
      <c r="IJ22" s="256">
        <v>1</v>
      </c>
      <c r="IK22" s="256"/>
      <c r="IL22" s="256"/>
      <c r="IM22" s="256"/>
      <c r="IN22" s="256"/>
      <c r="IO22" s="256"/>
      <c r="IP22" s="256"/>
      <c r="IQ22" s="256"/>
      <c r="IR22" s="256"/>
      <c r="IS22" s="256"/>
      <c r="IT22" s="260"/>
      <c r="IU22" s="260"/>
      <c r="IV22" s="258"/>
      <c r="IW22" s="256"/>
      <c r="IX22" s="256"/>
      <c r="IY22" s="256"/>
      <c r="IZ22" s="256"/>
      <c r="JA22" s="256"/>
      <c r="JB22" s="256"/>
      <c r="JC22" s="256"/>
      <c r="JD22" s="256"/>
      <c r="JE22" s="256"/>
      <c r="JF22" s="256"/>
      <c r="JG22" s="256"/>
      <c r="JH22" s="256"/>
      <c r="JI22" s="256"/>
      <c r="JJ22" s="256"/>
      <c r="JK22" s="256"/>
      <c r="JL22" s="256"/>
      <c r="JM22" s="256"/>
      <c r="JN22" s="256"/>
      <c r="JO22" s="256"/>
      <c r="JP22" s="256"/>
      <c r="JQ22" s="256"/>
      <c r="JR22" s="256"/>
      <c r="JS22" s="256"/>
      <c r="JT22" s="260"/>
      <c r="JU22" s="260"/>
      <c r="JV22" s="260"/>
      <c r="JW22" s="260"/>
      <c r="JX22" s="258"/>
      <c r="JY22" s="256"/>
      <c r="JZ22" s="256"/>
      <c r="KA22" s="256"/>
      <c r="KB22" s="256"/>
      <c r="KC22" s="256"/>
      <c r="KD22" s="256"/>
      <c r="KE22" s="256"/>
      <c r="KF22" s="256"/>
      <c r="KG22" s="256"/>
      <c r="KH22" s="256"/>
      <c r="KI22" s="256"/>
      <c r="KJ22" s="256"/>
      <c r="KK22" s="256"/>
      <c r="KL22" s="256"/>
      <c r="KM22" s="256"/>
      <c r="KN22" s="256"/>
      <c r="KO22" s="256"/>
      <c r="KP22" s="256"/>
      <c r="KQ22" s="256"/>
      <c r="KR22" s="260"/>
      <c r="KS22" s="260"/>
      <c r="KT22" s="260"/>
      <c r="KU22" s="260"/>
      <c r="KV22" s="260"/>
      <c r="KW22" s="260"/>
      <c r="KX22" s="260"/>
      <c r="KY22" s="260"/>
      <c r="KZ22" s="260"/>
      <c r="LA22" s="260"/>
      <c r="LB22" s="260"/>
      <c r="LC22" s="260"/>
      <c r="LD22" s="260"/>
      <c r="LE22" s="260"/>
      <c r="LF22" s="260"/>
      <c r="LG22" s="260"/>
      <c r="LH22" s="260"/>
      <c r="LI22" s="260"/>
      <c r="LJ22" s="260"/>
      <c r="LK22" s="260"/>
      <c r="LL22" s="260"/>
      <c r="LM22" s="260"/>
      <c r="LN22" s="260"/>
      <c r="LO22" s="260"/>
      <c r="LP22" s="260"/>
      <c r="LQ22" s="260"/>
      <c r="LR22" s="260"/>
      <c r="LS22" s="260"/>
      <c r="LT22" s="260"/>
      <c r="LU22" s="260"/>
      <c r="LV22" s="260"/>
      <c r="LW22" s="260"/>
      <c r="LX22" s="260"/>
      <c r="LY22" s="260"/>
      <c r="LZ22" s="260"/>
      <c r="MA22" s="260"/>
      <c r="MB22" s="260"/>
      <c r="MC22" s="260"/>
      <c r="MD22" s="260"/>
      <c r="ME22" s="260"/>
      <c r="MF22" s="260"/>
      <c r="MG22" s="260"/>
      <c r="MH22" s="260"/>
      <c r="MI22" s="260"/>
      <c r="MJ22" s="260"/>
      <c r="MK22" s="257"/>
      <c r="ML22" s="261"/>
      <c r="MM22" s="256"/>
      <c r="MN22" s="256"/>
      <c r="MO22" s="256"/>
      <c r="MP22" s="256"/>
      <c r="MQ22" s="256"/>
      <c r="MR22" s="256"/>
      <c r="MS22" s="256"/>
      <c r="MT22" s="256"/>
      <c r="MU22" s="256"/>
      <c r="MV22" s="256"/>
      <c r="MW22" s="256"/>
      <c r="MX22" s="260"/>
      <c r="MY22" s="260"/>
      <c r="MZ22" s="260"/>
      <c r="NA22" s="260"/>
      <c r="NB22" s="260"/>
      <c r="NC22" s="260"/>
      <c r="ND22" s="260"/>
      <c r="NE22" s="260"/>
      <c r="NF22" s="260"/>
      <c r="NG22" s="260"/>
      <c r="NH22" s="260"/>
      <c r="NI22" s="260"/>
      <c r="NJ22" s="260"/>
      <c r="NK22" s="260"/>
      <c r="NL22" s="260"/>
      <c r="NM22" s="260"/>
      <c r="NN22" s="260"/>
      <c r="NO22" s="260"/>
      <c r="NP22" s="260"/>
      <c r="NQ22" s="260"/>
      <c r="NR22" s="260"/>
      <c r="NS22" s="260"/>
      <c r="NT22" s="260"/>
      <c r="NU22" s="260"/>
      <c r="NV22" s="260"/>
      <c r="NW22" s="260"/>
      <c r="NX22" s="260"/>
      <c r="NY22" s="260"/>
      <c r="NZ22" s="260"/>
      <c r="OA22" s="260"/>
      <c r="OB22" s="260"/>
      <c r="OC22" s="260"/>
      <c r="OD22" s="260"/>
      <c r="OE22" s="260"/>
      <c r="OF22" s="260"/>
      <c r="OG22" s="260"/>
      <c r="OH22" s="260"/>
      <c r="OI22" s="260"/>
      <c r="OJ22" s="260"/>
      <c r="OK22" s="260"/>
      <c r="OL22" s="260"/>
      <c r="OM22" s="260"/>
      <c r="ON22" s="260"/>
      <c r="OO22" s="260"/>
      <c r="OP22" s="260"/>
      <c r="OQ22" s="260"/>
      <c r="OR22" s="260"/>
      <c r="OS22" s="260"/>
      <c r="OT22" s="260"/>
      <c r="OU22" s="260"/>
      <c r="OV22" s="260"/>
      <c r="OW22" s="260"/>
      <c r="OX22" s="260"/>
      <c r="OY22" s="260"/>
      <c r="OZ22" s="260"/>
      <c r="PA22" s="260"/>
      <c r="PB22" s="260"/>
      <c r="PC22" s="260"/>
      <c r="PD22" s="260"/>
      <c r="PE22" s="260"/>
      <c r="PF22" s="260"/>
      <c r="PG22" s="260"/>
      <c r="PH22" s="260"/>
      <c r="PI22" s="260"/>
      <c r="PJ22" s="260"/>
      <c r="PK22" s="260"/>
      <c r="PL22" s="260"/>
      <c r="PM22" s="258"/>
      <c r="PN22" s="256"/>
      <c r="PO22" s="256"/>
      <c r="PP22" s="256"/>
      <c r="PQ22" s="256"/>
      <c r="PR22" s="256"/>
      <c r="PS22" s="257"/>
    </row>
    <row r="23" spans="1:448" ht="15.75" x14ac:dyDescent="0.25">
      <c r="A23" s="233">
        <f>'Położnictwo I st.'!A23</f>
        <v>4</v>
      </c>
      <c r="B23" s="234" t="str">
        <f>IF('Położnictwo I st.'!B23&gt;0,'Położnictwo I st.'!B23," ")</f>
        <v>A</v>
      </c>
      <c r="C23" s="234" t="str">
        <f>IF('Położnictwo I st.'!C23&gt;0,'Położnictwo I st.'!C23," ")</f>
        <v>2025/2026</v>
      </c>
      <c r="D23" s="234" t="str">
        <f>IF('Położnictwo I st.'!D23&gt;0,'Położnictwo I st.'!D23," ")</f>
        <v xml:space="preserve"> </v>
      </c>
      <c r="E23" s="234">
        <f>IF('Położnictwo I st.'!E23&gt;0,'Położnictwo I st.'!E23," ")</f>
        <v>1</v>
      </c>
      <c r="F23" s="234" t="str">
        <f>IF('Położnictwo I st.'!F23&gt;0,'Położnictwo I st.'!F23," ")</f>
        <v>2025/2026</v>
      </c>
      <c r="G23" s="234" t="str">
        <f>IF('Położnictwo I st.'!G23&gt;0,'Położnictwo I st.'!G23," ")</f>
        <v>RPS</v>
      </c>
      <c r="H23" s="234" t="str">
        <f>IF('Położnictwo I st.'!H23&gt;0,'Położnictwo I st.'!H23," ")</f>
        <v>ze standardu</v>
      </c>
      <c r="I23" s="319" t="str">
        <f>IF('Położnictwo I st.'!I23&gt;0,'Położnictwo I st.'!I23," ")</f>
        <v>Biochemia i biofizyka</v>
      </c>
      <c r="J23" s="236">
        <f>'Położnictwo I st.'!L23</f>
        <v>45</v>
      </c>
      <c r="K23" s="237">
        <f>'Położnictwo I st.'!M23</f>
        <v>5</v>
      </c>
      <c r="L23" s="238">
        <f>'Położnictwo I st.'!N23</f>
        <v>40</v>
      </c>
      <c r="M23" s="239">
        <f>'Położnictwo I st.'!AA23+'Położnictwo I st.'!AC23+'Położnictwo I st.'!AX23+'Położnictwo I st.'!AZ23</f>
        <v>20</v>
      </c>
      <c r="N23" s="240">
        <f>'Położnictwo I st.'!O23</f>
        <v>30</v>
      </c>
      <c r="O23" s="241">
        <f>'Położnictwo I st.'!P23</f>
        <v>1.5</v>
      </c>
      <c r="P23" s="242" t="str">
        <f>'Położnictwo I st.'!U23</f>
        <v>zal</v>
      </c>
      <c r="Q23" s="243">
        <f t="shared" si="0"/>
        <v>4</v>
      </c>
      <c r="R23" s="244">
        <f t="shared" si="1"/>
        <v>3</v>
      </c>
      <c r="S23" s="245">
        <f t="shared" si="2"/>
        <v>0</v>
      </c>
      <c r="T23" s="255"/>
      <c r="U23" s="252"/>
      <c r="V23" s="252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>
        <v>1</v>
      </c>
      <c r="AO23" s="256">
        <v>1</v>
      </c>
      <c r="AP23" s="256">
        <v>1</v>
      </c>
      <c r="AQ23" s="256">
        <v>1</v>
      </c>
      <c r="AR23" s="256"/>
      <c r="AS23" s="256"/>
      <c r="AT23" s="256"/>
      <c r="AU23" s="256"/>
      <c r="AV23" s="260"/>
      <c r="AW23" s="260"/>
      <c r="AX23" s="260"/>
      <c r="AY23" s="260"/>
      <c r="AZ23" s="260"/>
      <c r="BA23" s="260"/>
      <c r="BB23" s="257"/>
      <c r="BC23" s="258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9"/>
      <c r="CA23" s="253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6"/>
      <c r="DA23" s="256"/>
      <c r="DB23" s="256"/>
      <c r="DC23" s="334"/>
      <c r="DD23" s="261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8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/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6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60"/>
      <c r="HA23" s="260"/>
      <c r="HB23" s="260"/>
      <c r="HC23" s="260"/>
      <c r="HD23" s="260"/>
      <c r="HE23" s="260"/>
      <c r="HF23" s="260"/>
      <c r="HG23" s="260"/>
      <c r="HH23" s="260"/>
      <c r="HI23" s="260"/>
      <c r="HJ23" s="260"/>
      <c r="HK23" s="260"/>
      <c r="HL23" s="260"/>
      <c r="HM23" s="260"/>
      <c r="HN23" s="260"/>
      <c r="HO23" s="260"/>
      <c r="HP23" s="260"/>
      <c r="HQ23" s="260"/>
      <c r="HR23" s="260"/>
      <c r="HS23" s="260"/>
      <c r="HT23" s="260"/>
      <c r="HU23" s="260"/>
      <c r="HV23" s="260"/>
      <c r="HW23" s="260"/>
      <c r="HX23" s="260"/>
      <c r="HY23" s="260"/>
      <c r="HZ23" s="260"/>
      <c r="IA23" s="260"/>
      <c r="IB23" s="260"/>
      <c r="IC23" s="260"/>
      <c r="ID23" s="257"/>
      <c r="IE23" s="258"/>
      <c r="IF23" s="256"/>
      <c r="IG23" s="256"/>
      <c r="IH23" s="256"/>
      <c r="II23" s="256"/>
      <c r="IJ23" s="256"/>
      <c r="IK23" s="256">
        <v>1</v>
      </c>
      <c r="IL23" s="256">
        <v>1</v>
      </c>
      <c r="IM23" s="256">
        <v>1</v>
      </c>
      <c r="IN23" s="256"/>
      <c r="IO23" s="256"/>
      <c r="IP23" s="256"/>
      <c r="IQ23" s="256"/>
      <c r="IR23" s="256"/>
      <c r="IS23" s="256"/>
      <c r="IT23" s="260"/>
      <c r="IU23" s="260"/>
      <c r="IV23" s="258"/>
      <c r="IW23" s="256"/>
      <c r="IX23" s="256"/>
      <c r="IY23" s="256"/>
      <c r="IZ23" s="256"/>
      <c r="JA23" s="256"/>
      <c r="JB23" s="256"/>
      <c r="JC23" s="256"/>
      <c r="JD23" s="256"/>
      <c r="JE23" s="256"/>
      <c r="JF23" s="256"/>
      <c r="JG23" s="256"/>
      <c r="JH23" s="256"/>
      <c r="JI23" s="256"/>
      <c r="JJ23" s="256"/>
      <c r="JK23" s="256"/>
      <c r="JL23" s="256"/>
      <c r="JM23" s="256"/>
      <c r="JN23" s="256"/>
      <c r="JO23" s="256"/>
      <c r="JP23" s="256"/>
      <c r="JQ23" s="256"/>
      <c r="JR23" s="256"/>
      <c r="JS23" s="256"/>
      <c r="JT23" s="260"/>
      <c r="JU23" s="260"/>
      <c r="JV23" s="260"/>
      <c r="JW23" s="260"/>
      <c r="JX23" s="258"/>
      <c r="JY23" s="256"/>
      <c r="JZ23" s="256"/>
      <c r="KA23" s="256"/>
      <c r="KB23" s="256"/>
      <c r="KC23" s="256"/>
      <c r="KD23" s="256"/>
      <c r="KE23" s="256"/>
      <c r="KF23" s="256"/>
      <c r="KG23" s="256"/>
      <c r="KH23" s="256"/>
      <c r="KI23" s="256"/>
      <c r="KJ23" s="256"/>
      <c r="KK23" s="256"/>
      <c r="KL23" s="256"/>
      <c r="KM23" s="256"/>
      <c r="KN23" s="256"/>
      <c r="KO23" s="256"/>
      <c r="KP23" s="256"/>
      <c r="KQ23" s="256"/>
      <c r="KR23" s="260"/>
      <c r="KS23" s="260"/>
      <c r="KT23" s="260"/>
      <c r="KU23" s="260"/>
      <c r="KV23" s="260"/>
      <c r="KW23" s="260"/>
      <c r="KX23" s="260"/>
      <c r="KY23" s="260"/>
      <c r="KZ23" s="260"/>
      <c r="LA23" s="260"/>
      <c r="LB23" s="260"/>
      <c r="LC23" s="260"/>
      <c r="LD23" s="260"/>
      <c r="LE23" s="260"/>
      <c r="LF23" s="260"/>
      <c r="LG23" s="260"/>
      <c r="LH23" s="260"/>
      <c r="LI23" s="260"/>
      <c r="LJ23" s="260"/>
      <c r="LK23" s="260"/>
      <c r="LL23" s="260"/>
      <c r="LM23" s="260"/>
      <c r="LN23" s="260"/>
      <c r="LO23" s="260"/>
      <c r="LP23" s="260"/>
      <c r="LQ23" s="260"/>
      <c r="LR23" s="260"/>
      <c r="LS23" s="260"/>
      <c r="LT23" s="260"/>
      <c r="LU23" s="260"/>
      <c r="LV23" s="260"/>
      <c r="LW23" s="260"/>
      <c r="LX23" s="260"/>
      <c r="LY23" s="260"/>
      <c r="LZ23" s="260"/>
      <c r="MA23" s="260"/>
      <c r="MB23" s="260"/>
      <c r="MC23" s="260"/>
      <c r="MD23" s="260"/>
      <c r="ME23" s="260"/>
      <c r="MF23" s="260"/>
      <c r="MG23" s="260"/>
      <c r="MH23" s="260"/>
      <c r="MI23" s="260"/>
      <c r="MJ23" s="260"/>
      <c r="MK23" s="257"/>
      <c r="ML23" s="261"/>
      <c r="MM23" s="256"/>
      <c r="MN23" s="256"/>
      <c r="MO23" s="256"/>
      <c r="MP23" s="256"/>
      <c r="MQ23" s="256"/>
      <c r="MR23" s="256"/>
      <c r="MS23" s="256"/>
      <c r="MT23" s="256"/>
      <c r="MU23" s="256"/>
      <c r="MV23" s="256"/>
      <c r="MW23" s="256"/>
      <c r="MX23" s="260"/>
      <c r="MY23" s="260"/>
      <c r="MZ23" s="260"/>
      <c r="NA23" s="260"/>
      <c r="NB23" s="260"/>
      <c r="NC23" s="260"/>
      <c r="ND23" s="260"/>
      <c r="NE23" s="260"/>
      <c r="NF23" s="260"/>
      <c r="NG23" s="260"/>
      <c r="NH23" s="260"/>
      <c r="NI23" s="260"/>
      <c r="NJ23" s="260"/>
      <c r="NK23" s="260"/>
      <c r="NL23" s="260"/>
      <c r="NM23" s="260"/>
      <c r="NN23" s="260"/>
      <c r="NO23" s="260"/>
      <c r="NP23" s="260"/>
      <c r="NQ23" s="260"/>
      <c r="NR23" s="260"/>
      <c r="NS23" s="260"/>
      <c r="NT23" s="260"/>
      <c r="NU23" s="260"/>
      <c r="NV23" s="260"/>
      <c r="NW23" s="260"/>
      <c r="NX23" s="260"/>
      <c r="NY23" s="260"/>
      <c r="NZ23" s="260"/>
      <c r="OA23" s="260"/>
      <c r="OB23" s="260"/>
      <c r="OC23" s="260"/>
      <c r="OD23" s="260"/>
      <c r="OE23" s="260"/>
      <c r="OF23" s="260"/>
      <c r="OG23" s="260"/>
      <c r="OH23" s="260"/>
      <c r="OI23" s="260"/>
      <c r="OJ23" s="260"/>
      <c r="OK23" s="260"/>
      <c r="OL23" s="260"/>
      <c r="OM23" s="260"/>
      <c r="ON23" s="260"/>
      <c r="OO23" s="260"/>
      <c r="OP23" s="260"/>
      <c r="OQ23" s="260"/>
      <c r="OR23" s="260"/>
      <c r="OS23" s="260"/>
      <c r="OT23" s="260"/>
      <c r="OU23" s="260"/>
      <c r="OV23" s="260"/>
      <c r="OW23" s="260"/>
      <c r="OX23" s="260"/>
      <c r="OY23" s="260"/>
      <c r="OZ23" s="260"/>
      <c r="PA23" s="260"/>
      <c r="PB23" s="260"/>
      <c r="PC23" s="260"/>
      <c r="PD23" s="260"/>
      <c r="PE23" s="260"/>
      <c r="PF23" s="260"/>
      <c r="PG23" s="260"/>
      <c r="PH23" s="260"/>
      <c r="PI23" s="260"/>
      <c r="PJ23" s="260"/>
      <c r="PK23" s="260"/>
      <c r="PL23" s="260"/>
      <c r="PM23" s="258"/>
      <c r="PN23" s="256"/>
      <c r="PO23" s="256"/>
      <c r="PP23" s="256"/>
      <c r="PQ23" s="256"/>
      <c r="PR23" s="256"/>
      <c r="PS23" s="257"/>
    </row>
    <row r="24" spans="1:448" ht="15.75" x14ac:dyDescent="0.25">
      <c r="A24" s="233">
        <f>'Położnictwo I st.'!A24</f>
        <v>5</v>
      </c>
      <c r="B24" s="234" t="str">
        <f>IF('Położnictwo I st.'!B24&gt;0,'Położnictwo I st.'!B24," ")</f>
        <v>A</v>
      </c>
      <c r="C24" s="234" t="str">
        <f>IF('Położnictwo I st.'!C24&gt;0,'Położnictwo I st.'!C24," ")</f>
        <v>2025/2026</v>
      </c>
      <c r="D24" s="234" t="str">
        <f>IF('Położnictwo I st.'!D24&gt;0,'Położnictwo I st.'!D24," ")</f>
        <v xml:space="preserve"> </v>
      </c>
      <c r="E24" s="234">
        <f>IF('Położnictwo I st.'!E24&gt;0,'Położnictwo I st.'!E24," ")</f>
        <v>1</v>
      </c>
      <c r="F24" s="234" t="str">
        <f>IF('Położnictwo I st.'!F24&gt;0,'Położnictwo I st.'!F24," ")</f>
        <v>2025/2026</v>
      </c>
      <c r="G24" s="234" t="str">
        <f>IF('Położnictwo I st.'!G24&gt;0,'Położnictwo I st.'!G24," ")</f>
        <v>RPS</v>
      </c>
      <c r="H24" s="234" t="str">
        <f>IF('Położnictwo I st.'!H24&gt;0,'Położnictwo I st.'!H24," ")</f>
        <v>ze standardu</v>
      </c>
      <c r="I24" s="319" t="str">
        <f>IF('Położnictwo I st.'!I24&gt;0,'Położnictwo I st.'!I24," ")</f>
        <v>Mikrobiologia i parazytologia</v>
      </c>
      <c r="J24" s="236">
        <f>'Położnictwo I st.'!L24</f>
        <v>50</v>
      </c>
      <c r="K24" s="237">
        <f>'Położnictwo I st.'!M24</f>
        <v>5</v>
      </c>
      <c r="L24" s="238">
        <f>'Położnictwo I st.'!N24</f>
        <v>45</v>
      </c>
      <c r="M24" s="239">
        <f>'Położnictwo I st.'!AA24+'Położnictwo I st.'!AC24+'Położnictwo I st.'!AX24+'Położnictwo I st.'!AZ24</f>
        <v>20</v>
      </c>
      <c r="N24" s="240">
        <f>'Położnictwo I st.'!O24</f>
        <v>35</v>
      </c>
      <c r="O24" s="241">
        <f>'Położnictwo I st.'!P24</f>
        <v>2</v>
      </c>
      <c r="P24" s="242" t="str">
        <f>'Położnictwo I st.'!U24</f>
        <v xml:space="preserve">egz </v>
      </c>
      <c r="Q24" s="243">
        <f t="shared" si="0"/>
        <v>2</v>
      </c>
      <c r="R24" s="244">
        <f t="shared" si="1"/>
        <v>2</v>
      </c>
      <c r="S24" s="245">
        <f t="shared" si="2"/>
        <v>0</v>
      </c>
      <c r="T24" s="255"/>
      <c r="U24" s="252"/>
      <c r="V24" s="252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>
        <v>1</v>
      </c>
      <c r="AS24" s="256">
        <v>1</v>
      </c>
      <c r="AT24" s="256"/>
      <c r="AU24" s="256"/>
      <c r="AV24" s="260"/>
      <c r="AW24" s="260"/>
      <c r="AX24" s="260"/>
      <c r="AY24" s="260"/>
      <c r="AZ24" s="260"/>
      <c r="BA24" s="260"/>
      <c r="BB24" s="257"/>
      <c r="BC24" s="258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9"/>
      <c r="CA24" s="253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6"/>
      <c r="DA24" s="256"/>
      <c r="DB24" s="256"/>
      <c r="DC24" s="334"/>
      <c r="DD24" s="261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6"/>
      <c r="EJ24" s="256"/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8"/>
      <c r="FA24" s="256"/>
      <c r="FB24" s="256"/>
      <c r="FC24" s="256"/>
      <c r="FD24" s="256"/>
      <c r="FE24" s="256"/>
      <c r="FF24" s="256"/>
      <c r="FG24" s="256"/>
      <c r="FH24" s="256"/>
      <c r="FI24" s="256"/>
      <c r="FJ24" s="256"/>
      <c r="FK24" s="256"/>
      <c r="FL24" s="256"/>
      <c r="FM24" s="256"/>
      <c r="FN24" s="256"/>
      <c r="FO24" s="256"/>
      <c r="FP24" s="256"/>
      <c r="FQ24" s="256"/>
      <c r="FR24" s="256"/>
      <c r="FS24" s="256"/>
      <c r="FT24" s="256"/>
      <c r="FU24" s="256"/>
      <c r="FV24" s="256"/>
      <c r="FW24" s="256"/>
      <c r="FX24" s="256"/>
      <c r="FY24" s="256"/>
      <c r="FZ24" s="256"/>
      <c r="GA24" s="256"/>
      <c r="GB24" s="256"/>
      <c r="GC24" s="256"/>
      <c r="GD24" s="256"/>
      <c r="GE24" s="256"/>
      <c r="GF24" s="256"/>
      <c r="GG24" s="256"/>
      <c r="GH24" s="256"/>
      <c r="GI24" s="256"/>
      <c r="GJ24" s="256"/>
      <c r="GK24" s="256"/>
      <c r="GL24" s="256"/>
      <c r="GM24" s="256"/>
      <c r="GN24" s="256"/>
      <c r="GO24" s="256"/>
      <c r="GP24" s="256"/>
      <c r="GQ24" s="256"/>
      <c r="GR24" s="256"/>
      <c r="GS24" s="256"/>
      <c r="GT24" s="256"/>
      <c r="GU24" s="256"/>
      <c r="GV24" s="256"/>
      <c r="GW24" s="256"/>
      <c r="GX24" s="256"/>
      <c r="GY24" s="256"/>
      <c r="GZ24" s="260"/>
      <c r="HA24" s="260"/>
      <c r="HB24" s="260"/>
      <c r="HC24" s="260"/>
      <c r="HD24" s="260"/>
      <c r="HE24" s="260"/>
      <c r="HF24" s="260"/>
      <c r="HG24" s="260"/>
      <c r="HH24" s="260"/>
      <c r="HI24" s="260"/>
      <c r="HJ24" s="260"/>
      <c r="HK24" s="260"/>
      <c r="HL24" s="260"/>
      <c r="HM24" s="260"/>
      <c r="HN24" s="260"/>
      <c r="HO24" s="260"/>
      <c r="HP24" s="260"/>
      <c r="HQ24" s="260"/>
      <c r="HR24" s="260"/>
      <c r="HS24" s="260"/>
      <c r="HT24" s="260"/>
      <c r="HU24" s="260"/>
      <c r="HV24" s="260"/>
      <c r="HW24" s="260"/>
      <c r="HX24" s="260"/>
      <c r="HY24" s="260"/>
      <c r="HZ24" s="260"/>
      <c r="IA24" s="260"/>
      <c r="IB24" s="260"/>
      <c r="IC24" s="260"/>
      <c r="ID24" s="257"/>
      <c r="IE24" s="258"/>
      <c r="IF24" s="256"/>
      <c r="IG24" s="256"/>
      <c r="IH24" s="256"/>
      <c r="II24" s="256"/>
      <c r="IJ24" s="256"/>
      <c r="IK24" s="256"/>
      <c r="IL24" s="256"/>
      <c r="IM24" s="256"/>
      <c r="IN24" s="256">
        <v>1</v>
      </c>
      <c r="IO24" s="256">
        <v>1</v>
      </c>
      <c r="IP24" s="256"/>
      <c r="IQ24" s="256"/>
      <c r="IR24" s="256"/>
      <c r="IS24" s="256"/>
      <c r="IT24" s="260"/>
      <c r="IU24" s="260"/>
      <c r="IV24" s="258"/>
      <c r="IW24" s="256"/>
      <c r="IX24" s="256"/>
      <c r="IY24" s="256"/>
      <c r="IZ24" s="256"/>
      <c r="JA24" s="256"/>
      <c r="JB24" s="256"/>
      <c r="JC24" s="256"/>
      <c r="JD24" s="256"/>
      <c r="JE24" s="256"/>
      <c r="JF24" s="256"/>
      <c r="JG24" s="256"/>
      <c r="JH24" s="256"/>
      <c r="JI24" s="256"/>
      <c r="JJ24" s="256"/>
      <c r="JK24" s="256"/>
      <c r="JL24" s="256"/>
      <c r="JM24" s="256"/>
      <c r="JN24" s="256"/>
      <c r="JO24" s="256"/>
      <c r="JP24" s="256"/>
      <c r="JQ24" s="256"/>
      <c r="JR24" s="256"/>
      <c r="JS24" s="256"/>
      <c r="JT24" s="260"/>
      <c r="JU24" s="260"/>
      <c r="JV24" s="260"/>
      <c r="JW24" s="260"/>
      <c r="JX24" s="258"/>
      <c r="JY24" s="256"/>
      <c r="JZ24" s="256"/>
      <c r="KA24" s="256"/>
      <c r="KB24" s="256"/>
      <c r="KC24" s="256"/>
      <c r="KD24" s="256"/>
      <c r="KE24" s="256"/>
      <c r="KF24" s="256"/>
      <c r="KG24" s="256"/>
      <c r="KH24" s="256"/>
      <c r="KI24" s="256"/>
      <c r="KJ24" s="256"/>
      <c r="KK24" s="256"/>
      <c r="KL24" s="256"/>
      <c r="KM24" s="256"/>
      <c r="KN24" s="256"/>
      <c r="KO24" s="256"/>
      <c r="KP24" s="256"/>
      <c r="KQ24" s="256"/>
      <c r="KR24" s="260"/>
      <c r="KS24" s="260"/>
      <c r="KT24" s="260"/>
      <c r="KU24" s="260"/>
      <c r="KV24" s="260"/>
      <c r="KW24" s="260"/>
      <c r="KX24" s="260"/>
      <c r="KY24" s="260"/>
      <c r="KZ24" s="260"/>
      <c r="LA24" s="260"/>
      <c r="LB24" s="260"/>
      <c r="LC24" s="260"/>
      <c r="LD24" s="260"/>
      <c r="LE24" s="260"/>
      <c r="LF24" s="260"/>
      <c r="LG24" s="260"/>
      <c r="LH24" s="260"/>
      <c r="LI24" s="260"/>
      <c r="LJ24" s="260"/>
      <c r="LK24" s="260"/>
      <c r="LL24" s="260"/>
      <c r="LM24" s="260"/>
      <c r="LN24" s="260"/>
      <c r="LO24" s="260"/>
      <c r="LP24" s="260"/>
      <c r="LQ24" s="260"/>
      <c r="LR24" s="260"/>
      <c r="LS24" s="260"/>
      <c r="LT24" s="260"/>
      <c r="LU24" s="260"/>
      <c r="LV24" s="260"/>
      <c r="LW24" s="260"/>
      <c r="LX24" s="260"/>
      <c r="LY24" s="260"/>
      <c r="LZ24" s="260"/>
      <c r="MA24" s="260"/>
      <c r="MB24" s="260"/>
      <c r="MC24" s="260"/>
      <c r="MD24" s="260"/>
      <c r="ME24" s="260"/>
      <c r="MF24" s="260"/>
      <c r="MG24" s="260"/>
      <c r="MH24" s="260"/>
      <c r="MI24" s="260"/>
      <c r="MJ24" s="260"/>
      <c r="MK24" s="257"/>
      <c r="ML24" s="261"/>
      <c r="MM24" s="256"/>
      <c r="MN24" s="256"/>
      <c r="MO24" s="256"/>
      <c r="MP24" s="256"/>
      <c r="MQ24" s="256"/>
      <c r="MR24" s="256"/>
      <c r="MS24" s="256"/>
      <c r="MT24" s="256"/>
      <c r="MU24" s="256"/>
      <c r="MV24" s="256"/>
      <c r="MW24" s="256"/>
      <c r="MX24" s="260"/>
      <c r="MY24" s="260"/>
      <c r="MZ24" s="260"/>
      <c r="NA24" s="260"/>
      <c r="NB24" s="260"/>
      <c r="NC24" s="260"/>
      <c r="ND24" s="260"/>
      <c r="NE24" s="260"/>
      <c r="NF24" s="260"/>
      <c r="NG24" s="260"/>
      <c r="NH24" s="260"/>
      <c r="NI24" s="260"/>
      <c r="NJ24" s="260"/>
      <c r="NK24" s="260"/>
      <c r="NL24" s="260"/>
      <c r="NM24" s="260"/>
      <c r="NN24" s="260"/>
      <c r="NO24" s="260"/>
      <c r="NP24" s="260"/>
      <c r="NQ24" s="260"/>
      <c r="NR24" s="260"/>
      <c r="NS24" s="260"/>
      <c r="NT24" s="260"/>
      <c r="NU24" s="260"/>
      <c r="NV24" s="260"/>
      <c r="NW24" s="260"/>
      <c r="NX24" s="260"/>
      <c r="NY24" s="260"/>
      <c r="NZ24" s="260"/>
      <c r="OA24" s="260"/>
      <c r="OB24" s="260"/>
      <c r="OC24" s="260"/>
      <c r="OD24" s="260"/>
      <c r="OE24" s="260"/>
      <c r="OF24" s="260"/>
      <c r="OG24" s="260"/>
      <c r="OH24" s="260"/>
      <c r="OI24" s="260"/>
      <c r="OJ24" s="260"/>
      <c r="OK24" s="260"/>
      <c r="OL24" s="260"/>
      <c r="OM24" s="260"/>
      <c r="ON24" s="260"/>
      <c r="OO24" s="260"/>
      <c r="OP24" s="260"/>
      <c r="OQ24" s="260"/>
      <c r="OR24" s="260"/>
      <c r="OS24" s="260"/>
      <c r="OT24" s="260"/>
      <c r="OU24" s="260"/>
      <c r="OV24" s="260"/>
      <c r="OW24" s="260"/>
      <c r="OX24" s="260"/>
      <c r="OY24" s="260"/>
      <c r="OZ24" s="260"/>
      <c r="PA24" s="260"/>
      <c r="PB24" s="260"/>
      <c r="PC24" s="260"/>
      <c r="PD24" s="260"/>
      <c r="PE24" s="260"/>
      <c r="PF24" s="260"/>
      <c r="PG24" s="260"/>
      <c r="PH24" s="260"/>
      <c r="PI24" s="260"/>
      <c r="PJ24" s="260"/>
      <c r="PK24" s="260"/>
      <c r="PL24" s="260"/>
      <c r="PM24" s="258"/>
      <c r="PN24" s="256"/>
      <c r="PO24" s="256"/>
      <c r="PP24" s="256"/>
      <c r="PQ24" s="256"/>
      <c r="PR24" s="256"/>
      <c r="PS24" s="257"/>
    </row>
    <row r="25" spans="1:448" ht="15.75" x14ac:dyDescent="0.25">
      <c r="A25" s="233">
        <f>'Położnictwo I st.'!A25</f>
        <v>6</v>
      </c>
      <c r="B25" s="234" t="str">
        <f>IF('Położnictwo I st.'!B25&gt;0,'Położnictwo I st.'!B25," ")</f>
        <v>A</v>
      </c>
      <c r="C25" s="234" t="str">
        <f>IF('Położnictwo I st.'!C25&gt;0,'Położnictwo I st.'!C25," ")</f>
        <v>2025/2026</v>
      </c>
      <c r="D25" s="234" t="str">
        <f>IF('Położnictwo I st.'!D25&gt;0,'Położnictwo I st.'!D25," ")</f>
        <v xml:space="preserve"> </v>
      </c>
      <c r="E25" s="234">
        <f>IF('Położnictwo I st.'!E25&gt;0,'Położnictwo I st.'!E25," ")</f>
        <v>1</v>
      </c>
      <c r="F25" s="234" t="str">
        <f>IF('Położnictwo I st.'!F25&gt;0,'Położnictwo I st.'!F25," ")</f>
        <v>2025/2026</v>
      </c>
      <c r="G25" s="234" t="str">
        <f>IF('Położnictwo I st.'!G25&gt;0,'Położnictwo I st.'!G25," ")</f>
        <v>RPS</v>
      </c>
      <c r="H25" s="234" t="str">
        <f>IF('Położnictwo I st.'!H25&gt;0,'Położnictwo I st.'!H25," ")</f>
        <v>ze standardu</v>
      </c>
      <c r="I25" s="319" t="str">
        <f>IF('Położnictwo I st.'!I25&gt;0,'Położnictwo I st.'!I25," ")</f>
        <v>Farmakologia</v>
      </c>
      <c r="J25" s="236">
        <f>'Położnictwo I st.'!L25</f>
        <v>100</v>
      </c>
      <c r="K25" s="237">
        <f>'Położnictwo I st.'!M25</f>
        <v>0</v>
      </c>
      <c r="L25" s="238">
        <f>'Położnictwo I st.'!N25</f>
        <v>100</v>
      </c>
      <c r="M25" s="239">
        <f>'Położnictwo I st.'!AA25+'Położnictwo I st.'!AC25+'Położnictwo I st.'!AX25+'Położnictwo I st.'!AZ25</f>
        <v>45</v>
      </c>
      <c r="N25" s="240">
        <f>'Położnictwo I st.'!O25</f>
        <v>70</v>
      </c>
      <c r="O25" s="241">
        <f>'Położnictwo I st.'!P25</f>
        <v>4</v>
      </c>
      <c r="P25" s="242" t="str">
        <f>'Położnictwo I st.'!U25</f>
        <v xml:space="preserve">egz </v>
      </c>
      <c r="Q25" s="243">
        <f t="shared" si="0"/>
        <v>8</v>
      </c>
      <c r="R25" s="244">
        <f t="shared" si="1"/>
        <v>5</v>
      </c>
      <c r="S25" s="245">
        <f t="shared" si="2"/>
        <v>0</v>
      </c>
      <c r="T25" s="255"/>
      <c r="U25" s="252"/>
      <c r="V25" s="252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>
        <v>1</v>
      </c>
      <c r="AU25" s="256">
        <v>1</v>
      </c>
      <c r="AV25" s="260">
        <v>1</v>
      </c>
      <c r="AW25" s="260">
        <v>1</v>
      </c>
      <c r="AX25" s="260">
        <v>1</v>
      </c>
      <c r="AY25" s="260">
        <v>1</v>
      </c>
      <c r="AZ25" s="260">
        <v>1</v>
      </c>
      <c r="BA25" s="260">
        <v>1</v>
      </c>
      <c r="BB25" s="257"/>
      <c r="BC25" s="258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9"/>
      <c r="CA25" s="253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6"/>
      <c r="DA25" s="256"/>
      <c r="DB25" s="256"/>
      <c r="DC25" s="334"/>
      <c r="DD25" s="261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6"/>
      <c r="EJ25" s="256"/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8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6"/>
      <c r="FL25" s="256"/>
      <c r="FM25" s="256"/>
      <c r="FN25" s="256"/>
      <c r="FO25" s="256"/>
      <c r="FP25" s="256"/>
      <c r="FQ25" s="256"/>
      <c r="FR25" s="256"/>
      <c r="FS25" s="256"/>
      <c r="FT25" s="256"/>
      <c r="FU25" s="256"/>
      <c r="FV25" s="256"/>
      <c r="FW25" s="256"/>
      <c r="FX25" s="256"/>
      <c r="FY25" s="256"/>
      <c r="FZ25" s="256"/>
      <c r="GA25" s="256"/>
      <c r="GB25" s="256"/>
      <c r="GC25" s="256"/>
      <c r="GD25" s="256"/>
      <c r="GE25" s="256"/>
      <c r="GF25" s="256"/>
      <c r="GG25" s="256"/>
      <c r="GH25" s="256"/>
      <c r="GI25" s="256"/>
      <c r="GJ25" s="256"/>
      <c r="GK25" s="256"/>
      <c r="GL25" s="256"/>
      <c r="GM25" s="256"/>
      <c r="GN25" s="256"/>
      <c r="GO25" s="256"/>
      <c r="GP25" s="256"/>
      <c r="GQ25" s="256"/>
      <c r="GR25" s="256"/>
      <c r="GS25" s="256"/>
      <c r="GT25" s="256"/>
      <c r="GU25" s="256"/>
      <c r="GV25" s="256"/>
      <c r="GW25" s="256"/>
      <c r="GX25" s="256"/>
      <c r="GY25" s="256"/>
      <c r="GZ25" s="260"/>
      <c r="HA25" s="260"/>
      <c r="HB25" s="260"/>
      <c r="HC25" s="260"/>
      <c r="HD25" s="260"/>
      <c r="HE25" s="260"/>
      <c r="HF25" s="260"/>
      <c r="HG25" s="260"/>
      <c r="HH25" s="260"/>
      <c r="HI25" s="260"/>
      <c r="HJ25" s="260"/>
      <c r="HK25" s="260"/>
      <c r="HL25" s="260"/>
      <c r="HM25" s="260"/>
      <c r="HN25" s="260"/>
      <c r="HO25" s="260"/>
      <c r="HP25" s="260"/>
      <c r="HQ25" s="260"/>
      <c r="HR25" s="260"/>
      <c r="HS25" s="260"/>
      <c r="HT25" s="260"/>
      <c r="HU25" s="260"/>
      <c r="HV25" s="260"/>
      <c r="HW25" s="260"/>
      <c r="HX25" s="260"/>
      <c r="HY25" s="260"/>
      <c r="HZ25" s="260"/>
      <c r="IA25" s="260"/>
      <c r="IB25" s="260"/>
      <c r="IC25" s="260"/>
      <c r="ID25" s="257"/>
      <c r="IE25" s="258"/>
      <c r="IF25" s="256"/>
      <c r="IG25" s="256"/>
      <c r="IH25" s="256"/>
      <c r="II25" s="256"/>
      <c r="IJ25" s="256"/>
      <c r="IK25" s="256"/>
      <c r="IL25" s="256"/>
      <c r="IM25" s="256"/>
      <c r="IN25" s="256"/>
      <c r="IO25" s="256"/>
      <c r="IP25" s="256">
        <v>1</v>
      </c>
      <c r="IQ25" s="256">
        <v>1</v>
      </c>
      <c r="IR25" s="256">
        <v>1</v>
      </c>
      <c r="IS25" s="256">
        <v>1</v>
      </c>
      <c r="IT25" s="260">
        <v>1</v>
      </c>
      <c r="IU25" s="260"/>
      <c r="IV25" s="258"/>
      <c r="IW25" s="256"/>
      <c r="IX25" s="256"/>
      <c r="IY25" s="256"/>
      <c r="IZ25" s="256"/>
      <c r="JA25" s="256"/>
      <c r="JB25" s="256"/>
      <c r="JC25" s="256"/>
      <c r="JD25" s="256"/>
      <c r="JE25" s="256"/>
      <c r="JF25" s="256"/>
      <c r="JG25" s="256"/>
      <c r="JH25" s="256"/>
      <c r="JI25" s="256"/>
      <c r="JJ25" s="256"/>
      <c r="JK25" s="256"/>
      <c r="JL25" s="256"/>
      <c r="JM25" s="256"/>
      <c r="JN25" s="256"/>
      <c r="JO25" s="256"/>
      <c r="JP25" s="256"/>
      <c r="JQ25" s="256"/>
      <c r="JR25" s="256"/>
      <c r="JS25" s="256"/>
      <c r="JT25" s="260"/>
      <c r="JU25" s="260"/>
      <c r="JV25" s="260"/>
      <c r="JW25" s="260"/>
      <c r="JX25" s="258"/>
      <c r="JY25" s="256"/>
      <c r="JZ25" s="256"/>
      <c r="KA25" s="256"/>
      <c r="KB25" s="256"/>
      <c r="KC25" s="256"/>
      <c r="KD25" s="256"/>
      <c r="KE25" s="256"/>
      <c r="KF25" s="256"/>
      <c r="KG25" s="256"/>
      <c r="KH25" s="256"/>
      <c r="KI25" s="256"/>
      <c r="KJ25" s="256"/>
      <c r="KK25" s="256"/>
      <c r="KL25" s="256"/>
      <c r="KM25" s="256"/>
      <c r="KN25" s="256"/>
      <c r="KO25" s="256"/>
      <c r="KP25" s="256"/>
      <c r="KQ25" s="256"/>
      <c r="KR25" s="260"/>
      <c r="KS25" s="260"/>
      <c r="KT25" s="260"/>
      <c r="KU25" s="260"/>
      <c r="KV25" s="260"/>
      <c r="KW25" s="260"/>
      <c r="KX25" s="260"/>
      <c r="KY25" s="260"/>
      <c r="KZ25" s="260"/>
      <c r="LA25" s="260"/>
      <c r="LB25" s="260"/>
      <c r="LC25" s="260"/>
      <c r="LD25" s="260"/>
      <c r="LE25" s="260"/>
      <c r="LF25" s="260"/>
      <c r="LG25" s="260"/>
      <c r="LH25" s="260"/>
      <c r="LI25" s="260"/>
      <c r="LJ25" s="260"/>
      <c r="LK25" s="260"/>
      <c r="LL25" s="260"/>
      <c r="LM25" s="260"/>
      <c r="LN25" s="260"/>
      <c r="LO25" s="260"/>
      <c r="LP25" s="260"/>
      <c r="LQ25" s="260"/>
      <c r="LR25" s="260"/>
      <c r="LS25" s="260"/>
      <c r="LT25" s="260"/>
      <c r="LU25" s="260"/>
      <c r="LV25" s="260"/>
      <c r="LW25" s="260"/>
      <c r="LX25" s="260"/>
      <c r="LY25" s="260"/>
      <c r="LZ25" s="260"/>
      <c r="MA25" s="260"/>
      <c r="MB25" s="260"/>
      <c r="MC25" s="260"/>
      <c r="MD25" s="260"/>
      <c r="ME25" s="260"/>
      <c r="MF25" s="260"/>
      <c r="MG25" s="260"/>
      <c r="MH25" s="260"/>
      <c r="MI25" s="260"/>
      <c r="MJ25" s="260"/>
      <c r="MK25" s="257"/>
      <c r="ML25" s="261"/>
      <c r="MM25" s="256"/>
      <c r="MN25" s="256"/>
      <c r="MO25" s="256"/>
      <c r="MP25" s="256"/>
      <c r="MQ25" s="256"/>
      <c r="MR25" s="256"/>
      <c r="MS25" s="256"/>
      <c r="MT25" s="256"/>
      <c r="MU25" s="256"/>
      <c r="MV25" s="256"/>
      <c r="MW25" s="256"/>
      <c r="MX25" s="260"/>
      <c r="MY25" s="260"/>
      <c r="MZ25" s="260"/>
      <c r="NA25" s="260"/>
      <c r="NB25" s="260"/>
      <c r="NC25" s="260"/>
      <c r="ND25" s="260"/>
      <c r="NE25" s="260"/>
      <c r="NF25" s="260"/>
      <c r="NG25" s="260"/>
      <c r="NH25" s="260"/>
      <c r="NI25" s="260"/>
      <c r="NJ25" s="260"/>
      <c r="NK25" s="260"/>
      <c r="NL25" s="260"/>
      <c r="NM25" s="260"/>
      <c r="NN25" s="260"/>
      <c r="NO25" s="260"/>
      <c r="NP25" s="260"/>
      <c r="NQ25" s="260"/>
      <c r="NR25" s="260"/>
      <c r="NS25" s="260"/>
      <c r="NT25" s="260"/>
      <c r="NU25" s="260"/>
      <c r="NV25" s="260"/>
      <c r="NW25" s="260"/>
      <c r="NX25" s="260"/>
      <c r="NY25" s="260"/>
      <c r="NZ25" s="260"/>
      <c r="OA25" s="260"/>
      <c r="OB25" s="260"/>
      <c r="OC25" s="260"/>
      <c r="OD25" s="260"/>
      <c r="OE25" s="260"/>
      <c r="OF25" s="260"/>
      <c r="OG25" s="260"/>
      <c r="OH25" s="260"/>
      <c r="OI25" s="260"/>
      <c r="OJ25" s="260"/>
      <c r="OK25" s="260"/>
      <c r="OL25" s="260"/>
      <c r="OM25" s="260"/>
      <c r="ON25" s="260"/>
      <c r="OO25" s="260"/>
      <c r="OP25" s="260"/>
      <c r="OQ25" s="260"/>
      <c r="OR25" s="260"/>
      <c r="OS25" s="260"/>
      <c r="OT25" s="260"/>
      <c r="OU25" s="260"/>
      <c r="OV25" s="260"/>
      <c r="OW25" s="260"/>
      <c r="OX25" s="260"/>
      <c r="OY25" s="260"/>
      <c r="OZ25" s="260"/>
      <c r="PA25" s="260"/>
      <c r="PB25" s="260"/>
      <c r="PC25" s="260"/>
      <c r="PD25" s="260"/>
      <c r="PE25" s="260"/>
      <c r="PF25" s="260"/>
      <c r="PG25" s="260"/>
      <c r="PH25" s="260"/>
      <c r="PI25" s="260"/>
      <c r="PJ25" s="260"/>
      <c r="PK25" s="260"/>
      <c r="PL25" s="260"/>
      <c r="PM25" s="258"/>
      <c r="PN25" s="256"/>
      <c r="PO25" s="256"/>
      <c r="PP25" s="256"/>
      <c r="PQ25" s="256"/>
      <c r="PR25" s="256"/>
      <c r="PS25" s="257"/>
    </row>
    <row r="26" spans="1:448" ht="15.75" x14ac:dyDescent="0.25">
      <c r="A26" s="233">
        <f>'Położnictwo I st.'!A26</f>
        <v>7</v>
      </c>
      <c r="B26" s="234" t="str">
        <f>IF('Położnictwo I st.'!B26&gt;0,'Położnictwo I st.'!B26," ")</f>
        <v>B</v>
      </c>
      <c r="C26" s="234" t="str">
        <f>IF('Położnictwo I st.'!C26&gt;0,'Położnictwo I st.'!C26," ")</f>
        <v>2025/2026</v>
      </c>
      <c r="D26" s="234" t="str">
        <f>IF('Położnictwo I st.'!D26&gt;0,'Położnictwo I st.'!D26," ")</f>
        <v xml:space="preserve"> </v>
      </c>
      <c r="E26" s="234">
        <f>IF('Położnictwo I st.'!E26&gt;0,'Położnictwo I st.'!E26," ")</f>
        <v>1</v>
      </c>
      <c r="F26" s="234" t="str">
        <f>IF('Położnictwo I st.'!F26&gt;0,'Położnictwo I st.'!F26," ")</f>
        <v>2025/2026</v>
      </c>
      <c r="G26" s="234" t="str">
        <f>IF('Położnictwo I st.'!G26&gt;0,'Położnictwo I st.'!G26," ")</f>
        <v>RPS</v>
      </c>
      <c r="H26" s="234" t="str">
        <f>IF('Położnictwo I st.'!H26&gt;0,'Położnictwo I st.'!H26," ")</f>
        <v>ze standardu</v>
      </c>
      <c r="I26" s="319" t="str">
        <f>IF('Położnictwo I st.'!I26&gt;0,'Położnictwo I st.'!I26," ")</f>
        <v>Psychologia</v>
      </c>
      <c r="J26" s="236">
        <f>'Położnictwo I st.'!L26</f>
        <v>60</v>
      </c>
      <c r="K26" s="237">
        <f>'Położnictwo I st.'!M26</f>
        <v>0</v>
      </c>
      <c r="L26" s="238">
        <f>'Położnictwo I st.'!N26</f>
        <v>60</v>
      </c>
      <c r="M26" s="239">
        <f>'Położnictwo I st.'!AA26+'Położnictwo I st.'!AC26+'Położnictwo I st.'!AX26+'Położnictwo I st.'!AZ26</f>
        <v>20</v>
      </c>
      <c r="N26" s="240">
        <f>'Położnictwo I st.'!O26</f>
        <v>35</v>
      </c>
      <c r="O26" s="241">
        <f>'Położnictwo I st.'!P26</f>
        <v>2</v>
      </c>
      <c r="P26" s="242" t="str">
        <f>'Położnictwo I st.'!U26</f>
        <v>zal</v>
      </c>
      <c r="Q26" s="243">
        <f t="shared" si="0"/>
        <v>14</v>
      </c>
      <c r="R26" s="244">
        <f t="shared" si="1"/>
        <v>12</v>
      </c>
      <c r="S26" s="245">
        <f t="shared" si="2"/>
        <v>0</v>
      </c>
      <c r="T26" s="255"/>
      <c r="U26" s="252"/>
      <c r="V26" s="252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60"/>
      <c r="AW26" s="260"/>
      <c r="AX26" s="260"/>
      <c r="AY26" s="260"/>
      <c r="AZ26" s="260"/>
      <c r="BA26" s="260"/>
      <c r="BB26" s="257"/>
      <c r="BC26" s="258">
        <v>1</v>
      </c>
      <c r="BD26" s="252">
        <v>1</v>
      </c>
      <c r="BE26" s="252">
        <v>1</v>
      </c>
      <c r="BF26" s="252">
        <v>1</v>
      </c>
      <c r="BG26" s="252">
        <v>1</v>
      </c>
      <c r="BH26" s="252">
        <v>1</v>
      </c>
      <c r="BI26" s="252">
        <v>1</v>
      </c>
      <c r="BJ26" s="252">
        <v>1</v>
      </c>
      <c r="BK26" s="252">
        <v>1</v>
      </c>
      <c r="BL26" s="252">
        <v>1</v>
      </c>
      <c r="BM26" s="252">
        <v>1</v>
      </c>
      <c r="BN26" s="252">
        <v>1</v>
      </c>
      <c r="BO26" s="252">
        <v>1</v>
      </c>
      <c r="BP26" s="252">
        <v>1</v>
      </c>
      <c r="BQ26" s="252"/>
      <c r="BR26" s="252"/>
      <c r="BS26" s="252"/>
      <c r="BT26" s="252"/>
      <c r="BU26" s="252"/>
      <c r="BV26" s="252"/>
      <c r="BW26" s="252"/>
      <c r="BX26" s="252"/>
      <c r="BY26" s="252"/>
      <c r="BZ26" s="259"/>
      <c r="CA26" s="253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6"/>
      <c r="DA26" s="256"/>
      <c r="DB26" s="256"/>
      <c r="DC26" s="334"/>
      <c r="DD26" s="261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256"/>
      <c r="EG26" s="256"/>
      <c r="EH26" s="256"/>
      <c r="EI26" s="256"/>
      <c r="EJ26" s="256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8"/>
      <c r="FA26" s="256"/>
      <c r="FB26" s="256"/>
      <c r="FC26" s="256"/>
      <c r="FD26" s="256"/>
      <c r="FE26" s="256"/>
      <c r="FF26" s="256"/>
      <c r="FG26" s="256"/>
      <c r="FH26" s="256"/>
      <c r="FI26" s="256"/>
      <c r="FJ26" s="256"/>
      <c r="FK26" s="256"/>
      <c r="FL26" s="256"/>
      <c r="FM26" s="256"/>
      <c r="FN26" s="256"/>
      <c r="FO26" s="256"/>
      <c r="FP26" s="256"/>
      <c r="FQ26" s="256"/>
      <c r="FR26" s="256"/>
      <c r="FS26" s="256"/>
      <c r="FT26" s="256"/>
      <c r="FU26" s="256"/>
      <c r="FV26" s="256"/>
      <c r="FW26" s="256"/>
      <c r="FX26" s="256"/>
      <c r="FY26" s="256"/>
      <c r="FZ26" s="256"/>
      <c r="GA26" s="256"/>
      <c r="GB26" s="256"/>
      <c r="GC26" s="256"/>
      <c r="GD26" s="256"/>
      <c r="GE26" s="256"/>
      <c r="GF26" s="256"/>
      <c r="GG26" s="256"/>
      <c r="GH26" s="256"/>
      <c r="GI26" s="256"/>
      <c r="GJ26" s="256"/>
      <c r="GK26" s="256"/>
      <c r="GL26" s="256"/>
      <c r="GM26" s="256"/>
      <c r="GN26" s="256"/>
      <c r="GO26" s="256"/>
      <c r="GP26" s="256"/>
      <c r="GQ26" s="256"/>
      <c r="GR26" s="256"/>
      <c r="GS26" s="256"/>
      <c r="GT26" s="256"/>
      <c r="GU26" s="256"/>
      <c r="GV26" s="256"/>
      <c r="GW26" s="256"/>
      <c r="GX26" s="256"/>
      <c r="GY26" s="256"/>
      <c r="GZ26" s="260"/>
      <c r="HA26" s="260"/>
      <c r="HB26" s="260"/>
      <c r="HC26" s="260"/>
      <c r="HD26" s="260"/>
      <c r="HE26" s="260"/>
      <c r="HF26" s="260"/>
      <c r="HG26" s="260"/>
      <c r="HH26" s="260"/>
      <c r="HI26" s="260"/>
      <c r="HJ26" s="260"/>
      <c r="HK26" s="260"/>
      <c r="HL26" s="260"/>
      <c r="HM26" s="260"/>
      <c r="HN26" s="260"/>
      <c r="HO26" s="260"/>
      <c r="HP26" s="260"/>
      <c r="HQ26" s="260"/>
      <c r="HR26" s="260"/>
      <c r="HS26" s="260"/>
      <c r="HT26" s="260"/>
      <c r="HU26" s="260"/>
      <c r="HV26" s="260"/>
      <c r="HW26" s="260"/>
      <c r="HX26" s="260"/>
      <c r="HY26" s="260"/>
      <c r="HZ26" s="260"/>
      <c r="IA26" s="260"/>
      <c r="IB26" s="260"/>
      <c r="IC26" s="260"/>
      <c r="ID26" s="257"/>
      <c r="IE26" s="258"/>
      <c r="IF26" s="256"/>
      <c r="IG26" s="256"/>
      <c r="IH26" s="256"/>
      <c r="II26" s="256"/>
      <c r="IJ26" s="256"/>
      <c r="IK26" s="256"/>
      <c r="IL26" s="256"/>
      <c r="IM26" s="256"/>
      <c r="IN26" s="256"/>
      <c r="IO26" s="256"/>
      <c r="IP26" s="256"/>
      <c r="IQ26" s="256"/>
      <c r="IR26" s="256"/>
      <c r="IS26" s="256"/>
      <c r="IT26" s="260"/>
      <c r="IU26" s="260"/>
      <c r="IV26" s="258">
        <v>1</v>
      </c>
      <c r="IW26" s="256">
        <v>1</v>
      </c>
      <c r="IX26" s="256">
        <v>1</v>
      </c>
      <c r="IY26" s="256">
        <v>1</v>
      </c>
      <c r="IZ26" s="256">
        <v>1</v>
      </c>
      <c r="JA26" s="256">
        <v>1</v>
      </c>
      <c r="JB26" s="256">
        <v>1</v>
      </c>
      <c r="JC26" s="256">
        <v>1</v>
      </c>
      <c r="JD26" s="256">
        <v>1</v>
      </c>
      <c r="JE26" s="256">
        <v>1</v>
      </c>
      <c r="JF26" s="256">
        <v>1</v>
      </c>
      <c r="JG26" s="256">
        <v>1</v>
      </c>
      <c r="JH26" s="256"/>
      <c r="JI26" s="256"/>
      <c r="JJ26" s="256"/>
      <c r="JK26" s="256"/>
      <c r="JL26" s="256"/>
      <c r="JM26" s="256"/>
      <c r="JN26" s="256"/>
      <c r="JO26" s="256"/>
      <c r="JP26" s="256"/>
      <c r="JQ26" s="256"/>
      <c r="JR26" s="256"/>
      <c r="JS26" s="256"/>
      <c r="JT26" s="260"/>
      <c r="JU26" s="260"/>
      <c r="JV26" s="260"/>
      <c r="JW26" s="260"/>
      <c r="JX26" s="258"/>
      <c r="JY26" s="256"/>
      <c r="JZ26" s="256"/>
      <c r="KA26" s="256"/>
      <c r="KB26" s="256"/>
      <c r="KC26" s="256"/>
      <c r="KD26" s="256"/>
      <c r="KE26" s="256"/>
      <c r="KF26" s="256"/>
      <c r="KG26" s="256"/>
      <c r="KH26" s="256"/>
      <c r="KI26" s="256"/>
      <c r="KJ26" s="256"/>
      <c r="KK26" s="256"/>
      <c r="KL26" s="256"/>
      <c r="KM26" s="256"/>
      <c r="KN26" s="256"/>
      <c r="KO26" s="256"/>
      <c r="KP26" s="256"/>
      <c r="KQ26" s="256"/>
      <c r="KR26" s="260"/>
      <c r="KS26" s="260"/>
      <c r="KT26" s="260"/>
      <c r="KU26" s="260"/>
      <c r="KV26" s="260"/>
      <c r="KW26" s="260"/>
      <c r="KX26" s="260"/>
      <c r="KY26" s="260"/>
      <c r="KZ26" s="260"/>
      <c r="LA26" s="260"/>
      <c r="LB26" s="260"/>
      <c r="LC26" s="260"/>
      <c r="LD26" s="260"/>
      <c r="LE26" s="260"/>
      <c r="LF26" s="260"/>
      <c r="LG26" s="260"/>
      <c r="LH26" s="260"/>
      <c r="LI26" s="260"/>
      <c r="LJ26" s="260"/>
      <c r="LK26" s="260"/>
      <c r="LL26" s="260"/>
      <c r="LM26" s="260"/>
      <c r="LN26" s="260"/>
      <c r="LO26" s="260"/>
      <c r="LP26" s="260"/>
      <c r="LQ26" s="260"/>
      <c r="LR26" s="260"/>
      <c r="LS26" s="260"/>
      <c r="LT26" s="260"/>
      <c r="LU26" s="260"/>
      <c r="LV26" s="260"/>
      <c r="LW26" s="260"/>
      <c r="LX26" s="260"/>
      <c r="LY26" s="260"/>
      <c r="LZ26" s="260"/>
      <c r="MA26" s="260"/>
      <c r="MB26" s="260"/>
      <c r="MC26" s="260"/>
      <c r="MD26" s="260"/>
      <c r="ME26" s="260"/>
      <c r="MF26" s="260"/>
      <c r="MG26" s="260"/>
      <c r="MH26" s="260"/>
      <c r="MI26" s="260"/>
      <c r="MJ26" s="260"/>
      <c r="MK26" s="257"/>
      <c r="ML26" s="261"/>
      <c r="MM26" s="256"/>
      <c r="MN26" s="256"/>
      <c r="MO26" s="256"/>
      <c r="MP26" s="256"/>
      <c r="MQ26" s="256"/>
      <c r="MR26" s="256"/>
      <c r="MS26" s="256"/>
      <c r="MT26" s="256"/>
      <c r="MU26" s="256"/>
      <c r="MV26" s="256"/>
      <c r="MW26" s="256"/>
      <c r="MX26" s="260"/>
      <c r="MY26" s="260"/>
      <c r="MZ26" s="260"/>
      <c r="NA26" s="260"/>
      <c r="NB26" s="260"/>
      <c r="NC26" s="260"/>
      <c r="ND26" s="260"/>
      <c r="NE26" s="260"/>
      <c r="NF26" s="260"/>
      <c r="NG26" s="260"/>
      <c r="NH26" s="260"/>
      <c r="NI26" s="260"/>
      <c r="NJ26" s="260"/>
      <c r="NK26" s="260"/>
      <c r="NL26" s="260"/>
      <c r="NM26" s="260"/>
      <c r="NN26" s="260"/>
      <c r="NO26" s="260"/>
      <c r="NP26" s="260"/>
      <c r="NQ26" s="260"/>
      <c r="NR26" s="260"/>
      <c r="NS26" s="260"/>
      <c r="NT26" s="260"/>
      <c r="NU26" s="260"/>
      <c r="NV26" s="260"/>
      <c r="NW26" s="260"/>
      <c r="NX26" s="260"/>
      <c r="NY26" s="260"/>
      <c r="NZ26" s="260"/>
      <c r="OA26" s="260"/>
      <c r="OB26" s="260"/>
      <c r="OC26" s="260"/>
      <c r="OD26" s="260"/>
      <c r="OE26" s="260"/>
      <c r="OF26" s="260"/>
      <c r="OG26" s="260"/>
      <c r="OH26" s="260"/>
      <c r="OI26" s="260"/>
      <c r="OJ26" s="260"/>
      <c r="OK26" s="260"/>
      <c r="OL26" s="260"/>
      <c r="OM26" s="260"/>
      <c r="ON26" s="260"/>
      <c r="OO26" s="260"/>
      <c r="OP26" s="260"/>
      <c r="OQ26" s="260"/>
      <c r="OR26" s="260"/>
      <c r="OS26" s="260"/>
      <c r="OT26" s="260"/>
      <c r="OU26" s="260"/>
      <c r="OV26" s="260"/>
      <c r="OW26" s="260"/>
      <c r="OX26" s="260"/>
      <c r="OY26" s="260"/>
      <c r="OZ26" s="260"/>
      <c r="PA26" s="260"/>
      <c r="PB26" s="260"/>
      <c r="PC26" s="260"/>
      <c r="PD26" s="260"/>
      <c r="PE26" s="260"/>
      <c r="PF26" s="260"/>
      <c r="PG26" s="260"/>
      <c r="PH26" s="260"/>
      <c r="PI26" s="260"/>
      <c r="PJ26" s="260"/>
      <c r="PK26" s="260"/>
      <c r="PL26" s="260"/>
      <c r="PM26" s="258"/>
      <c r="PN26" s="256"/>
      <c r="PO26" s="256"/>
      <c r="PP26" s="256"/>
      <c r="PQ26" s="256"/>
      <c r="PR26" s="256"/>
      <c r="PS26" s="257"/>
    </row>
    <row r="27" spans="1:448" ht="15.75" x14ac:dyDescent="0.25">
      <c r="A27" s="233">
        <f>'Położnictwo I st.'!A27</f>
        <v>8</v>
      </c>
      <c r="B27" s="234" t="str">
        <f>IF('Położnictwo I st.'!B27&gt;0,'Położnictwo I st.'!B27," ")</f>
        <v>B</v>
      </c>
      <c r="C27" s="234" t="str">
        <f>IF('Położnictwo I st.'!C27&gt;0,'Położnictwo I st.'!C27," ")</f>
        <v>2025/2026</v>
      </c>
      <c r="D27" s="234" t="str">
        <f>IF('Położnictwo I st.'!D27&gt;0,'Położnictwo I st.'!D27," ")</f>
        <v xml:space="preserve"> </v>
      </c>
      <c r="E27" s="234">
        <f>IF('Położnictwo I st.'!E27&gt;0,'Położnictwo I st.'!E27," ")</f>
        <v>1</v>
      </c>
      <c r="F27" s="234" t="str">
        <f>IF('Położnictwo I st.'!F27&gt;0,'Położnictwo I st.'!F27," ")</f>
        <v>2025/2026</v>
      </c>
      <c r="G27" s="234" t="str">
        <f>IF('Położnictwo I st.'!G27&gt;0,'Położnictwo I st.'!G27," ")</f>
        <v>RPS</v>
      </c>
      <c r="H27" s="234" t="str">
        <f>IF('Położnictwo I st.'!H27&gt;0,'Położnictwo I st.'!H27," ")</f>
        <v>ze standardu</v>
      </c>
      <c r="I27" s="319" t="str">
        <f>IF('Położnictwo I st.'!I27&gt;0,'Położnictwo I st.'!I27," ")</f>
        <v>Socjologia</v>
      </c>
      <c r="J27" s="236">
        <f>'Położnictwo I st.'!L27</f>
        <v>25</v>
      </c>
      <c r="K27" s="237">
        <f>'Położnictwo I st.'!M27</f>
        <v>0</v>
      </c>
      <c r="L27" s="238">
        <f>'Położnictwo I st.'!N27</f>
        <v>25</v>
      </c>
      <c r="M27" s="239">
        <f>'Położnictwo I st.'!AA27+'Położnictwo I st.'!AC27+'Położnictwo I st.'!AX27+'Położnictwo I st.'!AZ27</f>
        <v>10</v>
      </c>
      <c r="N27" s="240">
        <f>'Położnictwo I st.'!O27</f>
        <v>15</v>
      </c>
      <c r="O27" s="241">
        <f>'Położnictwo I st.'!P27</f>
        <v>1</v>
      </c>
      <c r="P27" s="242" t="str">
        <f>'Położnictwo I st.'!U27</f>
        <v>zal</v>
      </c>
      <c r="Q27" s="243">
        <f t="shared" si="0"/>
        <v>8</v>
      </c>
      <c r="R27" s="244">
        <f t="shared" si="1"/>
        <v>2</v>
      </c>
      <c r="S27" s="245">
        <f t="shared" si="2"/>
        <v>0</v>
      </c>
      <c r="T27" s="255"/>
      <c r="U27" s="252"/>
      <c r="V27" s="252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60"/>
      <c r="AW27" s="260"/>
      <c r="AX27" s="260"/>
      <c r="AY27" s="260"/>
      <c r="AZ27" s="260"/>
      <c r="BA27" s="260"/>
      <c r="BB27" s="257"/>
      <c r="BC27" s="258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>
        <v>1</v>
      </c>
      <c r="BR27" s="252">
        <v>1</v>
      </c>
      <c r="BS27" s="252">
        <v>1</v>
      </c>
      <c r="BT27" s="252">
        <v>1</v>
      </c>
      <c r="BU27" s="252">
        <v>1</v>
      </c>
      <c r="BV27" s="252">
        <v>1</v>
      </c>
      <c r="BW27" s="252">
        <v>1</v>
      </c>
      <c r="BX27" s="252">
        <v>1</v>
      </c>
      <c r="BY27" s="252"/>
      <c r="BZ27" s="259"/>
      <c r="CA27" s="253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6"/>
      <c r="DA27" s="256"/>
      <c r="DB27" s="256"/>
      <c r="DC27" s="334"/>
      <c r="DD27" s="261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  <c r="EF27" s="256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6"/>
      <c r="ES27" s="256"/>
      <c r="ET27" s="256"/>
      <c r="EU27" s="256"/>
      <c r="EV27" s="256"/>
      <c r="EW27" s="256"/>
      <c r="EX27" s="256"/>
      <c r="EY27" s="256"/>
      <c r="EZ27" s="258"/>
      <c r="FA27" s="256"/>
      <c r="FB27" s="256"/>
      <c r="FC27" s="256"/>
      <c r="FD27" s="256"/>
      <c r="FE27" s="256"/>
      <c r="FF27" s="256"/>
      <c r="FG27" s="256"/>
      <c r="FH27" s="256"/>
      <c r="FI27" s="256"/>
      <c r="FJ27" s="256"/>
      <c r="FK27" s="256"/>
      <c r="FL27" s="256"/>
      <c r="FM27" s="256"/>
      <c r="FN27" s="256"/>
      <c r="FO27" s="256"/>
      <c r="FP27" s="256"/>
      <c r="FQ27" s="256"/>
      <c r="FR27" s="256"/>
      <c r="FS27" s="256"/>
      <c r="FT27" s="256"/>
      <c r="FU27" s="256"/>
      <c r="FV27" s="256"/>
      <c r="FW27" s="256"/>
      <c r="FX27" s="256"/>
      <c r="FY27" s="256"/>
      <c r="FZ27" s="256"/>
      <c r="GA27" s="256"/>
      <c r="GB27" s="256"/>
      <c r="GC27" s="256"/>
      <c r="GD27" s="256"/>
      <c r="GE27" s="256"/>
      <c r="GF27" s="256"/>
      <c r="GG27" s="256"/>
      <c r="GH27" s="256"/>
      <c r="GI27" s="256"/>
      <c r="GJ27" s="256"/>
      <c r="GK27" s="256"/>
      <c r="GL27" s="256"/>
      <c r="GM27" s="256"/>
      <c r="GN27" s="256"/>
      <c r="GO27" s="256"/>
      <c r="GP27" s="256"/>
      <c r="GQ27" s="256"/>
      <c r="GR27" s="256"/>
      <c r="GS27" s="256"/>
      <c r="GT27" s="256"/>
      <c r="GU27" s="256"/>
      <c r="GV27" s="256"/>
      <c r="GW27" s="256"/>
      <c r="GX27" s="256"/>
      <c r="GY27" s="256"/>
      <c r="GZ27" s="260"/>
      <c r="HA27" s="260"/>
      <c r="HB27" s="260"/>
      <c r="HC27" s="260"/>
      <c r="HD27" s="260"/>
      <c r="HE27" s="260"/>
      <c r="HF27" s="260"/>
      <c r="HG27" s="260"/>
      <c r="HH27" s="260"/>
      <c r="HI27" s="260"/>
      <c r="HJ27" s="260"/>
      <c r="HK27" s="260"/>
      <c r="HL27" s="260"/>
      <c r="HM27" s="260"/>
      <c r="HN27" s="260"/>
      <c r="HO27" s="260"/>
      <c r="HP27" s="260"/>
      <c r="HQ27" s="260"/>
      <c r="HR27" s="260"/>
      <c r="HS27" s="260"/>
      <c r="HT27" s="260"/>
      <c r="HU27" s="260"/>
      <c r="HV27" s="260"/>
      <c r="HW27" s="260"/>
      <c r="HX27" s="260"/>
      <c r="HY27" s="260"/>
      <c r="HZ27" s="260"/>
      <c r="IA27" s="260"/>
      <c r="IB27" s="260"/>
      <c r="IC27" s="260"/>
      <c r="ID27" s="257"/>
      <c r="IE27" s="258"/>
      <c r="IF27" s="256"/>
      <c r="IG27" s="256"/>
      <c r="IH27" s="256"/>
      <c r="II27" s="256"/>
      <c r="IJ27" s="256"/>
      <c r="IK27" s="256"/>
      <c r="IL27" s="256"/>
      <c r="IM27" s="256"/>
      <c r="IN27" s="256"/>
      <c r="IO27" s="256"/>
      <c r="IP27" s="256"/>
      <c r="IQ27" s="256"/>
      <c r="IR27" s="256"/>
      <c r="IS27" s="256"/>
      <c r="IT27" s="260"/>
      <c r="IU27" s="260"/>
      <c r="IV27" s="258"/>
      <c r="IW27" s="256"/>
      <c r="IX27" s="256"/>
      <c r="IY27" s="256"/>
      <c r="IZ27" s="256"/>
      <c r="JA27" s="256"/>
      <c r="JB27" s="256"/>
      <c r="JC27" s="256"/>
      <c r="JD27" s="256"/>
      <c r="JE27" s="256"/>
      <c r="JF27" s="256"/>
      <c r="JG27" s="256"/>
      <c r="JH27" s="256">
        <v>1</v>
      </c>
      <c r="JI27" s="256">
        <v>1</v>
      </c>
      <c r="JJ27" s="256"/>
      <c r="JK27" s="256"/>
      <c r="JL27" s="256"/>
      <c r="JM27" s="256"/>
      <c r="JN27" s="256"/>
      <c r="JO27" s="256"/>
      <c r="JP27" s="256"/>
      <c r="JQ27" s="256"/>
      <c r="JR27" s="256"/>
      <c r="JS27" s="256"/>
      <c r="JT27" s="260"/>
      <c r="JU27" s="260"/>
      <c r="JV27" s="260"/>
      <c r="JW27" s="260"/>
      <c r="JX27" s="258"/>
      <c r="JY27" s="256"/>
      <c r="JZ27" s="256"/>
      <c r="KA27" s="256"/>
      <c r="KB27" s="256"/>
      <c r="KC27" s="256"/>
      <c r="KD27" s="256"/>
      <c r="KE27" s="256"/>
      <c r="KF27" s="256"/>
      <c r="KG27" s="256"/>
      <c r="KH27" s="256"/>
      <c r="KI27" s="256"/>
      <c r="KJ27" s="256"/>
      <c r="KK27" s="256"/>
      <c r="KL27" s="256"/>
      <c r="KM27" s="256"/>
      <c r="KN27" s="256"/>
      <c r="KO27" s="256"/>
      <c r="KP27" s="256"/>
      <c r="KQ27" s="256"/>
      <c r="KR27" s="260"/>
      <c r="KS27" s="260"/>
      <c r="KT27" s="260"/>
      <c r="KU27" s="260"/>
      <c r="KV27" s="260"/>
      <c r="KW27" s="260"/>
      <c r="KX27" s="260"/>
      <c r="KY27" s="260"/>
      <c r="KZ27" s="260"/>
      <c r="LA27" s="260"/>
      <c r="LB27" s="260"/>
      <c r="LC27" s="260"/>
      <c r="LD27" s="260"/>
      <c r="LE27" s="260"/>
      <c r="LF27" s="260"/>
      <c r="LG27" s="260"/>
      <c r="LH27" s="260"/>
      <c r="LI27" s="260"/>
      <c r="LJ27" s="260"/>
      <c r="LK27" s="260"/>
      <c r="LL27" s="260"/>
      <c r="LM27" s="260"/>
      <c r="LN27" s="260"/>
      <c r="LO27" s="260"/>
      <c r="LP27" s="260"/>
      <c r="LQ27" s="260"/>
      <c r="LR27" s="260"/>
      <c r="LS27" s="260"/>
      <c r="LT27" s="260"/>
      <c r="LU27" s="260"/>
      <c r="LV27" s="260"/>
      <c r="LW27" s="260"/>
      <c r="LX27" s="260"/>
      <c r="LY27" s="260"/>
      <c r="LZ27" s="260"/>
      <c r="MA27" s="260"/>
      <c r="MB27" s="260"/>
      <c r="MC27" s="260"/>
      <c r="MD27" s="260"/>
      <c r="ME27" s="260"/>
      <c r="MF27" s="260"/>
      <c r="MG27" s="260"/>
      <c r="MH27" s="260"/>
      <c r="MI27" s="260"/>
      <c r="MJ27" s="260"/>
      <c r="MK27" s="257"/>
      <c r="ML27" s="261"/>
      <c r="MM27" s="256"/>
      <c r="MN27" s="256"/>
      <c r="MO27" s="256"/>
      <c r="MP27" s="256"/>
      <c r="MQ27" s="256"/>
      <c r="MR27" s="256"/>
      <c r="MS27" s="256"/>
      <c r="MT27" s="256"/>
      <c r="MU27" s="256"/>
      <c r="MV27" s="256"/>
      <c r="MW27" s="256"/>
      <c r="MX27" s="260"/>
      <c r="MY27" s="260"/>
      <c r="MZ27" s="260"/>
      <c r="NA27" s="260"/>
      <c r="NB27" s="260"/>
      <c r="NC27" s="260"/>
      <c r="ND27" s="260"/>
      <c r="NE27" s="260"/>
      <c r="NF27" s="260"/>
      <c r="NG27" s="260"/>
      <c r="NH27" s="260"/>
      <c r="NI27" s="260"/>
      <c r="NJ27" s="260"/>
      <c r="NK27" s="260"/>
      <c r="NL27" s="260"/>
      <c r="NM27" s="260"/>
      <c r="NN27" s="260"/>
      <c r="NO27" s="260"/>
      <c r="NP27" s="260"/>
      <c r="NQ27" s="260"/>
      <c r="NR27" s="260"/>
      <c r="NS27" s="260"/>
      <c r="NT27" s="260"/>
      <c r="NU27" s="260"/>
      <c r="NV27" s="260"/>
      <c r="NW27" s="260"/>
      <c r="NX27" s="260"/>
      <c r="NY27" s="260"/>
      <c r="NZ27" s="260"/>
      <c r="OA27" s="260"/>
      <c r="OB27" s="260"/>
      <c r="OC27" s="260"/>
      <c r="OD27" s="260"/>
      <c r="OE27" s="260"/>
      <c r="OF27" s="260"/>
      <c r="OG27" s="260"/>
      <c r="OH27" s="260"/>
      <c r="OI27" s="260"/>
      <c r="OJ27" s="260"/>
      <c r="OK27" s="260"/>
      <c r="OL27" s="260"/>
      <c r="OM27" s="260"/>
      <c r="ON27" s="260"/>
      <c r="OO27" s="260"/>
      <c r="OP27" s="260"/>
      <c r="OQ27" s="260"/>
      <c r="OR27" s="260"/>
      <c r="OS27" s="260"/>
      <c r="OT27" s="260"/>
      <c r="OU27" s="260"/>
      <c r="OV27" s="260"/>
      <c r="OW27" s="260"/>
      <c r="OX27" s="260"/>
      <c r="OY27" s="260"/>
      <c r="OZ27" s="260"/>
      <c r="PA27" s="260"/>
      <c r="PB27" s="260"/>
      <c r="PC27" s="260"/>
      <c r="PD27" s="260"/>
      <c r="PE27" s="260"/>
      <c r="PF27" s="260"/>
      <c r="PG27" s="260"/>
      <c r="PH27" s="260"/>
      <c r="PI27" s="260"/>
      <c r="PJ27" s="260"/>
      <c r="PK27" s="260"/>
      <c r="PL27" s="260"/>
      <c r="PM27" s="258"/>
      <c r="PN27" s="256"/>
      <c r="PO27" s="256"/>
      <c r="PP27" s="256"/>
      <c r="PQ27" s="256"/>
      <c r="PR27" s="256"/>
      <c r="PS27" s="257"/>
    </row>
    <row r="28" spans="1:448" ht="15.75" x14ac:dyDescent="0.25">
      <c r="A28" s="233">
        <f>'Położnictwo I st.'!A28</f>
        <v>9</v>
      </c>
      <c r="B28" s="234" t="str">
        <f>IF('Położnictwo I st.'!B28&gt;0,'Położnictwo I st.'!B28," ")</f>
        <v>B</v>
      </c>
      <c r="C28" s="234" t="str">
        <f>IF('Położnictwo I st.'!C28&gt;0,'Położnictwo I st.'!C28," ")</f>
        <v>2025/2026</v>
      </c>
      <c r="D28" s="234" t="str">
        <f>IF('Położnictwo I st.'!D28&gt;0,'Położnictwo I st.'!D28," ")</f>
        <v xml:space="preserve"> </v>
      </c>
      <c r="E28" s="234">
        <f>IF('Położnictwo I st.'!E28&gt;0,'Położnictwo I st.'!E28," ")</f>
        <v>1</v>
      </c>
      <c r="F28" s="234" t="str">
        <f>IF('Położnictwo I st.'!F28&gt;0,'Położnictwo I st.'!F28," ")</f>
        <v>2025/2026</v>
      </c>
      <c r="G28" s="234" t="str">
        <f>IF('Położnictwo I st.'!G28&gt;0,'Położnictwo I st.'!G28," ")</f>
        <v>RPS</v>
      </c>
      <c r="H28" s="234" t="str">
        <f>IF('Położnictwo I st.'!H28&gt;0,'Położnictwo I st.'!H28," ")</f>
        <v>ze standardu</v>
      </c>
      <c r="I28" s="319" t="str">
        <f>IF('Położnictwo I st.'!I28&gt;0,'Położnictwo I st.'!I28," ")</f>
        <v>Pedagogika</v>
      </c>
      <c r="J28" s="236">
        <f>'Położnictwo I st.'!L28</f>
        <v>25</v>
      </c>
      <c r="K28" s="237">
        <f>'Położnictwo I st.'!M28</f>
        <v>0</v>
      </c>
      <c r="L28" s="238">
        <f>'Położnictwo I st.'!N28</f>
        <v>25</v>
      </c>
      <c r="M28" s="239">
        <f>'Położnictwo I st.'!AA28+'Położnictwo I st.'!AC28+'Położnictwo I st.'!AX28+'Położnictwo I st.'!AZ28</f>
        <v>10</v>
      </c>
      <c r="N28" s="240">
        <f>'Położnictwo I st.'!O28</f>
        <v>15</v>
      </c>
      <c r="O28" s="241">
        <f>'Położnictwo I st.'!P28</f>
        <v>1</v>
      </c>
      <c r="P28" s="242" t="str">
        <f>'Położnictwo I st.'!U28</f>
        <v>zal</v>
      </c>
      <c r="Q28" s="243">
        <f t="shared" si="0"/>
        <v>3</v>
      </c>
      <c r="R28" s="244">
        <f t="shared" si="1"/>
        <v>2</v>
      </c>
      <c r="S28" s="245">
        <f t="shared" si="2"/>
        <v>0</v>
      </c>
      <c r="T28" s="255"/>
      <c r="U28" s="252"/>
      <c r="V28" s="252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60"/>
      <c r="AW28" s="260"/>
      <c r="AX28" s="260"/>
      <c r="AY28" s="260"/>
      <c r="AZ28" s="260"/>
      <c r="BA28" s="260"/>
      <c r="BB28" s="257"/>
      <c r="BC28" s="258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>
        <v>1</v>
      </c>
      <c r="BZ28" s="259">
        <v>1</v>
      </c>
      <c r="CA28" s="253">
        <v>1</v>
      </c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6"/>
      <c r="DA28" s="256"/>
      <c r="DB28" s="256"/>
      <c r="DC28" s="334"/>
      <c r="DD28" s="261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256"/>
      <c r="EI28" s="256"/>
      <c r="EJ28" s="256"/>
      <c r="EK28" s="256"/>
      <c r="EL28" s="256"/>
      <c r="EM28" s="256"/>
      <c r="EN28" s="256"/>
      <c r="EO28" s="256"/>
      <c r="EP28" s="256"/>
      <c r="EQ28" s="256"/>
      <c r="ER28" s="256"/>
      <c r="ES28" s="256"/>
      <c r="ET28" s="256"/>
      <c r="EU28" s="256"/>
      <c r="EV28" s="256"/>
      <c r="EW28" s="256"/>
      <c r="EX28" s="256"/>
      <c r="EY28" s="256"/>
      <c r="EZ28" s="258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6"/>
      <c r="FL28" s="256"/>
      <c r="FM28" s="256"/>
      <c r="FN28" s="256"/>
      <c r="FO28" s="256"/>
      <c r="FP28" s="256"/>
      <c r="FQ28" s="256"/>
      <c r="FR28" s="256"/>
      <c r="FS28" s="256"/>
      <c r="FT28" s="256"/>
      <c r="FU28" s="256"/>
      <c r="FV28" s="256"/>
      <c r="FW28" s="256"/>
      <c r="FX28" s="256"/>
      <c r="FY28" s="256"/>
      <c r="FZ28" s="256"/>
      <c r="GA28" s="256"/>
      <c r="GB28" s="256"/>
      <c r="GC28" s="256"/>
      <c r="GD28" s="256"/>
      <c r="GE28" s="256"/>
      <c r="GF28" s="256"/>
      <c r="GG28" s="256"/>
      <c r="GH28" s="256"/>
      <c r="GI28" s="256"/>
      <c r="GJ28" s="256"/>
      <c r="GK28" s="256"/>
      <c r="GL28" s="256"/>
      <c r="GM28" s="256"/>
      <c r="GN28" s="256"/>
      <c r="GO28" s="256"/>
      <c r="GP28" s="256"/>
      <c r="GQ28" s="256"/>
      <c r="GR28" s="256"/>
      <c r="GS28" s="256"/>
      <c r="GT28" s="256"/>
      <c r="GU28" s="256"/>
      <c r="GV28" s="256"/>
      <c r="GW28" s="256"/>
      <c r="GX28" s="256"/>
      <c r="GY28" s="256"/>
      <c r="GZ28" s="260"/>
      <c r="HA28" s="260"/>
      <c r="HB28" s="260"/>
      <c r="HC28" s="260"/>
      <c r="HD28" s="260"/>
      <c r="HE28" s="260"/>
      <c r="HF28" s="260"/>
      <c r="HG28" s="260"/>
      <c r="HH28" s="260"/>
      <c r="HI28" s="260"/>
      <c r="HJ28" s="260"/>
      <c r="HK28" s="260"/>
      <c r="HL28" s="260"/>
      <c r="HM28" s="260"/>
      <c r="HN28" s="260"/>
      <c r="HO28" s="260"/>
      <c r="HP28" s="260"/>
      <c r="HQ28" s="260"/>
      <c r="HR28" s="260"/>
      <c r="HS28" s="260"/>
      <c r="HT28" s="260"/>
      <c r="HU28" s="260"/>
      <c r="HV28" s="260"/>
      <c r="HW28" s="260"/>
      <c r="HX28" s="260"/>
      <c r="HY28" s="260"/>
      <c r="HZ28" s="260"/>
      <c r="IA28" s="260"/>
      <c r="IB28" s="260"/>
      <c r="IC28" s="260"/>
      <c r="ID28" s="257"/>
      <c r="IE28" s="258"/>
      <c r="IF28" s="256"/>
      <c r="IG28" s="256"/>
      <c r="IH28" s="256"/>
      <c r="II28" s="256"/>
      <c r="IJ28" s="256"/>
      <c r="IK28" s="256"/>
      <c r="IL28" s="256"/>
      <c r="IM28" s="256"/>
      <c r="IN28" s="256"/>
      <c r="IO28" s="256"/>
      <c r="IP28" s="256"/>
      <c r="IQ28" s="256"/>
      <c r="IR28" s="256"/>
      <c r="IS28" s="256"/>
      <c r="IT28" s="260"/>
      <c r="IU28" s="260"/>
      <c r="IV28" s="258"/>
      <c r="IW28" s="256"/>
      <c r="IX28" s="256"/>
      <c r="IY28" s="256"/>
      <c r="IZ28" s="256"/>
      <c r="JA28" s="256"/>
      <c r="JB28" s="256"/>
      <c r="JC28" s="256"/>
      <c r="JD28" s="256"/>
      <c r="JE28" s="256"/>
      <c r="JF28" s="256"/>
      <c r="JG28" s="256"/>
      <c r="JH28" s="256"/>
      <c r="JI28" s="256"/>
      <c r="JJ28" s="256">
        <v>1</v>
      </c>
      <c r="JK28" s="256">
        <v>1</v>
      </c>
      <c r="JL28" s="256"/>
      <c r="JM28" s="256"/>
      <c r="JN28" s="256"/>
      <c r="JO28" s="256"/>
      <c r="JP28" s="256"/>
      <c r="JQ28" s="256"/>
      <c r="JR28" s="256"/>
      <c r="JS28" s="256"/>
      <c r="JT28" s="260"/>
      <c r="JU28" s="260"/>
      <c r="JV28" s="260"/>
      <c r="JW28" s="260"/>
      <c r="JX28" s="258"/>
      <c r="JY28" s="256"/>
      <c r="JZ28" s="256"/>
      <c r="KA28" s="256"/>
      <c r="KB28" s="256"/>
      <c r="KC28" s="256"/>
      <c r="KD28" s="256"/>
      <c r="KE28" s="256"/>
      <c r="KF28" s="256"/>
      <c r="KG28" s="256"/>
      <c r="KH28" s="256"/>
      <c r="KI28" s="256"/>
      <c r="KJ28" s="256"/>
      <c r="KK28" s="256"/>
      <c r="KL28" s="256"/>
      <c r="KM28" s="256"/>
      <c r="KN28" s="256"/>
      <c r="KO28" s="256"/>
      <c r="KP28" s="256"/>
      <c r="KQ28" s="256"/>
      <c r="KR28" s="260"/>
      <c r="KS28" s="260"/>
      <c r="KT28" s="260"/>
      <c r="KU28" s="260"/>
      <c r="KV28" s="260"/>
      <c r="KW28" s="260"/>
      <c r="KX28" s="260"/>
      <c r="KY28" s="260"/>
      <c r="KZ28" s="260"/>
      <c r="LA28" s="260"/>
      <c r="LB28" s="260"/>
      <c r="LC28" s="260"/>
      <c r="LD28" s="260"/>
      <c r="LE28" s="260"/>
      <c r="LF28" s="260"/>
      <c r="LG28" s="260"/>
      <c r="LH28" s="260"/>
      <c r="LI28" s="260"/>
      <c r="LJ28" s="260"/>
      <c r="LK28" s="260"/>
      <c r="LL28" s="260"/>
      <c r="LM28" s="260"/>
      <c r="LN28" s="260"/>
      <c r="LO28" s="260"/>
      <c r="LP28" s="260"/>
      <c r="LQ28" s="260"/>
      <c r="LR28" s="260"/>
      <c r="LS28" s="260"/>
      <c r="LT28" s="260"/>
      <c r="LU28" s="260"/>
      <c r="LV28" s="260"/>
      <c r="LW28" s="260"/>
      <c r="LX28" s="260"/>
      <c r="LY28" s="260"/>
      <c r="LZ28" s="260"/>
      <c r="MA28" s="260"/>
      <c r="MB28" s="260"/>
      <c r="MC28" s="260"/>
      <c r="MD28" s="260"/>
      <c r="ME28" s="260"/>
      <c r="MF28" s="260"/>
      <c r="MG28" s="260"/>
      <c r="MH28" s="260"/>
      <c r="MI28" s="260"/>
      <c r="MJ28" s="260"/>
      <c r="MK28" s="257"/>
      <c r="ML28" s="261"/>
      <c r="MM28" s="256"/>
      <c r="MN28" s="256"/>
      <c r="MO28" s="256"/>
      <c r="MP28" s="256"/>
      <c r="MQ28" s="256"/>
      <c r="MR28" s="256"/>
      <c r="MS28" s="256"/>
      <c r="MT28" s="256"/>
      <c r="MU28" s="256"/>
      <c r="MV28" s="256"/>
      <c r="MW28" s="256"/>
      <c r="MX28" s="260"/>
      <c r="MY28" s="260"/>
      <c r="MZ28" s="260"/>
      <c r="NA28" s="260"/>
      <c r="NB28" s="260"/>
      <c r="NC28" s="260"/>
      <c r="ND28" s="260"/>
      <c r="NE28" s="260"/>
      <c r="NF28" s="260"/>
      <c r="NG28" s="260"/>
      <c r="NH28" s="260"/>
      <c r="NI28" s="260"/>
      <c r="NJ28" s="260"/>
      <c r="NK28" s="260"/>
      <c r="NL28" s="260"/>
      <c r="NM28" s="260"/>
      <c r="NN28" s="260"/>
      <c r="NO28" s="260"/>
      <c r="NP28" s="260"/>
      <c r="NQ28" s="260"/>
      <c r="NR28" s="260"/>
      <c r="NS28" s="260"/>
      <c r="NT28" s="260"/>
      <c r="NU28" s="260"/>
      <c r="NV28" s="260"/>
      <c r="NW28" s="260"/>
      <c r="NX28" s="260"/>
      <c r="NY28" s="260"/>
      <c r="NZ28" s="260"/>
      <c r="OA28" s="260"/>
      <c r="OB28" s="260"/>
      <c r="OC28" s="260"/>
      <c r="OD28" s="260"/>
      <c r="OE28" s="260"/>
      <c r="OF28" s="260"/>
      <c r="OG28" s="260"/>
      <c r="OH28" s="260"/>
      <c r="OI28" s="260"/>
      <c r="OJ28" s="260"/>
      <c r="OK28" s="260"/>
      <c r="OL28" s="260"/>
      <c r="OM28" s="260"/>
      <c r="ON28" s="260"/>
      <c r="OO28" s="260"/>
      <c r="OP28" s="260"/>
      <c r="OQ28" s="260"/>
      <c r="OR28" s="260"/>
      <c r="OS28" s="260"/>
      <c r="OT28" s="260"/>
      <c r="OU28" s="260"/>
      <c r="OV28" s="260"/>
      <c r="OW28" s="260"/>
      <c r="OX28" s="260"/>
      <c r="OY28" s="260"/>
      <c r="OZ28" s="260"/>
      <c r="PA28" s="260"/>
      <c r="PB28" s="260"/>
      <c r="PC28" s="260"/>
      <c r="PD28" s="260"/>
      <c r="PE28" s="260"/>
      <c r="PF28" s="260"/>
      <c r="PG28" s="260"/>
      <c r="PH28" s="260"/>
      <c r="PI28" s="260"/>
      <c r="PJ28" s="260"/>
      <c r="PK28" s="260"/>
      <c r="PL28" s="260"/>
      <c r="PM28" s="258"/>
      <c r="PN28" s="256"/>
      <c r="PO28" s="256"/>
      <c r="PP28" s="256"/>
      <c r="PQ28" s="256"/>
      <c r="PR28" s="256"/>
      <c r="PS28" s="257"/>
    </row>
    <row r="29" spans="1:448" ht="15.75" x14ac:dyDescent="0.25">
      <c r="A29" s="233">
        <f>'Położnictwo I st.'!A29</f>
        <v>10</v>
      </c>
      <c r="B29" s="234" t="str">
        <f>IF('Położnictwo I st.'!B29&gt;0,'Położnictwo I st.'!B29," ")</f>
        <v>B</v>
      </c>
      <c r="C29" s="234" t="str">
        <f>IF('Położnictwo I st.'!C29&gt;0,'Położnictwo I st.'!C29," ")</f>
        <v>2025/2026</v>
      </c>
      <c r="D29" s="234" t="str">
        <f>IF('Położnictwo I st.'!D29&gt;0,'Położnictwo I st.'!D29," ")</f>
        <v xml:space="preserve"> </v>
      </c>
      <c r="E29" s="234">
        <f>IF('Położnictwo I st.'!E29&gt;0,'Położnictwo I st.'!E29," ")</f>
        <v>1</v>
      </c>
      <c r="F29" s="234" t="str">
        <f>IF('Położnictwo I st.'!F29&gt;0,'Położnictwo I st.'!F29," ")</f>
        <v>2025/2026</v>
      </c>
      <c r="G29" s="234" t="str">
        <f>IF('Położnictwo I st.'!G29&gt;0,'Położnictwo I st.'!G29," ")</f>
        <v>RPS</v>
      </c>
      <c r="H29" s="234" t="str">
        <f>IF('Położnictwo I st.'!H29&gt;0,'Położnictwo I st.'!H29," ")</f>
        <v>ze standardu</v>
      </c>
      <c r="I29" s="319" t="str">
        <f>IF('Położnictwo I st.'!I29&gt;0,'Położnictwo I st.'!I29," ")</f>
        <v>Zdrowie publiczne</v>
      </c>
      <c r="J29" s="236">
        <f>'Położnictwo I st.'!L29</f>
        <v>25</v>
      </c>
      <c r="K29" s="237">
        <f>'Położnictwo I st.'!M29</f>
        <v>0</v>
      </c>
      <c r="L29" s="238">
        <f>'Położnictwo I st.'!N29</f>
        <v>25</v>
      </c>
      <c r="M29" s="239">
        <f>'Położnictwo I st.'!AA29+'Położnictwo I st.'!AC29+'Położnictwo I st.'!AX29+'Położnictwo I st.'!AZ29</f>
        <v>10</v>
      </c>
      <c r="N29" s="240">
        <f>'Położnictwo I st.'!O29</f>
        <v>15</v>
      </c>
      <c r="O29" s="241">
        <f>'Położnictwo I st.'!P29</f>
        <v>1</v>
      </c>
      <c r="P29" s="242" t="str">
        <f>'Położnictwo I st.'!U29</f>
        <v>zal</v>
      </c>
      <c r="Q29" s="243">
        <f t="shared" si="0"/>
        <v>7</v>
      </c>
      <c r="R29" s="244">
        <f t="shared" si="1"/>
        <v>3</v>
      </c>
      <c r="S29" s="245">
        <f t="shared" si="2"/>
        <v>0</v>
      </c>
      <c r="T29" s="255"/>
      <c r="U29" s="252"/>
      <c r="V29" s="252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60"/>
      <c r="AW29" s="260"/>
      <c r="AX29" s="260"/>
      <c r="AY29" s="260"/>
      <c r="AZ29" s="260"/>
      <c r="BA29" s="260"/>
      <c r="BB29" s="257"/>
      <c r="BC29" s="258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9"/>
      <c r="CA29" s="253"/>
      <c r="CB29" s="252"/>
      <c r="CC29" s="252"/>
      <c r="CD29" s="252"/>
      <c r="CE29" s="252"/>
      <c r="CF29" s="252"/>
      <c r="CG29" s="252">
        <v>1</v>
      </c>
      <c r="CH29" s="252">
        <v>1</v>
      </c>
      <c r="CI29" s="252">
        <v>1</v>
      </c>
      <c r="CJ29" s="252">
        <v>1</v>
      </c>
      <c r="CK29" s="252">
        <v>1</v>
      </c>
      <c r="CL29" s="252">
        <v>1</v>
      </c>
      <c r="CM29" s="252">
        <v>1</v>
      </c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6"/>
      <c r="DA29" s="256"/>
      <c r="DB29" s="256"/>
      <c r="DC29" s="334"/>
      <c r="DD29" s="261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8"/>
      <c r="FA29" s="256"/>
      <c r="FB29" s="256"/>
      <c r="FC29" s="256"/>
      <c r="FD29" s="256"/>
      <c r="FE29" s="256"/>
      <c r="FF29" s="256"/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/>
      <c r="FW29" s="256"/>
      <c r="FX29" s="256"/>
      <c r="FY29" s="256"/>
      <c r="FZ29" s="256"/>
      <c r="GA29" s="256"/>
      <c r="GB29" s="256"/>
      <c r="GC29" s="256"/>
      <c r="GD29" s="256"/>
      <c r="GE29" s="256"/>
      <c r="GF29" s="256"/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/>
      <c r="GR29" s="256"/>
      <c r="GS29" s="256"/>
      <c r="GT29" s="256"/>
      <c r="GU29" s="256"/>
      <c r="GV29" s="256"/>
      <c r="GW29" s="256"/>
      <c r="GX29" s="256"/>
      <c r="GY29" s="256"/>
      <c r="GZ29" s="260"/>
      <c r="HA29" s="260"/>
      <c r="HB29" s="260"/>
      <c r="HC29" s="260"/>
      <c r="HD29" s="260"/>
      <c r="HE29" s="260"/>
      <c r="HF29" s="260"/>
      <c r="HG29" s="260"/>
      <c r="HH29" s="260"/>
      <c r="HI29" s="260"/>
      <c r="HJ29" s="260"/>
      <c r="HK29" s="260"/>
      <c r="HL29" s="260"/>
      <c r="HM29" s="260"/>
      <c r="HN29" s="260"/>
      <c r="HO29" s="260"/>
      <c r="HP29" s="260"/>
      <c r="HQ29" s="260"/>
      <c r="HR29" s="260"/>
      <c r="HS29" s="260"/>
      <c r="HT29" s="260"/>
      <c r="HU29" s="260"/>
      <c r="HV29" s="260"/>
      <c r="HW29" s="260"/>
      <c r="HX29" s="260"/>
      <c r="HY29" s="260"/>
      <c r="HZ29" s="260"/>
      <c r="IA29" s="260"/>
      <c r="IB29" s="260"/>
      <c r="IC29" s="260"/>
      <c r="ID29" s="257"/>
      <c r="IE29" s="258"/>
      <c r="IF29" s="256"/>
      <c r="IG29" s="256"/>
      <c r="IH29" s="256"/>
      <c r="II29" s="256"/>
      <c r="IJ29" s="256"/>
      <c r="IK29" s="256"/>
      <c r="IL29" s="256"/>
      <c r="IM29" s="256"/>
      <c r="IN29" s="256"/>
      <c r="IO29" s="256"/>
      <c r="IP29" s="256"/>
      <c r="IQ29" s="256"/>
      <c r="IR29" s="256"/>
      <c r="IS29" s="256"/>
      <c r="IT29" s="260"/>
      <c r="IU29" s="260"/>
      <c r="IV29" s="258"/>
      <c r="IW29" s="256"/>
      <c r="IX29" s="256"/>
      <c r="IY29" s="256"/>
      <c r="IZ29" s="256"/>
      <c r="JA29" s="256"/>
      <c r="JB29" s="256"/>
      <c r="JC29" s="256"/>
      <c r="JD29" s="256"/>
      <c r="JE29" s="256"/>
      <c r="JF29" s="256"/>
      <c r="JG29" s="256"/>
      <c r="JH29" s="256"/>
      <c r="JI29" s="256"/>
      <c r="JJ29" s="256"/>
      <c r="JK29" s="256"/>
      <c r="JL29" s="256"/>
      <c r="JM29" s="256">
        <v>1</v>
      </c>
      <c r="JN29" s="256">
        <v>1</v>
      </c>
      <c r="JO29" s="256">
        <v>1</v>
      </c>
      <c r="JP29" s="256"/>
      <c r="JQ29" s="256"/>
      <c r="JR29" s="256"/>
      <c r="JS29" s="256"/>
      <c r="JT29" s="260"/>
      <c r="JU29" s="260"/>
      <c r="JV29" s="260"/>
      <c r="JW29" s="260"/>
      <c r="JX29" s="258"/>
      <c r="JY29" s="256"/>
      <c r="JZ29" s="256"/>
      <c r="KA29" s="256"/>
      <c r="KB29" s="256"/>
      <c r="KC29" s="256"/>
      <c r="KD29" s="256"/>
      <c r="KE29" s="256"/>
      <c r="KF29" s="256"/>
      <c r="KG29" s="256"/>
      <c r="KH29" s="256"/>
      <c r="KI29" s="256"/>
      <c r="KJ29" s="256"/>
      <c r="KK29" s="256"/>
      <c r="KL29" s="256"/>
      <c r="KM29" s="256"/>
      <c r="KN29" s="256"/>
      <c r="KO29" s="256"/>
      <c r="KP29" s="256"/>
      <c r="KQ29" s="256"/>
      <c r="KR29" s="260"/>
      <c r="KS29" s="260"/>
      <c r="KT29" s="260"/>
      <c r="KU29" s="260"/>
      <c r="KV29" s="260"/>
      <c r="KW29" s="260"/>
      <c r="KX29" s="260"/>
      <c r="KY29" s="260"/>
      <c r="KZ29" s="260"/>
      <c r="LA29" s="260"/>
      <c r="LB29" s="260"/>
      <c r="LC29" s="260"/>
      <c r="LD29" s="260"/>
      <c r="LE29" s="260"/>
      <c r="LF29" s="260"/>
      <c r="LG29" s="260"/>
      <c r="LH29" s="260"/>
      <c r="LI29" s="260"/>
      <c r="LJ29" s="260"/>
      <c r="LK29" s="260"/>
      <c r="LL29" s="260"/>
      <c r="LM29" s="260"/>
      <c r="LN29" s="260"/>
      <c r="LO29" s="260"/>
      <c r="LP29" s="260"/>
      <c r="LQ29" s="260"/>
      <c r="LR29" s="260"/>
      <c r="LS29" s="260"/>
      <c r="LT29" s="260"/>
      <c r="LU29" s="260"/>
      <c r="LV29" s="260"/>
      <c r="LW29" s="260"/>
      <c r="LX29" s="260"/>
      <c r="LY29" s="260"/>
      <c r="LZ29" s="260"/>
      <c r="MA29" s="260"/>
      <c r="MB29" s="260"/>
      <c r="MC29" s="260"/>
      <c r="MD29" s="260"/>
      <c r="ME29" s="260"/>
      <c r="MF29" s="260"/>
      <c r="MG29" s="260"/>
      <c r="MH29" s="260"/>
      <c r="MI29" s="260"/>
      <c r="MJ29" s="260"/>
      <c r="MK29" s="257"/>
      <c r="ML29" s="261"/>
      <c r="MM29" s="256"/>
      <c r="MN29" s="256"/>
      <c r="MO29" s="256"/>
      <c r="MP29" s="256"/>
      <c r="MQ29" s="256"/>
      <c r="MR29" s="256"/>
      <c r="MS29" s="256"/>
      <c r="MT29" s="256"/>
      <c r="MU29" s="256"/>
      <c r="MV29" s="256"/>
      <c r="MW29" s="256"/>
      <c r="MX29" s="260"/>
      <c r="MY29" s="260"/>
      <c r="MZ29" s="260"/>
      <c r="NA29" s="260"/>
      <c r="NB29" s="260"/>
      <c r="NC29" s="260"/>
      <c r="ND29" s="260"/>
      <c r="NE29" s="260"/>
      <c r="NF29" s="260"/>
      <c r="NG29" s="260"/>
      <c r="NH29" s="260"/>
      <c r="NI29" s="260"/>
      <c r="NJ29" s="260"/>
      <c r="NK29" s="260"/>
      <c r="NL29" s="260"/>
      <c r="NM29" s="260"/>
      <c r="NN29" s="260"/>
      <c r="NO29" s="260"/>
      <c r="NP29" s="260"/>
      <c r="NQ29" s="260"/>
      <c r="NR29" s="260"/>
      <c r="NS29" s="260"/>
      <c r="NT29" s="260"/>
      <c r="NU29" s="260"/>
      <c r="NV29" s="260"/>
      <c r="NW29" s="260"/>
      <c r="NX29" s="260"/>
      <c r="NY29" s="260"/>
      <c r="NZ29" s="260"/>
      <c r="OA29" s="260"/>
      <c r="OB29" s="260"/>
      <c r="OC29" s="260"/>
      <c r="OD29" s="260"/>
      <c r="OE29" s="260"/>
      <c r="OF29" s="260"/>
      <c r="OG29" s="260"/>
      <c r="OH29" s="260"/>
      <c r="OI29" s="260"/>
      <c r="OJ29" s="260"/>
      <c r="OK29" s="260"/>
      <c r="OL29" s="260"/>
      <c r="OM29" s="260"/>
      <c r="ON29" s="260"/>
      <c r="OO29" s="260"/>
      <c r="OP29" s="260"/>
      <c r="OQ29" s="260"/>
      <c r="OR29" s="260"/>
      <c r="OS29" s="260"/>
      <c r="OT29" s="260"/>
      <c r="OU29" s="260"/>
      <c r="OV29" s="260"/>
      <c r="OW29" s="260"/>
      <c r="OX29" s="260"/>
      <c r="OY29" s="260"/>
      <c r="OZ29" s="260"/>
      <c r="PA29" s="260"/>
      <c r="PB29" s="260"/>
      <c r="PC29" s="260"/>
      <c r="PD29" s="260"/>
      <c r="PE29" s="260"/>
      <c r="PF29" s="260"/>
      <c r="PG29" s="260"/>
      <c r="PH29" s="260"/>
      <c r="PI29" s="260"/>
      <c r="PJ29" s="260"/>
      <c r="PK29" s="260"/>
      <c r="PL29" s="260"/>
      <c r="PM29" s="258"/>
      <c r="PN29" s="256"/>
      <c r="PO29" s="256"/>
      <c r="PP29" s="256"/>
      <c r="PQ29" s="256"/>
      <c r="PR29" s="256"/>
      <c r="PS29" s="257"/>
    </row>
    <row r="30" spans="1:448" ht="15.75" x14ac:dyDescent="0.25">
      <c r="A30" s="233">
        <f>'Położnictwo I st.'!A30</f>
        <v>11</v>
      </c>
      <c r="B30" s="234" t="str">
        <f>IF('Położnictwo I st.'!B30&gt;0,'Położnictwo I st.'!B30," ")</f>
        <v>B</v>
      </c>
      <c r="C30" s="234" t="str">
        <f>IF('Położnictwo I st.'!C30&gt;0,'Położnictwo I st.'!C30," ")</f>
        <v>2025/2026</v>
      </c>
      <c r="D30" s="234" t="str">
        <f>IF('Położnictwo I st.'!D30&gt;0,'Położnictwo I st.'!D30," ")</f>
        <v xml:space="preserve"> </v>
      </c>
      <c r="E30" s="234">
        <f>IF('Położnictwo I st.'!E30&gt;0,'Położnictwo I st.'!E30," ")</f>
        <v>1</v>
      </c>
      <c r="F30" s="234" t="str">
        <f>IF('Położnictwo I st.'!F30&gt;0,'Położnictwo I st.'!F30," ")</f>
        <v>2025/2026</v>
      </c>
      <c r="G30" s="234" t="str">
        <f>IF('Położnictwo I st.'!G30&gt;0,'Położnictwo I st.'!G30," ")</f>
        <v>RPS</v>
      </c>
      <c r="H30" s="234" t="str">
        <f>IF('Położnictwo I st.'!H30&gt;0,'Położnictwo I st.'!H30," ")</f>
        <v>ze standardu</v>
      </c>
      <c r="I30" s="319" t="str">
        <f>IF('Położnictwo I st.'!I30&gt;0,'Położnictwo I st.'!I30," ")</f>
        <v>Język angielski</v>
      </c>
      <c r="J30" s="236">
        <f>'Położnictwo I st.'!L30</f>
        <v>140</v>
      </c>
      <c r="K30" s="237">
        <f>'Położnictwo I st.'!M30</f>
        <v>10</v>
      </c>
      <c r="L30" s="238">
        <f>'Położnictwo I st.'!N30</f>
        <v>130</v>
      </c>
      <c r="M30" s="239">
        <f>'Położnictwo I st.'!AA30+'Położnictwo I st.'!AC30+'Położnictwo I st.'!AX30+'Położnictwo I st.'!AZ30</f>
        <v>0</v>
      </c>
      <c r="N30" s="240">
        <f>'Położnictwo I st.'!O30</f>
        <v>120</v>
      </c>
      <c r="O30" s="241">
        <f>'Położnictwo I st.'!P30</f>
        <v>5</v>
      </c>
      <c r="P30" s="242" t="str">
        <f>'Położnictwo I st.'!U30</f>
        <v xml:space="preserve">egz </v>
      </c>
      <c r="Q30" s="243">
        <f t="shared" si="0"/>
        <v>0</v>
      </c>
      <c r="R30" s="244">
        <f t="shared" si="1"/>
        <v>2</v>
      </c>
      <c r="S30" s="245">
        <f t="shared" si="2"/>
        <v>0</v>
      </c>
      <c r="T30" s="255"/>
      <c r="U30" s="252"/>
      <c r="V30" s="252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60"/>
      <c r="AW30" s="260"/>
      <c r="AX30" s="260"/>
      <c r="AY30" s="260"/>
      <c r="AZ30" s="260"/>
      <c r="BA30" s="260"/>
      <c r="BB30" s="257"/>
      <c r="BC30" s="258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9"/>
      <c r="CA30" s="253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6"/>
      <c r="DA30" s="256"/>
      <c r="DB30" s="256"/>
      <c r="DC30" s="334"/>
      <c r="DD30" s="261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8"/>
      <c r="FA30" s="256"/>
      <c r="FB30" s="256"/>
      <c r="FC30" s="256"/>
      <c r="FD30" s="256"/>
      <c r="FE30" s="256"/>
      <c r="FF30" s="256"/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/>
      <c r="FW30" s="256"/>
      <c r="FX30" s="256"/>
      <c r="FY30" s="256"/>
      <c r="FZ30" s="256"/>
      <c r="GA30" s="256"/>
      <c r="GB30" s="256"/>
      <c r="GC30" s="256"/>
      <c r="GD30" s="256"/>
      <c r="GE30" s="256"/>
      <c r="GF30" s="256"/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/>
      <c r="GR30" s="256"/>
      <c r="GS30" s="256"/>
      <c r="GT30" s="256"/>
      <c r="GU30" s="256"/>
      <c r="GV30" s="256"/>
      <c r="GW30" s="256"/>
      <c r="GX30" s="256"/>
      <c r="GY30" s="256"/>
      <c r="GZ30" s="260"/>
      <c r="HA30" s="260"/>
      <c r="HB30" s="260"/>
      <c r="HC30" s="260"/>
      <c r="HD30" s="260"/>
      <c r="HE30" s="260"/>
      <c r="HF30" s="260"/>
      <c r="HG30" s="260"/>
      <c r="HH30" s="260"/>
      <c r="HI30" s="260"/>
      <c r="HJ30" s="260"/>
      <c r="HK30" s="260"/>
      <c r="HL30" s="260"/>
      <c r="HM30" s="260"/>
      <c r="HN30" s="260"/>
      <c r="HO30" s="260"/>
      <c r="HP30" s="260"/>
      <c r="HQ30" s="260"/>
      <c r="HR30" s="260"/>
      <c r="HS30" s="260"/>
      <c r="HT30" s="260"/>
      <c r="HU30" s="260"/>
      <c r="HV30" s="260"/>
      <c r="HW30" s="260"/>
      <c r="HX30" s="260"/>
      <c r="HY30" s="260"/>
      <c r="HZ30" s="260"/>
      <c r="IA30" s="260"/>
      <c r="IB30" s="260"/>
      <c r="IC30" s="260"/>
      <c r="ID30" s="257"/>
      <c r="IE30" s="258"/>
      <c r="IF30" s="256"/>
      <c r="IG30" s="256"/>
      <c r="IH30" s="256"/>
      <c r="II30" s="256"/>
      <c r="IJ30" s="256"/>
      <c r="IK30" s="256"/>
      <c r="IL30" s="256"/>
      <c r="IM30" s="256"/>
      <c r="IN30" s="256"/>
      <c r="IO30" s="256"/>
      <c r="IP30" s="256"/>
      <c r="IQ30" s="256"/>
      <c r="IR30" s="256"/>
      <c r="IS30" s="256"/>
      <c r="IT30" s="260"/>
      <c r="IU30" s="260"/>
      <c r="IV30" s="258"/>
      <c r="IW30" s="256"/>
      <c r="IX30" s="256"/>
      <c r="IY30" s="256"/>
      <c r="IZ30" s="256"/>
      <c r="JA30" s="256"/>
      <c r="JB30" s="256"/>
      <c r="JC30" s="256"/>
      <c r="JD30" s="256"/>
      <c r="JE30" s="256"/>
      <c r="JF30" s="256"/>
      <c r="JG30" s="256"/>
      <c r="JH30" s="256"/>
      <c r="JI30" s="256"/>
      <c r="JJ30" s="256"/>
      <c r="JK30" s="256"/>
      <c r="JL30" s="256"/>
      <c r="JM30" s="256"/>
      <c r="JN30" s="256"/>
      <c r="JO30" s="256"/>
      <c r="JP30" s="256"/>
      <c r="JQ30" s="256"/>
      <c r="JR30" s="256"/>
      <c r="JS30" s="256"/>
      <c r="JT30" s="260"/>
      <c r="JU30" s="260"/>
      <c r="JV30" s="260">
        <v>1</v>
      </c>
      <c r="JW30" s="260">
        <v>1</v>
      </c>
      <c r="JX30" s="258"/>
      <c r="JY30" s="256"/>
      <c r="JZ30" s="256"/>
      <c r="KA30" s="256"/>
      <c r="KB30" s="256"/>
      <c r="KC30" s="256"/>
      <c r="KD30" s="256"/>
      <c r="KE30" s="256"/>
      <c r="KF30" s="256"/>
      <c r="KG30" s="256"/>
      <c r="KH30" s="256"/>
      <c r="KI30" s="256"/>
      <c r="KJ30" s="256"/>
      <c r="KK30" s="256"/>
      <c r="KL30" s="256"/>
      <c r="KM30" s="256"/>
      <c r="KN30" s="256"/>
      <c r="KO30" s="256"/>
      <c r="KP30" s="256"/>
      <c r="KQ30" s="256"/>
      <c r="KR30" s="260"/>
      <c r="KS30" s="260"/>
      <c r="KT30" s="260"/>
      <c r="KU30" s="260"/>
      <c r="KV30" s="260"/>
      <c r="KW30" s="260"/>
      <c r="KX30" s="260"/>
      <c r="KY30" s="260"/>
      <c r="KZ30" s="260"/>
      <c r="LA30" s="260"/>
      <c r="LB30" s="260"/>
      <c r="LC30" s="260"/>
      <c r="LD30" s="260"/>
      <c r="LE30" s="260"/>
      <c r="LF30" s="260"/>
      <c r="LG30" s="260"/>
      <c r="LH30" s="260"/>
      <c r="LI30" s="260"/>
      <c r="LJ30" s="260"/>
      <c r="LK30" s="260"/>
      <c r="LL30" s="260"/>
      <c r="LM30" s="260"/>
      <c r="LN30" s="260"/>
      <c r="LO30" s="260"/>
      <c r="LP30" s="260"/>
      <c r="LQ30" s="260"/>
      <c r="LR30" s="260"/>
      <c r="LS30" s="260"/>
      <c r="LT30" s="260"/>
      <c r="LU30" s="260"/>
      <c r="LV30" s="260"/>
      <c r="LW30" s="260"/>
      <c r="LX30" s="260"/>
      <c r="LY30" s="260"/>
      <c r="LZ30" s="260"/>
      <c r="MA30" s="260"/>
      <c r="MB30" s="260"/>
      <c r="MC30" s="260"/>
      <c r="MD30" s="260"/>
      <c r="ME30" s="260"/>
      <c r="MF30" s="260"/>
      <c r="MG30" s="260"/>
      <c r="MH30" s="260"/>
      <c r="MI30" s="260"/>
      <c r="MJ30" s="260"/>
      <c r="MK30" s="257"/>
      <c r="ML30" s="261"/>
      <c r="MM30" s="256"/>
      <c r="MN30" s="256"/>
      <c r="MO30" s="256"/>
      <c r="MP30" s="256"/>
      <c r="MQ30" s="256"/>
      <c r="MR30" s="256"/>
      <c r="MS30" s="256"/>
      <c r="MT30" s="256"/>
      <c r="MU30" s="256"/>
      <c r="MV30" s="256"/>
      <c r="MW30" s="256"/>
      <c r="MX30" s="260"/>
      <c r="MY30" s="260"/>
      <c r="MZ30" s="260"/>
      <c r="NA30" s="260"/>
      <c r="NB30" s="260"/>
      <c r="NC30" s="260"/>
      <c r="ND30" s="260"/>
      <c r="NE30" s="260"/>
      <c r="NF30" s="260"/>
      <c r="NG30" s="260"/>
      <c r="NH30" s="260"/>
      <c r="NI30" s="260"/>
      <c r="NJ30" s="260"/>
      <c r="NK30" s="260"/>
      <c r="NL30" s="260"/>
      <c r="NM30" s="260"/>
      <c r="NN30" s="260"/>
      <c r="NO30" s="260"/>
      <c r="NP30" s="260"/>
      <c r="NQ30" s="260"/>
      <c r="NR30" s="260"/>
      <c r="NS30" s="260"/>
      <c r="NT30" s="260"/>
      <c r="NU30" s="260"/>
      <c r="NV30" s="260"/>
      <c r="NW30" s="260"/>
      <c r="NX30" s="260"/>
      <c r="NY30" s="260"/>
      <c r="NZ30" s="260"/>
      <c r="OA30" s="260"/>
      <c r="OB30" s="260"/>
      <c r="OC30" s="260"/>
      <c r="OD30" s="260"/>
      <c r="OE30" s="260"/>
      <c r="OF30" s="260"/>
      <c r="OG30" s="260"/>
      <c r="OH30" s="260"/>
      <c r="OI30" s="260"/>
      <c r="OJ30" s="260"/>
      <c r="OK30" s="260"/>
      <c r="OL30" s="260"/>
      <c r="OM30" s="260"/>
      <c r="ON30" s="260"/>
      <c r="OO30" s="260"/>
      <c r="OP30" s="260"/>
      <c r="OQ30" s="260"/>
      <c r="OR30" s="260"/>
      <c r="OS30" s="260"/>
      <c r="OT30" s="260"/>
      <c r="OU30" s="260"/>
      <c r="OV30" s="260"/>
      <c r="OW30" s="260"/>
      <c r="OX30" s="260"/>
      <c r="OY30" s="260"/>
      <c r="OZ30" s="260"/>
      <c r="PA30" s="260"/>
      <c r="PB30" s="260"/>
      <c r="PC30" s="260"/>
      <c r="PD30" s="260"/>
      <c r="PE30" s="260"/>
      <c r="PF30" s="260"/>
      <c r="PG30" s="260"/>
      <c r="PH30" s="260"/>
      <c r="PI30" s="260"/>
      <c r="PJ30" s="260"/>
      <c r="PK30" s="260"/>
      <c r="PL30" s="260"/>
      <c r="PM30" s="258"/>
      <c r="PN30" s="256"/>
      <c r="PO30" s="256"/>
      <c r="PP30" s="256"/>
      <c r="PQ30" s="256"/>
      <c r="PR30" s="256"/>
      <c r="PS30" s="257"/>
    </row>
    <row r="31" spans="1:448" ht="31.5" x14ac:dyDescent="0.25">
      <c r="A31" s="233">
        <f>'Położnictwo I st.'!A31</f>
        <v>12</v>
      </c>
      <c r="B31" s="234" t="str">
        <f>IF('Położnictwo I st.'!B31&gt;0,'Położnictwo I st.'!B31," ")</f>
        <v>C</v>
      </c>
      <c r="C31" s="234" t="str">
        <f>IF('Położnictwo I st.'!C31&gt;0,'Położnictwo I st.'!C31," ")</f>
        <v>2025/2026</v>
      </c>
      <c r="D31" s="234" t="str">
        <f>IF('Położnictwo I st.'!D31&gt;0,'Położnictwo I st.'!D31," ")</f>
        <v xml:space="preserve"> </v>
      </c>
      <c r="E31" s="234">
        <f>IF('Położnictwo I st.'!E31&gt;0,'Położnictwo I st.'!E31," ")</f>
        <v>1</v>
      </c>
      <c r="F31" s="234" t="str">
        <f>IF('Położnictwo I st.'!F31&gt;0,'Położnictwo I st.'!F31," ")</f>
        <v>2025/2026</v>
      </c>
      <c r="G31" s="234" t="str">
        <f>IF('Położnictwo I st.'!G31&gt;0,'Położnictwo I st.'!G31," ")</f>
        <v>RPS</v>
      </c>
      <c r="H31" s="234" t="str">
        <f>IF('Położnictwo I st.'!H31&gt;0,'Położnictwo I st.'!H31," ")</f>
        <v>ze standardu</v>
      </c>
      <c r="I31" s="319" t="str">
        <f>IF('Położnictwo I st.'!I31&gt;0,'Położnictwo I st.'!I31," ")</f>
        <v>Podstawy praktyki zawodowej położnej</v>
      </c>
      <c r="J31" s="236">
        <f>'Położnictwo I st.'!L31</f>
        <v>520</v>
      </c>
      <c r="K31" s="237">
        <f>'Położnictwo I st.'!M31</f>
        <v>0</v>
      </c>
      <c r="L31" s="238">
        <f>'Położnictwo I st.'!N31</f>
        <v>520</v>
      </c>
      <c r="M31" s="239">
        <f>'Położnictwo I st.'!AA31+'Położnictwo I st.'!AC31+'Położnictwo I st.'!AX31+'Położnictwo I st.'!AZ31</f>
        <v>50</v>
      </c>
      <c r="N31" s="240">
        <f>'Położnictwo I st.'!O31</f>
        <v>410</v>
      </c>
      <c r="O31" s="241">
        <f>'Położnictwo I st.'!P31</f>
        <v>17.5</v>
      </c>
      <c r="P31" s="242" t="str">
        <f>'Położnictwo I st.'!U31</f>
        <v xml:space="preserve">egz </v>
      </c>
      <c r="Q31" s="243">
        <f t="shared" si="0"/>
        <v>11</v>
      </c>
      <c r="R31" s="244">
        <f t="shared" si="1"/>
        <v>33</v>
      </c>
      <c r="S31" s="245">
        <f t="shared" si="2"/>
        <v>0</v>
      </c>
      <c r="T31" s="255"/>
      <c r="U31" s="252"/>
      <c r="V31" s="252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60"/>
      <c r="AW31" s="260"/>
      <c r="AX31" s="260"/>
      <c r="AY31" s="260"/>
      <c r="AZ31" s="260"/>
      <c r="BA31" s="260"/>
      <c r="BB31" s="257"/>
      <c r="BC31" s="258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9"/>
      <c r="CA31" s="253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6"/>
      <c r="DA31" s="256"/>
      <c r="DB31" s="256"/>
      <c r="DC31" s="334"/>
      <c r="DD31" s="261">
        <v>1</v>
      </c>
      <c r="DE31" s="256">
        <v>1</v>
      </c>
      <c r="DF31" s="256">
        <v>1</v>
      </c>
      <c r="DG31" s="256">
        <v>1</v>
      </c>
      <c r="DH31" s="256">
        <v>1</v>
      </c>
      <c r="DI31" s="256">
        <v>1</v>
      </c>
      <c r="DJ31" s="256">
        <v>1</v>
      </c>
      <c r="DK31" s="256">
        <v>1</v>
      </c>
      <c r="DL31" s="256">
        <v>1</v>
      </c>
      <c r="DM31" s="256">
        <v>1</v>
      </c>
      <c r="DN31" s="256">
        <v>1</v>
      </c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6"/>
      <c r="EJ31" s="256"/>
      <c r="EK31" s="256"/>
      <c r="EL31" s="256"/>
      <c r="EM31" s="256"/>
      <c r="EN31" s="256"/>
      <c r="EO31" s="256"/>
      <c r="EP31" s="256"/>
      <c r="EQ31" s="256"/>
      <c r="ER31" s="256"/>
      <c r="ES31" s="256"/>
      <c r="ET31" s="256"/>
      <c r="EU31" s="256"/>
      <c r="EV31" s="256"/>
      <c r="EW31" s="256"/>
      <c r="EX31" s="256"/>
      <c r="EY31" s="256"/>
      <c r="EZ31" s="258"/>
      <c r="FA31" s="256"/>
      <c r="FB31" s="256"/>
      <c r="FC31" s="256"/>
      <c r="FD31" s="256"/>
      <c r="FE31" s="256"/>
      <c r="FF31" s="256"/>
      <c r="FG31" s="256"/>
      <c r="FH31" s="256"/>
      <c r="FI31" s="256"/>
      <c r="FJ31" s="256"/>
      <c r="FK31" s="256"/>
      <c r="FL31" s="256"/>
      <c r="FM31" s="256"/>
      <c r="FN31" s="256"/>
      <c r="FO31" s="256"/>
      <c r="FP31" s="256"/>
      <c r="FQ31" s="256"/>
      <c r="FR31" s="256"/>
      <c r="FS31" s="256"/>
      <c r="FT31" s="256"/>
      <c r="FU31" s="256"/>
      <c r="FV31" s="256"/>
      <c r="FW31" s="256"/>
      <c r="FX31" s="256"/>
      <c r="FY31" s="256"/>
      <c r="FZ31" s="256"/>
      <c r="GA31" s="256"/>
      <c r="GB31" s="256"/>
      <c r="GC31" s="256"/>
      <c r="GD31" s="256"/>
      <c r="GE31" s="256"/>
      <c r="GF31" s="256"/>
      <c r="GG31" s="256"/>
      <c r="GH31" s="256"/>
      <c r="GI31" s="256"/>
      <c r="GJ31" s="256"/>
      <c r="GK31" s="256"/>
      <c r="GL31" s="256"/>
      <c r="GM31" s="256"/>
      <c r="GN31" s="256"/>
      <c r="GO31" s="256"/>
      <c r="GP31" s="256"/>
      <c r="GQ31" s="256"/>
      <c r="GR31" s="256"/>
      <c r="GS31" s="256"/>
      <c r="GT31" s="256"/>
      <c r="GU31" s="256"/>
      <c r="GV31" s="256"/>
      <c r="GW31" s="256"/>
      <c r="GX31" s="256"/>
      <c r="GY31" s="256"/>
      <c r="GZ31" s="260"/>
      <c r="HA31" s="260"/>
      <c r="HB31" s="260"/>
      <c r="HC31" s="260"/>
      <c r="HD31" s="260"/>
      <c r="HE31" s="260"/>
      <c r="HF31" s="260"/>
      <c r="HG31" s="260"/>
      <c r="HH31" s="260"/>
      <c r="HI31" s="260"/>
      <c r="HJ31" s="260"/>
      <c r="HK31" s="260"/>
      <c r="HL31" s="260"/>
      <c r="HM31" s="260"/>
      <c r="HN31" s="260"/>
      <c r="HO31" s="260"/>
      <c r="HP31" s="260"/>
      <c r="HQ31" s="260"/>
      <c r="HR31" s="260"/>
      <c r="HS31" s="260"/>
      <c r="HT31" s="260"/>
      <c r="HU31" s="260"/>
      <c r="HV31" s="260"/>
      <c r="HW31" s="260"/>
      <c r="HX31" s="260"/>
      <c r="HY31" s="260"/>
      <c r="HZ31" s="260"/>
      <c r="IA31" s="260"/>
      <c r="IB31" s="260"/>
      <c r="IC31" s="260"/>
      <c r="ID31" s="257"/>
      <c r="IE31" s="258"/>
      <c r="IF31" s="256"/>
      <c r="IG31" s="256"/>
      <c r="IH31" s="256"/>
      <c r="II31" s="256"/>
      <c r="IJ31" s="256"/>
      <c r="IK31" s="256"/>
      <c r="IL31" s="256"/>
      <c r="IM31" s="256"/>
      <c r="IN31" s="256"/>
      <c r="IO31" s="256"/>
      <c r="IP31" s="256"/>
      <c r="IQ31" s="256"/>
      <c r="IR31" s="256"/>
      <c r="IS31" s="256"/>
      <c r="IT31" s="260"/>
      <c r="IU31" s="260"/>
      <c r="IV31" s="258"/>
      <c r="IW31" s="256"/>
      <c r="IX31" s="256"/>
      <c r="IY31" s="256"/>
      <c r="IZ31" s="256"/>
      <c r="JA31" s="256"/>
      <c r="JB31" s="256"/>
      <c r="JC31" s="256"/>
      <c r="JD31" s="256"/>
      <c r="JE31" s="256"/>
      <c r="JF31" s="256"/>
      <c r="JG31" s="256"/>
      <c r="JH31" s="256"/>
      <c r="JI31" s="256"/>
      <c r="JJ31" s="256"/>
      <c r="JK31" s="256"/>
      <c r="JL31" s="256"/>
      <c r="JM31" s="256"/>
      <c r="JN31" s="256"/>
      <c r="JO31" s="256"/>
      <c r="JP31" s="256"/>
      <c r="JQ31" s="256"/>
      <c r="JR31" s="256"/>
      <c r="JS31" s="256"/>
      <c r="JT31" s="260"/>
      <c r="JU31" s="260"/>
      <c r="JV31" s="260"/>
      <c r="JW31" s="260"/>
      <c r="JX31" s="258">
        <v>1</v>
      </c>
      <c r="JY31" s="256">
        <v>1</v>
      </c>
      <c r="JZ31" s="256">
        <v>1</v>
      </c>
      <c r="KA31" s="256">
        <v>1</v>
      </c>
      <c r="KB31" s="256">
        <v>1</v>
      </c>
      <c r="KC31" s="256">
        <v>1</v>
      </c>
      <c r="KD31" s="256">
        <v>1</v>
      </c>
      <c r="KE31" s="256">
        <v>1</v>
      </c>
      <c r="KF31" s="256">
        <v>1</v>
      </c>
      <c r="KG31" s="256">
        <v>1</v>
      </c>
      <c r="KH31" s="256">
        <v>1</v>
      </c>
      <c r="KI31" s="256">
        <v>1</v>
      </c>
      <c r="KJ31" s="256">
        <v>1</v>
      </c>
      <c r="KK31" s="256">
        <v>1</v>
      </c>
      <c r="KL31" s="256">
        <v>1</v>
      </c>
      <c r="KM31" s="256">
        <v>1</v>
      </c>
      <c r="KN31" s="256">
        <v>1</v>
      </c>
      <c r="KO31" s="256">
        <v>1</v>
      </c>
      <c r="KP31" s="256">
        <v>1</v>
      </c>
      <c r="KQ31" s="256">
        <v>1</v>
      </c>
      <c r="KR31" s="260">
        <v>1</v>
      </c>
      <c r="KS31" s="260">
        <v>1</v>
      </c>
      <c r="KT31" s="260">
        <v>1</v>
      </c>
      <c r="KU31" s="260">
        <v>1</v>
      </c>
      <c r="KV31" s="260">
        <v>1</v>
      </c>
      <c r="KW31" s="260">
        <v>1</v>
      </c>
      <c r="KX31" s="260">
        <v>1</v>
      </c>
      <c r="KY31" s="260">
        <v>1</v>
      </c>
      <c r="KZ31" s="260">
        <v>1</v>
      </c>
      <c r="LA31" s="260">
        <v>1</v>
      </c>
      <c r="LB31" s="260">
        <v>1</v>
      </c>
      <c r="LC31" s="260">
        <v>1</v>
      </c>
      <c r="LD31" s="260">
        <v>1</v>
      </c>
      <c r="LE31" s="260"/>
      <c r="LF31" s="260"/>
      <c r="LG31" s="260"/>
      <c r="LH31" s="260"/>
      <c r="LI31" s="260"/>
      <c r="LJ31" s="260"/>
      <c r="LK31" s="260"/>
      <c r="LL31" s="260"/>
      <c r="LM31" s="260"/>
      <c r="LN31" s="260"/>
      <c r="LO31" s="260"/>
      <c r="LP31" s="260"/>
      <c r="LQ31" s="260"/>
      <c r="LR31" s="260"/>
      <c r="LS31" s="260"/>
      <c r="LT31" s="260"/>
      <c r="LU31" s="260"/>
      <c r="LV31" s="260"/>
      <c r="LW31" s="260"/>
      <c r="LX31" s="260"/>
      <c r="LY31" s="260"/>
      <c r="LZ31" s="260"/>
      <c r="MA31" s="260"/>
      <c r="MB31" s="260"/>
      <c r="MC31" s="260"/>
      <c r="MD31" s="260"/>
      <c r="ME31" s="260"/>
      <c r="MF31" s="260"/>
      <c r="MG31" s="260"/>
      <c r="MH31" s="260"/>
      <c r="MI31" s="260"/>
      <c r="MJ31" s="260"/>
      <c r="MK31" s="257"/>
      <c r="ML31" s="261"/>
      <c r="MM31" s="256"/>
      <c r="MN31" s="256"/>
      <c r="MO31" s="256"/>
      <c r="MP31" s="256"/>
      <c r="MQ31" s="256"/>
      <c r="MR31" s="256"/>
      <c r="MS31" s="256"/>
      <c r="MT31" s="256"/>
      <c r="MU31" s="256"/>
      <c r="MV31" s="256"/>
      <c r="MW31" s="256"/>
      <c r="MX31" s="260"/>
      <c r="MY31" s="260"/>
      <c r="MZ31" s="260"/>
      <c r="NA31" s="260"/>
      <c r="NB31" s="260"/>
      <c r="NC31" s="260"/>
      <c r="ND31" s="260"/>
      <c r="NE31" s="260"/>
      <c r="NF31" s="260"/>
      <c r="NG31" s="260"/>
      <c r="NH31" s="260"/>
      <c r="NI31" s="260"/>
      <c r="NJ31" s="260"/>
      <c r="NK31" s="260"/>
      <c r="NL31" s="260"/>
      <c r="NM31" s="260"/>
      <c r="NN31" s="260"/>
      <c r="NO31" s="260"/>
      <c r="NP31" s="260"/>
      <c r="NQ31" s="260"/>
      <c r="NR31" s="260"/>
      <c r="NS31" s="260"/>
      <c r="NT31" s="260"/>
      <c r="NU31" s="260"/>
      <c r="NV31" s="260"/>
      <c r="NW31" s="260"/>
      <c r="NX31" s="260"/>
      <c r="NY31" s="260"/>
      <c r="NZ31" s="260"/>
      <c r="OA31" s="260"/>
      <c r="OB31" s="260"/>
      <c r="OC31" s="260"/>
      <c r="OD31" s="260"/>
      <c r="OE31" s="260"/>
      <c r="OF31" s="260"/>
      <c r="OG31" s="260"/>
      <c r="OH31" s="260"/>
      <c r="OI31" s="260"/>
      <c r="OJ31" s="260"/>
      <c r="OK31" s="260"/>
      <c r="OL31" s="260"/>
      <c r="OM31" s="260"/>
      <c r="ON31" s="260"/>
      <c r="OO31" s="260"/>
      <c r="OP31" s="260"/>
      <c r="OQ31" s="260"/>
      <c r="OR31" s="260"/>
      <c r="OS31" s="260"/>
      <c r="OT31" s="260"/>
      <c r="OU31" s="260"/>
      <c r="OV31" s="260"/>
      <c r="OW31" s="260"/>
      <c r="OX31" s="260"/>
      <c r="OY31" s="260"/>
      <c r="OZ31" s="260"/>
      <c r="PA31" s="260"/>
      <c r="PB31" s="260"/>
      <c r="PC31" s="260"/>
      <c r="PD31" s="260"/>
      <c r="PE31" s="260"/>
      <c r="PF31" s="260"/>
      <c r="PG31" s="260"/>
      <c r="PH31" s="260"/>
      <c r="PI31" s="260"/>
      <c r="PJ31" s="260"/>
      <c r="PK31" s="260"/>
      <c r="PL31" s="260"/>
      <c r="PM31" s="258"/>
      <c r="PN31" s="256"/>
      <c r="PO31" s="256"/>
      <c r="PP31" s="256"/>
      <c r="PQ31" s="256"/>
      <c r="PR31" s="256"/>
      <c r="PS31" s="257"/>
    </row>
    <row r="32" spans="1:448" ht="15.75" x14ac:dyDescent="0.25">
      <c r="A32" s="233">
        <f>'Położnictwo I st.'!A32</f>
        <v>13</v>
      </c>
      <c r="B32" s="234" t="str">
        <f>IF('Położnictwo I st.'!B32&gt;0,'Położnictwo I st.'!B32," ")</f>
        <v>B</v>
      </c>
      <c r="C32" s="234" t="str">
        <f>IF('Położnictwo I st.'!C32&gt;0,'Położnictwo I st.'!C32," ")</f>
        <v>2025/2026</v>
      </c>
      <c r="D32" s="234" t="str">
        <f>IF('Położnictwo I st.'!D32&gt;0,'Położnictwo I st.'!D32," ")</f>
        <v xml:space="preserve"> </v>
      </c>
      <c r="E32" s="234">
        <f>IF('Położnictwo I st.'!E32&gt;0,'Położnictwo I st.'!E32," ")</f>
        <v>1</v>
      </c>
      <c r="F32" s="234" t="str">
        <f>IF('Położnictwo I st.'!F32&gt;0,'Położnictwo I st.'!F32," ")</f>
        <v>2025/2026</v>
      </c>
      <c r="G32" s="234" t="str">
        <f>IF('Położnictwo I st.'!G32&gt;0,'Położnictwo I st.'!G32," ")</f>
        <v>RPS</v>
      </c>
      <c r="H32" s="234" t="str">
        <f>IF('Położnictwo I st.'!H32&gt;0,'Położnictwo I st.'!H32," ")</f>
        <v>ze standardu</v>
      </c>
      <c r="I32" s="319" t="str">
        <f>IF('Położnictwo I st.'!I32&gt;0,'Położnictwo I st.'!I32," ")</f>
        <v>Etyka zawodu położnej</v>
      </c>
      <c r="J32" s="236">
        <f>'Położnictwo I st.'!L32</f>
        <v>40</v>
      </c>
      <c r="K32" s="237">
        <f>'Położnictwo I st.'!M32</f>
        <v>5</v>
      </c>
      <c r="L32" s="238">
        <f>'Położnictwo I st.'!N32</f>
        <v>35</v>
      </c>
      <c r="M32" s="239">
        <f>'Położnictwo I st.'!AA32+'Położnictwo I st.'!AC32+'Położnictwo I st.'!AX32+'Położnictwo I st.'!AZ32</f>
        <v>15</v>
      </c>
      <c r="N32" s="240">
        <f>'Położnictwo I st.'!O32</f>
        <v>25</v>
      </c>
      <c r="O32" s="241">
        <f>'Położnictwo I st.'!P32</f>
        <v>1.5</v>
      </c>
      <c r="P32" s="242" t="str">
        <f>'Położnictwo I st.'!U32</f>
        <v>zal</v>
      </c>
      <c r="Q32" s="243">
        <f t="shared" si="0"/>
        <v>6</v>
      </c>
      <c r="R32" s="244">
        <f t="shared" si="1"/>
        <v>2</v>
      </c>
      <c r="S32" s="245">
        <f t="shared" si="2"/>
        <v>0</v>
      </c>
      <c r="T32" s="255"/>
      <c r="U32" s="252"/>
      <c r="V32" s="252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60"/>
      <c r="AW32" s="260"/>
      <c r="AX32" s="260"/>
      <c r="AY32" s="260"/>
      <c r="AZ32" s="260"/>
      <c r="BA32" s="260"/>
      <c r="BB32" s="257"/>
      <c r="BC32" s="258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9"/>
      <c r="CA32" s="253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>
        <v>1</v>
      </c>
      <c r="CO32" s="252">
        <v>1</v>
      </c>
      <c r="CP32" s="252">
        <v>1</v>
      </c>
      <c r="CQ32" s="252">
        <v>1</v>
      </c>
      <c r="CR32" s="252">
        <v>1</v>
      </c>
      <c r="CS32" s="252">
        <v>1</v>
      </c>
      <c r="CT32" s="252"/>
      <c r="CU32" s="252"/>
      <c r="CV32" s="252"/>
      <c r="CW32" s="252"/>
      <c r="CX32" s="252"/>
      <c r="CY32" s="252"/>
      <c r="CZ32" s="256"/>
      <c r="DA32" s="256"/>
      <c r="DB32" s="256"/>
      <c r="DC32" s="334"/>
      <c r="DD32" s="261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8"/>
      <c r="FA32" s="256"/>
      <c r="FB32" s="256"/>
      <c r="FC32" s="256"/>
      <c r="FD32" s="256"/>
      <c r="FE32" s="256"/>
      <c r="FF32" s="256"/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/>
      <c r="GR32" s="256"/>
      <c r="GS32" s="256"/>
      <c r="GT32" s="256"/>
      <c r="GU32" s="256"/>
      <c r="GV32" s="256"/>
      <c r="GW32" s="256"/>
      <c r="GX32" s="256"/>
      <c r="GY32" s="256"/>
      <c r="GZ32" s="260"/>
      <c r="HA32" s="260"/>
      <c r="HB32" s="260"/>
      <c r="HC32" s="260"/>
      <c r="HD32" s="260"/>
      <c r="HE32" s="260"/>
      <c r="HF32" s="260"/>
      <c r="HG32" s="260"/>
      <c r="HH32" s="260"/>
      <c r="HI32" s="260"/>
      <c r="HJ32" s="260"/>
      <c r="HK32" s="260"/>
      <c r="HL32" s="260"/>
      <c r="HM32" s="260"/>
      <c r="HN32" s="260"/>
      <c r="HO32" s="260"/>
      <c r="HP32" s="260"/>
      <c r="HQ32" s="260"/>
      <c r="HR32" s="260"/>
      <c r="HS32" s="260"/>
      <c r="HT32" s="260"/>
      <c r="HU32" s="260"/>
      <c r="HV32" s="260"/>
      <c r="HW32" s="260"/>
      <c r="HX32" s="260"/>
      <c r="HY32" s="260"/>
      <c r="HZ32" s="260"/>
      <c r="IA32" s="260"/>
      <c r="IB32" s="260"/>
      <c r="IC32" s="260"/>
      <c r="ID32" s="257"/>
      <c r="IE32" s="258"/>
      <c r="IF32" s="256"/>
      <c r="IG32" s="256"/>
      <c r="IH32" s="256"/>
      <c r="II32" s="256"/>
      <c r="IJ32" s="256"/>
      <c r="IK32" s="256"/>
      <c r="IL32" s="256"/>
      <c r="IM32" s="256"/>
      <c r="IN32" s="256"/>
      <c r="IO32" s="256"/>
      <c r="IP32" s="256"/>
      <c r="IQ32" s="256"/>
      <c r="IR32" s="256"/>
      <c r="IS32" s="256"/>
      <c r="IT32" s="260"/>
      <c r="IU32" s="260"/>
      <c r="IV32" s="258"/>
      <c r="IW32" s="256"/>
      <c r="IX32" s="256"/>
      <c r="IY32" s="256"/>
      <c r="IZ32" s="256"/>
      <c r="JA32" s="256"/>
      <c r="JB32" s="256"/>
      <c r="JC32" s="256"/>
      <c r="JD32" s="256"/>
      <c r="JE32" s="256"/>
      <c r="JF32" s="256"/>
      <c r="JG32" s="256"/>
      <c r="JH32" s="256"/>
      <c r="JI32" s="256"/>
      <c r="JJ32" s="256"/>
      <c r="JK32" s="256"/>
      <c r="JL32" s="256"/>
      <c r="JM32" s="256"/>
      <c r="JN32" s="256"/>
      <c r="JO32" s="256"/>
      <c r="JP32" s="256">
        <v>1</v>
      </c>
      <c r="JQ32" s="256">
        <v>1</v>
      </c>
      <c r="JR32" s="256"/>
      <c r="JS32" s="256"/>
      <c r="JT32" s="260"/>
      <c r="JU32" s="260"/>
      <c r="JV32" s="260"/>
      <c r="JW32" s="260"/>
      <c r="JX32" s="258"/>
      <c r="JY32" s="256"/>
      <c r="JZ32" s="256"/>
      <c r="KA32" s="256"/>
      <c r="KB32" s="256"/>
      <c r="KC32" s="256"/>
      <c r="KD32" s="256"/>
      <c r="KE32" s="256"/>
      <c r="KF32" s="256"/>
      <c r="KG32" s="256"/>
      <c r="KH32" s="256"/>
      <c r="KI32" s="256"/>
      <c r="KJ32" s="256"/>
      <c r="KK32" s="256"/>
      <c r="KL32" s="256"/>
      <c r="KM32" s="256"/>
      <c r="KN32" s="256"/>
      <c r="KO32" s="256"/>
      <c r="KP32" s="256"/>
      <c r="KQ32" s="256"/>
      <c r="KR32" s="260"/>
      <c r="KS32" s="260"/>
      <c r="KT32" s="260"/>
      <c r="KU32" s="260"/>
      <c r="KV32" s="260"/>
      <c r="KW32" s="260"/>
      <c r="KX32" s="260"/>
      <c r="KY32" s="260"/>
      <c r="KZ32" s="260"/>
      <c r="LA32" s="260"/>
      <c r="LB32" s="260"/>
      <c r="LC32" s="260"/>
      <c r="LD32" s="260"/>
      <c r="LE32" s="260"/>
      <c r="LF32" s="260"/>
      <c r="LG32" s="260"/>
      <c r="LH32" s="260"/>
      <c r="LI32" s="260"/>
      <c r="LJ32" s="260"/>
      <c r="LK32" s="260"/>
      <c r="LL32" s="260"/>
      <c r="LM32" s="260"/>
      <c r="LN32" s="260"/>
      <c r="LO32" s="260"/>
      <c r="LP32" s="260"/>
      <c r="LQ32" s="260"/>
      <c r="LR32" s="260"/>
      <c r="LS32" s="260"/>
      <c r="LT32" s="260"/>
      <c r="LU32" s="260"/>
      <c r="LV32" s="260"/>
      <c r="LW32" s="260"/>
      <c r="LX32" s="260"/>
      <c r="LY32" s="260"/>
      <c r="LZ32" s="260"/>
      <c r="MA32" s="260"/>
      <c r="MB32" s="260"/>
      <c r="MC32" s="260"/>
      <c r="MD32" s="260"/>
      <c r="ME32" s="260"/>
      <c r="MF32" s="260"/>
      <c r="MG32" s="260"/>
      <c r="MH32" s="260"/>
      <c r="MI32" s="260"/>
      <c r="MJ32" s="260"/>
      <c r="MK32" s="257"/>
      <c r="ML32" s="261"/>
      <c r="MM32" s="256"/>
      <c r="MN32" s="256"/>
      <c r="MO32" s="256"/>
      <c r="MP32" s="256"/>
      <c r="MQ32" s="256"/>
      <c r="MR32" s="256"/>
      <c r="MS32" s="256"/>
      <c r="MT32" s="256"/>
      <c r="MU32" s="256"/>
      <c r="MV32" s="256"/>
      <c r="MW32" s="256"/>
      <c r="MX32" s="260"/>
      <c r="MY32" s="260"/>
      <c r="MZ32" s="260"/>
      <c r="NA32" s="260"/>
      <c r="NB32" s="260"/>
      <c r="NC32" s="260"/>
      <c r="ND32" s="260"/>
      <c r="NE32" s="260"/>
      <c r="NF32" s="260"/>
      <c r="NG32" s="260"/>
      <c r="NH32" s="260"/>
      <c r="NI32" s="260"/>
      <c r="NJ32" s="260"/>
      <c r="NK32" s="260"/>
      <c r="NL32" s="260"/>
      <c r="NM32" s="260"/>
      <c r="NN32" s="260"/>
      <c r="NO32" s="260"/>
      <c r="NP32" s="260"/>
      <c r="NQ32" s="260"/>
      <c r="NR32" s="260"/>
      <c r="NS32" s="260"/>
      <c r="NT32" s="260"/>
      <c r="NU32" s="260"/>
      <c r="NV32" s="260"/>
      <c r="NW32" s="260"/>
      <c r="NX32" s="260"/>
      <c r="NY32" s="260"/>
      <c r="NZ32" s="260"/>
      <c r="OA32" s="260"/>
      <c r="OB32" s="260"/>
      <c r="OC32" s="260"/>
      <c r="OD32" s="260"/>
      <c r="OE32" s="260"/>
      <c r="OF32" s="260"/>
      <c r="OG32" s="260"/>
      <c r="OH32" s="260"/>
      <c r="OI32" s="260"/>
      <c r="OJ32" s="260"/>
      <c r="OK32" s="260"/>
      <c r="OL32" s="260"/>
      <c r="OM32" s="260"/>
      <c r="ON32" s="260"/>
      <c r="OO32" s="260"/>
      <c r="OP32" s="260"/>
      <c r="OQ32" s="260"/>
      <c r="OR32" s="260"/>
      <c r="OS32" s="260"/>
      <c r="OT32" s="260"/>
      <c r="OU32" s="260"/>
      <c r="OV32" s="260"/>
      <c r="OW32" s="260"/>
      <c r="OX32" s="260"/>
      <c r="OY32" s="260"/>
      <c r="OZ32" s="260"/>
      <c r="PA32" s="260"/>
      <c r="PB32" s="260"/>
      <c r="PC32" s="260"/>
      <c r="PD32" s="260"/>
      <c r="PE32" s="260"/>
      <c r="PF32" s="260"/>
      <c r="PG32" s="260"/>
      <c r="PH32" s="260"/>
      <c r="PI32" s="260"/>
      <c r="PJ32" s="260"/>
      <c r="PK32" s="260"/>
      <c r="PL32" s="260"/>
      <c r="PM32" s="258"/>
      <c r="PN32" s="256"/>
      <c r="PO32" s="256"/>
      <c r="PP32" s="256"/>
      <c r="PQ32" s="256"/>
      <c r="PR32" s="256"/>
      <c r="PS32" s="257"/>
    </row>
    <row r="33" spans="1:435" ht="15.75" x14ac:dyDescent="0.25">
      <c r="A33" s="233">
        <f>'Położnictwo I st.'!A33</f>
        <v>14</v>
      </c>
      <c r="B33" s="234" t="str">
        <f>IF('Położnictwo I st.'!B33&gt;0,'Położnictwo I st.'!B33," ")</f>
        <v>C</v>
      </c>
      <c r="C33" s="234" t="str">
        <f>IF('Położnictwo I st.'!C33&gt;0,'Położnictwo I st.'!C33," ")</f>
        <v>2025/2026</v>
      </c>
      <c r="D33" s="234" t="str">
        <f>IF('Położnictwo I st.'!D33&gt;0,'Położnictwo I st.'!D33," ")</f>
        <v xml:space="preserve"> </v>
      </c>
      <c r="E33" s="234">
        <f>IF('Położnictwo I st.'!E33&gt;0,'Położnictwo I st.'!E33," ")</f>
        <v>1</v>
      </c>
      <c r="F33" s="234" t="str">
        <f>IF('Położnictwo I st.'!F33&gt;0,'Położnictwo I st.'!F33," ")</f>
        <v>2025/2026</v>
      </c>
      <c r="G33" s="234" t="str">
        <f>IF('Położnictwo I st.'!G33&gt;0,'Położnictwo I st.'!G33," ")</f>
        <v>RPS</v>
      </c>
      <c r="H33" s="234" t="str">
        <f>IF('Położnictwo I st.'!H33&gt;0,'Położnictwo I st.'!H33," ")</f>
        <v>ze standardu</v>
      </c>
      <c r="I33" s="319" t="str">
        <f>IF('Położnictwo I st.'!I33&gt;0,'Położnictwo I st.'!I33," ")</f>
        <v>Organizacja pracy położnej</v>
      </c>
      <c r="J33" s="236">
        <f>'Położnictwo I st.'!L33</f>
        <v>30</v>
      </c>
      <c r="K33" s="237">
        <f>'Położnictwo I st.'!M33</f>
        <v>0</v>
      </c>
      <c r="L33" s="238">
        <f>'Położnictwo I st.'!N33</f>
        <v>30</v>
      </c>
      <c r="M33" s="239">
        <f>'Położnictwo I st.'!AA33+'Położnictwo I st.'!AC33+'Położnictwo I st.'!AX33+'Położnictwo I st.'!AZ33</f>
        <v>10</v>
      </c>
      <c r="N33" s="240">
        <f>'Położnictwo I st.'!O33</f>
        <v>20</v>
      </c>
      <c r="O33" s="241">
        <f>'Położnictwo I st.'!P33</f>
        <v>1</v>
      </c>
      <c r="P33" s="242" t="str">
        <f>'Położnictwo I st.'!U33</f>
        <v>zal</v>
      </c>
      <c r="Q33" s="243">
        <f t="shared" si="0"/>
        <v>7</v>
      </c>
      <c r="R33" s="244">
        <f t="shared" si="1"/>
        <v>5</v>
      </c>
      <c r="S33" s="245">
        <f t="shared" si="2"/>
        <v>0</v>
      </c>
      <c r="T33" s="255"/>
      <c r="U33" s="252"/>
      <c r="V33" s="252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60"/>
      <c r="AW33" s="260"/>
      <c r="AX33" s="260"/>
      <c r="AY33" s="260"/>
      <c r="AZ33" s="260"/>
      <c r="BA33" s="260"/>
      <c r="BB33" s="257"/>
      <c r="BC33" s="258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9"/>
      <c r="CA33" s="253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6"/>
      <c r="DA33" s="256"/>
      <c r="DB33" s="256"/>
      <c r="DC33" s="334"/>
      <c r="DD33" s="261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>
        <v>1</v>
      </c>
      <c r="EA33" s="256">
        <v>1</v>
      </c>
      <c r="EB33" s="256">
        <v>1</v>
      </c>
      <c r="EC33" s="256">
        <v>1</v>
      </c>
      <c r="ED33" s="256">
        <v>1</v>
      </c>
      <c r="EE33" s="256">
        <v>1</v>
      </c>
      <c r="EF33" s="256">
        <v>1</v>
      </c>
      <c r="EG33" s="256"/>
      <c r="EH33" s="256"/>
      <c r="EI33" s="256"/>
      <c r="EJ33" s="256"/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8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6"/>
      <c r="GF33" s="256"/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60"/>
      <c r="HA33" s="260"/>
      <c r="HB33" s="260"/>
      <c r="HC33" s="260"/>
      <c r="HD33" s="260"/>
      <c r="HE33" s="260"/>
      <c r="HF33" s="260"/>
      <c r="HG33" s="260"/>
      <c r="HH33" s="260"/>
      <c r="HI33" s="260"/>
      <c r="HJ33" s="260"/>
      <c r="HK33" s="260"/>
      <c r="HL33" s="260"/>
      <c r="HM33" s="260"/>
      <c r="HN33" s="260"/>
      <c r="HO33" s="260"/>
      <c r="HP33" s="260"/>
      <c r="HQ33" s="260"/>
      <c r="HR33" s="260"/>
      <c r="HS33" s="260"/>
      <c r="HT33" s="260"/>
      <c r="HU33" s="260"/>
      <c r="HV33" s="260"/>
      <c r="HW33" s="260"/>
      <c r="HX33" s="260"/>
      <c r="HY33" s="260"/>
      <c r="HZ33" s="260"/>
      <c r="IA33" s="260"/>
      <c r="IB33" s="260"/>
      <c r="IC33" s="260"/>
      <c r="ID33" s="257"/>
      <c r="IE33" s="258"/>
      <c r="IF33" s="256"/>
      <c r="IG33" s="256"/>
      <c r="IH33" s="256"/>
      <c r="II33" s="256"/>
      <c r="IJ33" s="256"/>
      <c r="IK33" s="256"/>
      <c r="IL33" s="256"/>
      <c r="IM33" s="256"/>
      <c r="IN33" s="256"/>
      <c r="IO33" s="256"/>
      <c r="IP33" s="256"/>
      <c r="IQ33" s="256"/>
      <c r="IR33" s="256"/>
      <c r="IS33" s="256"/>
      <c r="IT33" s="260"/>
      <c r="IU33" s="260"/>
      <c r="IV33" s="258"/>
      <c r="IW33" s="256"/>
      <c r="IX33" s="256"/>
      <c r="IY33" s="256"/>
      <c r="IZ33" s="256"/>
      <c r="JA33" s="256"/>
      <c r="JB33" s="256"/>
      <c r="JC33" s="256"/>
      <c r="JD33" s="256"/>
      <c r="JE33" s="256"/>
      <c r="JF33" s="256"/>
      <c r="JG33" s="256"/>
      <c r="JH33" s="256"/>
      <c r="JI33" s="256"/>
      <c r="JJ33" s="256"/>
      <c r="JK33" s="256"/>
      <c r="JL33" s="256"/>
      <c r="JM33" s="256"/>
      <c r="JN33" s="256"/>
      <c r="JO33" s="256"/>
      <c r="JP33" s="256"/>
      <c r="JQ33" s="256"/>
      <c r="JR33" s="256"/>
      <c r="JS33" s="256"/>
      <c r="JT33" s="260"/>
      <c r="JU33" s="260"/>
      <c r="JV33" s="260"/>
      <c r="JW33" s="260"/>
      <c r="JX33" s="258"/>
      <c r="JY33" s="256"/>
      <c r="JZ33" s="256"/>
      <c r="KA33" s="256"/>
      <c r="KB33" s="256"/>
      <c r="KC33" s="256"/>
      <c r="KD33" s="256"/>
      <c r="KE33" s="256"/>
      <c r="KF33" s="256"/>
      <c r="KG33" s="256"/>
      <c r="KH33" s="256"/>
      <c r="KI33" s="256"/>
      <c r="KJ33" s="256"/>
      <c r="KK33" s="256"/>
      <c r="KL33" s="256"/>
      <c r="KM33" s="256"/>
      <c r="KN33" s="256"/>
      <c r="KO33" s="256"/>
      <c r="KP33" s="256"/>
      <c r="KQ33" s="256"/>
      <c r="KR33" s="260"/>
      <c r="KS33" s="260"/>
      <c r="KT33" s="260"/>
      <c r="KU33" s="260"/>
      <c r="KV33" s="260"/>
      <c r="KW33" s="260"/>
      <c r="KX33" s="260"/>
      <c r="KY33" s="260"/>
      <c r="KZ33" s="260"/>
      <c r="LA33" s="260"/>
      <c r="LB33" s="260"/>
      <c r="LC33" s="260"/>
      <c r="LD33" s="260"/>
      <c r="LE33" s="260"/>
      <c r="LF33" s="260"/>
      <c r="LG33" s="260"/>
      <c r="LH33" s="260"/>
      <c r="LI33" s="260"/>
      <c r="LJ33" s="260"/>
      <c r="LK33" s="260"/>
      <c r="LL33" s="260"/>
      <c r="LM33" s="260"/>
      <c r="LN33" s="260"/>
      <c r="LO33" s="260"/>
      <c r="LP33" s="260">
        <v>1</v>
      </c>
      <c r="LQ33" s="260">
        <v>1</v>
      </c>
      <c r="LR33" s="260">
        <v>1</v>
      </c>
      <c r="LS33" s="260">
        <v>1</v>
      </c>
      <c r="LT33" s="260">
        <v>1</v>
      </c>
      <c r="LU33" s="260"/>
      <c r="LV33" s="260"/>
      <c r="LW33" s="260"/>
      <c r="LX33" s="260"/>
      <c r="LY33" s="260"/>
      <c r="LZ33" s="260"/>
      <c r="MA33" s="260"/>
      <c r="MB33" s="260"/>
      <c r="MC33" s="260"/>
      <c r="MD33" s="260"/>
      <c r="ME33" s="260"/>
      <c r="MF33" s="260"/>
      <c r="MG33" s="260"/>
      <c r="MH33" s="260"/>
      <c r="MI33" s="260"/>
      <c r="MJ33" s="260"/>
      <c r="MK33" s="257"/>
      <c r="ML33" s="261"/>
      <c r="MM33" s="256"/>
      <c r="MN33" s="256"/>
      <c r="MO33" s="256"/>
      <c r="MP33" s="256"/>
      <c r="MQ33" s="256"/>
      <c r="MR33" s="256"/>
      <c r="MS33" s="256"/>
      <c r="MT33" s="256"/>
      <c r="MU33" s="256"/>
      <c r="MV33" s="256"/>
      <c r="MW33" s="256"/>
      <c r="MX33" s="260"/>
      <c r="MY33" s="260"/>
      <c r="MZ33" s="260"/>
      <c r="NA33" s="260"/>
      <c r="NB33" s="260"/>
      <c r="NC33" s="260"/>
      <c r="ND33" s="260"/>
      <c r="NE33" s="260"/>
      <c r="NF33" s="260"/>
      <c r="NG33" s="260"/>
      <c r="NH33" s="260"/>
      <c r="NI33" s="260"/>
      <c r="NJ33" s="260"/>
      <c r="NK33" s="260"/>
      <c r="NL33" s="260"/>
      <c r="NM33" s="260"/>
      <c r="NN33" s="260"/>
      <c r="NO33" s="260"/>
      <c r="NP33" s="260"/>
      <c r="NQ33" s="260"/>
      <c r="NR33" s="260"/>
      <c r="NS33" s="260"/>
      <c r="NT33" s="260"/>
      <c r="NU33" s="260"/>
      <c r="NV33" s="260"/>
      <c r="NW33" s="260"/>
      <c r="NX33" s="260"/>
      <c r="NY33" s="260"/>
      <c r="NZ33" s="260"/>
      <c r="OA33" s="260"/>
      <c r="OB33" s="260"/>
      <c r="OC33" s="260"/>
      <c r="OD33" s="260"/>
      <c r="OE33" s="260"/>
      <c r="OF33" s="260"/>
      <c r="OG33" s="260"/>
      <c r="OH33" s="260"/>
      <c r="OI33" s="260"/>
      <c r="OJ33" s="260"/>
      <c r="OK33" s="260"/>
      <c r="OL33" s="260"/>
      <c r="OM33" s="260"/>
      <c r="ON33" s="260"/>
      <c r="OO33" s="260"/>
      <c r="OP33" s="260"/>
      <c r="OQ33" s="260"/>
      <c r="OR33" s="260"/>
      <c r="OS33" s="260"/>
      <c r="OT33" s="260"/>
      <c r="OU33" s="260"/>
      <c r="OV33" s="260"/>
      <c r="OW33" s="260"/>
      <c r="OX33" s="260"/>
      <c r="OY33" s="260"/>
      <c r="OZ33" s="260"/>
      <c r="PA33" s="260"/>
      <c r="PB33" s="260"/>
      <c r="PC33" s="260"/>
      <c r="PD33" s="260"/>
      <c r="PE33" s="260"/>
      <c r="PF33" s="260"/>
      <c r="PG33" s="260"/>
      <c r="PH33" s="260"/>
      <c r="PI33" s="260"/>
      <c r="PJ33" s="260"/>
      <c r="PK33" s="260"/>
      <c r="PL33" s="260"/>
      <c r="PM33" s="258"/>
      <c r="PN33" s="256"/>
      <c r="PO33" s="256"/>
      <c r="PP33" s="256"/>
      <c r="PQ33" s="256"/>
      <c r="PR33" s="256"/>
      <c r="PS33" s="257"/>
    </row>
    <row r="34" spans="1:435" ht="31.5" x14ac:dyDescent="0.25">
      <c r="A34" s="233">
        <f>'Położnictwo I st.'!A34</f>
        <v>15</v>
      </c>
      <c r="B34" s="234" t="str">
        <f>IF('Położnictwo I st.'!B34&gt;0,'Położnictwo I st.'!B34," ")</f>
        <v>C</v>
      </c>
      <c r="C34" s="234" t="str">
        <f>IF('Położnictwo I st.'!C34&gt;0,'Położnictwo I st.'!C34," ")</f>
        <v>2025/2026</v>
      </c>
      <c r="D34" s="234" t="str">
        <f>IF('Położnictwo I st.'!D34&gt;0,'Położnictwo I st.'!D34," ")</f>
        <v xml:space="preserve"> </v>
      </c>
      <c r="E34" s="234">
        <f>IF('Położnictwo I st.'!E34&gt;0,'Położnictwo I st.'!E34," ")</f>
        <v>1</v>
      </c>
      <c r="F34" s="234" t="str">
        <f>IF('Położnictwo I st.'!F34&gt;0,'Położnictwo I st.'!F34," ")</f>
        <v>2025/2026</v>
      </c>
      <c r="G34" s="234" t="str">
        <f>IF('Położnictwo I st.'!G34&gt;0,'Położnictwo I st.'!G34," ")</f>
        <v>RPS</v>
      </c>
      <c r="H34" s="234" t="str">
        <f>IF('Położnictwo I st.'!H34&gt;0,'Położnictwo I st.'!H34," ")</f>
        <v>ze standardu</v>
      </c>
      <c r="I34" s="319" t="str">
        <f>IF('Położnictwo I st.'!I34&gt;0,'Położnictwo I st.'!I34," ")</f>
        <v>Badanie fizykalne w praktyce zawodowej położnej</v>
      </c>
      <c r="J34" s="236">
        <f>'Położnictwo I st.'!L34</f>
        <v>50</v>
      </c>
      <c r="K34" s="237">
        <f>'Położnictwo I st.'!M34</f>
        <v>10</v>
      </c>
      <c r="L34" s="238">
        <f>'Położnictwo I st.'!N34</f>
        <v>40</v>
      </c>
      <c r="M34" s="239">
        <f>'Położnictwo I st.'!AA34+'Położnictwo I st.'!AC34+'Położnictwo I st.'!AX34+'Położnictwo I st.'!AZ34</f>
        <v>15</v>
      </c>
      <c r="N34" s="240">
        <f>'Położnictwo I st.'!O34</f>
        <v>35</v>
      </c>
      <c r="O34" s="241">
        <f>'Położnictwo I st.'!P34</f>
        <v>2</v>
      </c>
      <c r="P34" s="242" t="str">
        <f>'Położnictwo I st.'!U34</f>
        <v>zal</v>
      </c>
      <c r="Q34" s="243">
        <f t="shared" si="0"/>
        <v>9</v>
      </c>
      <c r="R34" s="244">
        <f t="shared" si="1"/>
        <v>9</v>
      </c>
      <c r="S34" s="245">
        <f t="shared" si="2"/>
        <v>0</v>
      </c>
      <c r="T34" s="255"/>
      <c r="U34" s="252"/>
      <c r="V34" s="252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60"/>
      <c r="AW34" s="260"/>
      <c r="AX34" s="260"/>
      <c r="AY34" s="260"/>
      <c r="AZ34" s="260"/>
      <c r="BA34" s="260"/>
      <c r="BB34" s="257"/>
      <c r="BC34" s="258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9"/>
      <c r="CA34" s="253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6"/>
      <c r="DA34" s="256"/>
      <c r="DB34" s="256"/>
      <c r="DC34" s="334"/>
      <c r="DD34" s="261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>
        <v>1</v>
      </c>
      <c r="EH34" s="256">
        <v>1</v>
      </c>
      <c r="EI34" s="256">
        <v>1</v>
      </c>
      <c r="EJ34" s="256">
        <v>1</v>
      </c>
      <c r="EK34" s="256">
        <v>1</v>
      </c>
      <c r="EL34" s="256">
        <v>1</v>
      </c>
      <c r="EM34" s="256">
        <v>1</v>
      </c>
      <c r="EN34" s="256">
        <v>1</v>
      </c>
      <c r="EO34" s="256">
        <v>1</v>
      </c>
      <c r="EP34" s="256"/>
      <c r="EQ34" s="256"/>
      <c r="ER34" s="256"/>
      <c r="ES34" s="256"/>
      <c r="ET34" s="256"/>
      <c r="EU34" s="256"/>
      <c r="EV34" s="256"/>
      <c r="EW34" s="256"/>
      <c r="EX34" s="256"/>
      <c r="EY34" s="256"/>
      <c r="EZ34" s="258"/>
      <c r="FA34" s="256"/>
      <c r="FB34" s="256"/>
      <c r="FC34" s="256"/>
      <c r="FD34" s="256"/>
      <c r="FE34" s="256"/>
      <c r="FF34" s="256"/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/>
      <c r="FY34" s="256"/>
      <c r="FZ34" s="256"/>
      <c r="GA34" s="256"/>
      <c r="GB34" s="256"/>
      <c r="GC34" s="256"/>
      <c r="GD34" s="256"/>
      <c r="GE34" s="256"/>
      <c r="GF34" s="256"/>
      <c r="GG34" s="256"/>
      <c r="GH34" s="256"/>
      <c r="GI34" s="256"/>
      <c r="GJ34" s="256"/>
      <c r="GK34" s="256"/>
      <c r="GL34" s="256"/>
      <c r="GM34" s="256"/>
      <c r="GN34" s="256"/>
      <c r="GO34" s="256"/>
      <c r="GP34" s="256"/>
      <c r="GQ34" s="256"/>
      <c r="GR34" s="256"/>
      <c r="GS34" s="256"/>
      <c r="GT34" s="256"/>
      <c r="GU34" s="256"/>
      <c r="GV34" s="256"/>
      <c r="GW34" s="256"/>
      <c r="GX34" s="256"/>
      <c r="GY34" s="256"/>
      <c r="GZ34" s="260"/>
      <c r="HA34" s="260"/>
      <c r="HB34" s="260"/>
      <c r="HC34" s="260"/>
      <c r="HD34" s="260"/>
      <c r="HE34" s="260"/>
      <c r="HF34" s="260"/>
      <c r="HG34" s="260"/>
      <c r="HH34" s="260"/>
      <c r="HI34" s="260"/>
      <c r="HJ34" s="260"/>
      <c r="HK34" s="260"/>
      <c r="HL34" s="260"/>
      <c r="HM34" s="260"/>
      <c r="HN34" s="260"/>
      <c r="HO34" s="260"/>
      <c r="HP34" s="260"/>
      <c r="HQ34" s="260"/>
      <c r="HR34" s="260"/>
      <c r="HS34" s="260"/>
      <c r="HT34" s="260"/>
      <c r="HU34" s="260"/>
      <c r="HV34" s="260"/>
      <c r="HW34" s="260"/>
      <c r="HX34" s="260"/>
      <c r="HY34" s="260"/>
      <c r="HZ34" s="260"/>
      <c r="IA34" s="260"/>
      <c r="IB34" s="260"/>
      <c r="IC34" s="260"/>
      <c r="ID34" s="257"/>
      <c r="IE34" s="258"/>
      <c r="IF34" s="256"/>
      <c r="IG34" s="256"/>
      <c r="IH34" s="256"/>
      <c r="II34" s="256"/>
      <c r="IJ34" s="256"/>
      <c r="IK34" s="256"/>
      <c r="IL34" s="256"/>
      <c r="IM34" s="256"/>
      <c r="IN34" s="256"/>
      <c r="IO34" s="256"/>
      <c r="IP34" s="256"/>
      <c r="IQ34" s="256"/>
      <c r="IR34" s="256"/>
      <c r="IS34" s="256"/>
      <c r="IT34" s="260"/>
      <c r="IU34" s="260"/>
      <c r="IV34" s="258"/>
      <c r="IW34" s="256"/>
      <c r="IX34" s="256"/>
      <c r="IY34" s="256"/>
      <c r="IZ34" s="256"/>
      <c r="JA34" s="256"/>
      <c r="JB34" s="256"/>
      <c r="JC34" s="256"/>
      <c r="JD34" s="256"/>
      <c r="JE34" s="256"/>
      <c r="JF34" s="256"/>
      <c r="JG34" s="256"/>
      <c r="JH34" s="256"/>
      <c r="JI34" s="256"/>
      <c r="JJ34" s="256"/>
      <c r="JK34" s="256"/>
      <c r="JL34" s="256"/>
      <c r="JM34" s="256"/>
      <c r="JN34" s="256"/>
      <c r="JO34" s="256"/>
      <c r="JP34" s="256"/>
      <c r="JQ34" s="256"/>
      <c r="JR34" s="256"/>
      <c r="JS34" s="256"/>
      <c r="JT34" s="260"/>
      <c r="JU34" s="260"/>
      <c r="JV34" s="260"/>
      <c r="JW34" s="260"/>
      <c r="JX34" s="258"/>
      <c r="JY34" s="256"/>
      <c r="JZ34" s="256"/>
      <c r="KA34" s="256"/>
      <c r="KB34" s="256"/>
      <c r="KC34" s="256"/>
      <c r="KD34" s="256"/>
      <c r="KE34" s="256"/>
      <c r="KF34" s="256"/>
      <c r="KG34" s="256"/>
      <c r="KH34" s="256"/>
      <c r="KI34" s="256"/>
      <c r="KJ34" s="256"/>
      <c r="KK34" s="256"/>
      <c r="KL34" s="256"/>
      <c r="KM34" s="256"/>
      <c r="KN34" s="256"/>
      <c r="KO34" s="256"/>
      <c r="KP34" s="256"/>
      <c r="KQ34" s="256"/>
      <c r="KR34" s="260"/>
      <c r="KS34" s="260"/>
      <c r="KT34" s="260"/>
      <c r="KU34" s="260"/>
      <c r="KV34" s="260"/>
      <c r="KW34" s="260"/>
      <c r="KX34" s="260"/>
      <c r="KY34" s="260"/>
      <c r="KZ34" s="260"/>
      <c r="LA34" s="260"/>
      <c r="LB34" s="260"/>
      <c r="LC34" s="260"/>
      <c r="LD34" s="260"/>
      <c r="LE34" s="260"/>
      <c r="LF34" s="260"/>
      <c r="LG34" s="260"/>
      <c r="LH34" s="260"/>
      <c r="LI34" s="260"/>
      <c r="LJ34" s="260"/>
      <c r="LK34" s="260"/>
      <c r="LL34" s="260"/>
      <c r="LM34" s="260"/>
      <c r="LN34" s="260"/>
      <c r="LO34" s="260"/>
      <c r="LP34" s="260"/>
      <c r="LQ34" s="260"/>
      <c r="LR34" s="260"/>
      <c r="LS34" s="260"/>
      <c r="LT34" s="260"/>
      <c r="LU34" s="260">
        <v>1</v>
      </c>
      <c r="LV34" s="260">
        <v>1</v>
      </c>
      <c r="LW34" s="260">
        <v>1</v>
      </c>
      <c r="LX34" s="260">
        <v>1</v>
      </c>
      <c r="LY34" s="260">
        <v>1</v>
      </c>
      <c r="LZ34" s="260">
        <v>1</v>
      </c>
      <c r="MA34" s="260">
        <v>1</v>
      </c>
      <c r="MB34" s="260">
        <v>1</v>
      </c>
      <c r="MC34" s="260">
        <v>1</v>
      </c>
      <c r="MD34" s="260"/>
      <c r="ME34" s="260"/>
      <c r="MF34" s="260"/>
      <c r="MG34" s="260"/>
      <c r="MH34" s="260"/>
      <c r="MI34" s="260"/>
      <c r="MJ34" s="260"/>
      <c r="MK34" s="257"/>
      <c r="ML34" s="261"/>
      <c r="MM34" s="256"/>
      <c r="MN34" s="256"/>
      <c r="MO34" s="256"/>
      <c r="MP34" s="256"/>
      <c r="MQ34" s="256"/>
      <c r="MR34" s="256"/>
      <c r="MS34" s="256"/>
      <c r="MT34" s="256"/>
      <c r="MU34" s="256"/>
      <c r="MV34" s="256"/>
      <c r="MW34" s="256"/>
      <c r="MX34" s="260"/>
      <c r="MY34" s="260"/>
      <c r="MZ34" s="260"/>
      <c r="NA34" s="260"/>
      <c r="NB34" s="260"/>
      <c r="NC34" s="260"/>
      <c r="ND34" s="260"/>
      <c r="NE34" s="260"/>
      <c r="NF34" s="260"/>
      <c r="NG34" s="260"/>
      <c r="NH34" s="260"/>
      <c r="NI34" s="260"/>
      <c r="NJ34" s="260"/>
      <c r="NK34" s="260"/>
      <c r="NL34" s="260"/>
      <c r="NM34" s="260"/>
      <c r="NN34" s="260"/>
      <c r="NO34" s="260"/>
      <c r="NP34" s="260"/>
      <c r="NQ34" s="260"/>
      <c r="NR34" s="260"/>
      <c r="NS34" s="260"/>
      <c r="NT34" s="260"/>
      <c r="NU34" s="260"/>
      <c r="NV34" s="260"/>
      <c r="NW34" s="260"/>
      <c r="NX34" s="260"/>
      <c r="NY34" s="260"/>
      <c r="NZ34" s="260"/>
      <c r="OA34" s="260"/>
      <c r="OB34" s="260"/>
      <c r="OC34" s="260"/>
      <c r="OD34" s="260"/>
      <c r="OE34" s="260"/>
      <c r="OF34" s="260"/>
      <c r="OG34" s="260"/>
      <c r="OH34" s="260"/>
      <c r="OI34" s="260"/>
      <c r="OJ34" s="260"/>
      <c r="OK34" s="260"/>
      <c r="OL34" s="260"/>
      <c r="OM34" s="260"/>
      <c r="ON34" s="260"/>
      <c r="OO34" s="260"/>
      <c r="OP34" s="260"/>
      <c r="OQ34" s="260"/>
      <c r="OR34" s="260"/>
      <c r="OS34" s="260"/>
      <c r="OT34" s="260"/>
      <c r="OU34" s="260"/>
      <c r="OV34" s="260"/>
      <c r="OW34" s="260"/>
      <c r="OX34" s="260"/>
      <c r="OY34" s="260"/>
      <c r="OZ34" s="260"/>
      <c r="PA34" s="260"/>
      <c r="PB34" s="260"/>
      <c r="PC34" s="260"/>
      <c r="PD34" s="260"/>
      <c r="PE34" s="260"/>
      <c r="PF34" s="260"/>
      <c r="PG34" s="260"/>
      <c r="PH34" s="260"/>
      <c r="PI34" s="260"/>
      <c r="PJ34" s="260"/>
      <c r="PK34" s="260"/>
      <c r="PL34" s="260"/>
      <c r="PM34" s="258"/>
      <c r="PN34" s="256"/>
      <c r="PO34" s="256"/>
      <c r="PP34" s="256"/>
      <c r="PQ34" s="256"/>
      <c r="PR34" s="256"/>
      <c r="PS34" s="257"/>
    </row>
    <row r="35" spans="1:435" ht="15.75" x14ac:dyDescent="0.25">
      <c r="A35" s="233">
        <f>'Położnictwo I st.'!A35</f>
        <v>16</v>
      </c>
      <c r="B35" s="234" t="str">
        <f>IF('Położnictwo I st.'!B35&gt;0,'Położnictwo I st.'!B35," ")</f>
        <v>C</v>
      </c>
      <c r="C35" s="234" t="str">
        <f>IF('Położnictwo I st.'!C35&gt;0,'Położnictwo I st.'!C35," ")</f>
        <v>2025/2026</v>
      </c>
      <c r="D35" s="234" t="str">
        <f>IF('Położnictwo I st.'!D35&gt;0,'Położnictwo I st.'!D35," ")</f>
        <v xml:space="preserve"> </v>
      </c>
      <c r="E35" s="234">
        <f>IF('Położnictwo I st.'!E35&gt;0,'Położnictwo I st.'!E35," ")</f>
        <v>1</v>
      </c>
      <c r="F35" s="234" t="str">
        <f>IF('Położnictwo I st.'!F35&gt;0,'Położnictwo I st.'!F35," ")</f>
        <v>2025/2026</v>
      </c>
      <c r="G35" s="234" t="str">
        <f>IF('Położnictwo I st.'!G35&gt;0,'Położnictwo I st.'!G35," ")</f>
        <v>RPS</v>
      </c>
      <c r="H35" s="234" t="str">
        <f>IF('Położnictwo I st.'!H35&gt;0,'Położnictwo I st.'!H35," ")</f>
        <v>ze standardu</v>
      </c>
      <c r="I35" s="319" t="str">
        <f>IF('Położnictwo I st.'!I35&gt;0,'Położnictwo I st.'!I35," ")</f>
        <v>Zakażenia szpitalne</v>
      </c>
      <c r="J35" s="236">
        <f>'Położnictwo I st.'!L35</f>
        <v>30</v>
      </c>
      <c r="K35" s="237">
        <f>'Położnictwo I st.'!M35</f>
        <v>0</v>
      </c>
      <c r="L35" s="238">
        <f>'Położnictwo I st.'!N35</f>
        <v>30</v>
      </c>
      <c r="M35" s="239">
        <f>'Położnictwo I st.'!AA35+'Położnictwo I st.'!AC35+'Położnictwo I st.'!AX35+'Położnictwo I st.'!AZ35</f>
        <v>15</v>
      </c>
      <c r="N35" s="240">
        <f>'Położnictwo I st.'!O35</f>
        <v>20</v>
      </c>
      <c r="O35" s="241">
        <f>'Położnictwo I st.'!P35</f>
        <v>1</v>
      </c>
      <c r="P35" s="242" t="str">
        <f>'Położnictwo I st.'!U35</f>
        <v>zal</v>
      </c>
      <c r="Q35" s="243">
        <f t="shared" si="0"/>
        <v>3</v>
      </c>
      <c r="R35" s="244">
        <f t="shared" si="1"/>
        <v>3</v>
      </c>
      <c r="S35" s="245">
        <f t="shared" si="2"/>
        <v>0</v>
      </c>
      <c r="T35" s="255"/>
      <c r="U35" s="252"/>
      <c r="V35" s="252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60"/>
      <c r="AW35" s="260"/>
      <c r="AX35" s="260"/>
      <c r="AY35" s="260"/>
      <c r="AZ35" s="260"/>
      <c r="BA35" s="260"/>
      <c r="BB35" s="257"/>
      <c r="BC35" s="258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9"/>
      <c r="CA35" s="253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6"/>
      <c r="DA35" s="256"/>
      <c r="DB35" s="256"/>
      <c r="DC35" s="334"/>
      <c r="DD35" s="261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>
        <v>1</v>
      </c>
      <c r="EQ35" s="256">
        <v>1</v>
      </c>
      <c r="ER35" s="256">
        <v>1</v>
      </c>
      <c r="ES35" s="256"/>
      <c r="ET35" s="256"/>
      <c r="EU35" s="256"/>
      <c r="EV35" s="256"/>
      <c r="EW35" s="256"/>
      <c r="EX35" s="256"/>
      <c r="EY35" s="256"/>
      <c r="EZ35" s="258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256"/>
      <c r="GB35" s="256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256"/>
      <c r="GP35" s="256"/>
      <c r="GQ35" s="256"/>
      <c r="GR35" s="256"/>
      <c r="GS35" s="256"/>
      <c r="GT35" s="256"/>
      <c r="GU35" s="256"/>
      <c r="GV35" s="256"/>
      <c r="GW35" s="256"/>
      <c r="GX35" s="256"/>
      <c r="GY35" s="256"/>
      <c r="GZ35" s="260"/>
      <c r="HA35" s="260"/>
      <c r="HB35" s="260"/>
      <c r="HC35" s="260"/>
      <c r="HD35" s="260"/>
      <c r="HE35" s="260"/>
      <c r="HF35" s="260"/>
      <c r="HG35" s="260"/>
      <c r="HH35" s="260"/>
      <c r="HI35" s="260"/>
      <c r="HJ35" s="260"/>
      <c r="HK35" s="260"/>
      <c r="HL35" s="260"/>
      <c r="HM35" s="260"/>
      <c r="HN35" s="260"/>
      <c r="HO35" s="260"/>
      <c r="HP35" s="260"/>
      <c r="HQ35" s="260"/>
      <c r="HR35" s="260"/>
      <c r="HS35" s="260"/>
      <c r="HT35" s="260"/>
      <c r="HU35" s="260"/>
      <c r="HV35" s="260"/>
      <c r="HW35" s="260"/>
      <c r="HX35" s="260"/>
      <c r="HY35" s="260"/>
      <c r="HZ35" s="260"/>
      <c r="IA35" s="260"/>
      <c r="IB35" s="260"/>
      <c r="IC35" s="260"/>
      <c r="ID35" s="257"/>
      <c r="IE35" s="258"/>
      <c r="IF35" s="256"/>
      <c r="IG35" s="256"/>
      <c r="IH35" s="256"/>
      <c r="II35" s="256"/>
      <c r="IJ35" s="256"/>
      <c r="IK35" s="256"/>
      <c r="IL35" s="256"/>
      <c r="IM35" s="256"/>
      <c r="IN35" s="256"/>
      <c r="IO35" s="256"/>
      <c r="IP35" s="256"/>
      <c r="IQ35" s="256"/>
      <c r="IR35" s="256"/>
      <c r="IS35" s="256"/>
      <c r="IT35" s="260"/>
      <c r="IU35" s="260"/>
      <c r="IV35" s="258"/>
      <c r="IW35" s="256"/>
      <c r="IX35" s="256"/>
      <c r="IY35" s="256"/>
      <c r="IZ35" s="256"/>
      <c r="JA35" s="256"/>
      <c r="JB35" s="256"/>
      <c r="JC35" s="256"/>
      <c r="JD35" s="256"/>
      <c r="JE35" s="256"/>
      <c r="JF35" s="256"/>
      <c r="JG35" s="256"/>
      <c r="JH35" s="256"/>
      <c r="JI35" s="256"/>
      <c r="JJ35" s="256"/>
      <c r="JK35" s="256"/>
      <c r="JL35" s="256"/>
      <c r="JM35" s="256"/>
      <c r="JN35" s="256"/>
      <c r="JO35" s="256"/>
      <c r="JP35" s="256"/>
      <c r="JQ35" s="256"/>
      <c r="JR35" s="256"/>
      <c r="JS35" s="256"/>
      <c r="JT35" s="260"/>
      <c r="JU35" s="260"/>
      <c r="JV35" s="260"/>
      <c r="JW35" s="260"/>
      <c r="JX35" s="258"/>
      <c r="JY35" s="256"/>
      <c r="JZ35" s="256"/>
      <c r="KA35" s="256"/>
      <c r="KB35" s="256"/>
      <c r="KC35" s="256"/>
      <c r="KD35" s="256"/>
      <c r="KE35" s="256"/>
      <c r="KF35" s="256"/>
      <c r="KG35" s="256"/>
      <c r="KH35" s="256"/>
      <c r="KI35" s="256"/>
      <c r="KJ35" s="256"/>
      <c r="KK35" s="256"/>
      <c r="KL35" s="256"/>
      <c r="KM35" s="256"/>
      <c r="KN35" s="256"/>
      <c r="KO35" s="256"/>
      <c r="KP35" s="256"/>
      <c r="KQ35" s="256"/>
      <c r="KR35" s="260"/>
      <c r="KS35" s="260"/>
      <c r="KT35" s="260"/>
      <c r="KU35" s="260"/>
      <c r="KV35" s="260"/>
      <c r="KW35" s="260"/>
      <c r="KX35" s="260"/>
      <c r="KY35" s="260"/>
      <c r="KZ35" s="260"/>
      <c r="LA35" s="260"/>
      <c r="LB35" s="260"/>
      <c r="LC35" s="260"/>
      <c r="LD35" s="260"/>
      <c r="LE35" s="260"/>
      <c r="LF35" s="260"/>
      <c r="LG35" s="260"/>
      <c r="LH35" s="260"/>
      <c r="LI35" s="260"/>
      <c r="LJ35" s="260"/>
      <c r="LK35" s="260"/>
      <c r="LL35" s="260"/>
      <c r="LM35" s="260"/>
      <c r="LN35" s="260"/>
      <c r="LO35" s="260"/>
      <c r="LP35" s="260"/>
      <c r="LQ35" s="260"/>
      <c r="LR35" s="260"/>
      <c r="LS35" s="260"/>
      <c r="LT35" s="260"/>
      <c r="LU35" s="260"/>
      <c r="LV35" s="260"/>
      <c r="LW35" s="260"/>
      <c r="LX35" s="260"/>
      <c r="LY35" s="260"/>
      <c r="LZ35" s="260"/>
      <c r="MA35" s="260"/>
      <c r="MB35" s="260"/>
      <c r="MC35" s="260"/>
      <c r="MD35" s="260">
        <v>1</v>
      </c>
      <c r="ME35" s="260">
        <v>1</v>
      </c>
      <c r="MF35" s="260">
        <v>1</v>
      </c>
      <c r="MG35" s="260"/>
      <c r="MH35" s="260"/>
      <c r="MI35" s="260"/>
      <c r="MJ35" s="260"/>
      <c r="MK35" s="257"/>
      <c r="ML35" s="261"/>
      <c r="MM35" s="256"/>
      <c r="MN35" s="256"/>
      <c r="MO35" s="256"/>
      <c r="MP35" s="256"/>
      <c r="MQ35" s="256"/>
      <c r="MR35" s="256"/>
      <c r="MS35" s="256"/>
      <c r="MT35" s="256"/>
      <c r="MU35" s="256"/>
      <c r="MV35" s="256"/>
      <c r="MW35" s="256"/>
      <c r="MX35" s="260"/>
      <c r="MY35" s="260"/>
      <c r="MZ35" s="260"/>
      <c r="NA35" s="260"/>
      <c r="NB35" s="260"/>
      <c r="NC35" s="260"/>
      <c r="ND35" s="260"/>
      <c r="NE35" s="260"/>
      <c r="NF35" s="260"/>
      <c r="NG35" s="260"/>
      <c r="NH35" s="260"/>
      <c r="NI35" s="260"/>
      <c r="NJ35" s="260"/>
      <c r="NK35" s="260"/>
      <c r="NL35" s="260"/>
      <c r="NM35" s="260"/>
      <c r="NN35" s="260"/>
      <c r="NO35" s="260"/>
      <c r="NP35" s="260"/>
      <c r="NQ35" s="260"/>
      <c r="NR35" s="260"/>
      <c r="NS35" s="260"/>
      <c r="NT35" s="260"/>
      <c r="NU35" s="260"/>
      <c r="NV35" s="260"/>
      <c r="NW35" s="260"/>
      <c r="NX35" s="260"/>
      <c r="NY35" s="260"/>
      <c r="NZ35" s="260"/>
      <c r="OA35" s="260"/>
      <c r="OB35" s="260"/>
      <c r="OC35" s="260"/>
      <c r="OD35" s="260"/>
      <c r="OE35" s="260"/>
      <c r="OF35" s="260"/>
      <c r="OG35" s="260"/>
      <c r="OH35" s="260"/>
      <c r="OI35" s="260"/>
      <c r="OJ35" s="260"/>
      <c r="OK35" s="260"/>
      <c r="OL35" s="260"/>
      <c r="OM35" s="260"/>
      <c r="ON35" s="260"/>
      <c r="OO35" s="260"/>
      <c r="OP35" s="260"/>
      <c r="OQ35" s="260"/>
      <c r="OR35" s="260"/>
      <c r="OS35" s="260"/>
      <c r="OT35" s="260"/>
      <c r="OU35" s="260"/>
      <c r="OV35" s="260"/>
      <c r="OW35" s="260"/>
      <c r="OX35" s="260"/>
      <c r="OY35" s="260"/>
      <c r="OZ35" s="260"/>
      <c r="PA35" s="260"/>
      <c r="PB35" s="260"/>
      <c r="PC35" s="260"/>
      <c r="PD35" s="260"/>
      <c r="PE35" s="260"/>
      <c r="PF35" s="260"/>
      <c r="PG35" s="260"/>
      <c r="PH35" s="260"/>
      <c r="PI35" s="260"/>
      <c r="PJ35" s="260"/>
      <c r="PK35" s="260"/>
      <c r="PL35" s="260"/>
      <c r="PM35" s="258"/>
      <c r="PN35" s="256"/>
      <c r="PO35" s="256"/>
      <c r="PP35" s="256"/>
      <c r="PQ35" s="256"/>
      <c r="PR35" s="256"/>
      <c r="PS35" s="257"/>
    </row>
    <row r="36" spans="1:435" ht="31.5" x14ac:dyDescent="0.25">
      <c r="A36" s="233">
        <f>'Położnictwo I st.'!A36</f>
        <v>17</v>
      </c>
      <c r="B36" s="234" t="str">
        <f>IF('Położnictwo I st.'!B36&gt;0,'Położnictwo I st.'!B36," ")</f>
        <v>D</v>
      </c>
      <c r="C36" s="234" t="str">
        <f>IF('Położnictwo I st.'!C36&gt;0,'Położnictwo I st.'!C36," ")</f>
        <v>2025/2026</v>
      </c>
      <c r="D36" s="234" t="str">
        <f>IF('Położnictwo I st.'!D36&gt;0,'Położnictwo I st.'!D36," ")</f>
        <v xml:space="preserve"> </v>
      </c>
      <c r="E36" s="234">
        <f>IF('Położnictwo I st.'!E36&gt;0,'Położnictwo I st.'!E36," ")</f>
        <v>1</v>
      </c>
      <c r="F36" s="234" t="str">
        <f>IF('Położnictwo I st.'!F36&gt;0,'Położnictwo I st.'!F36," ")</f>
        <v>2025/2026</v>
      </c>
      <c r="G36" s="234" t="str">
        <f>IF('Położnictwo I st.'!G36&gt;0,'Położnictwo I st.'!G36," ")</f>
        <v>RPS</v>
      </c>
      <c r="H36" s="234" t="str">
        <f>IF('Położnictwo I st.'!H36&gt;0,'Położnictwo I st.'!H36," ")</f>
        <v>ze standardu</v>
      </c>
      <c r="I36" s="319" t="str">
        <f>IF('Położnictwo I st.'!I36&gt;0,'Położnictwo I st.'!I36," ")</f>
        <v>Techniki położnicze i prowadzenie porodu</v>
      </c>
      <c r="J36" s="236">
        <f>'Położnictwo I st.'!L36</f>
        <v>150</v>
      </c>
      <c r="K36" s="237">
        <f>'Położnictwo I st.'!M36</f>
        <v>0</v>
      </c>
      <c r="L36" s="238">
        <f>'Położnictwo I st.'!N36</f>
        <v>150</v>
      </c>
      <c r="M36" s="239">
        <f>'Położnictwo I st.'!AA36+'Położnictwo I st.'!AC36+'Położnictwo I st.'!AX36+'Położnictwo I st.'!AZ36</f>
        <v>20</v>
      </c>
      <c r="N36" s="240">
        <f>'Położnictwo I st.'!O36</f>
        <v>140</v>
      </c>
      <c r="O36" s="241">
        <f>'Położnictwo I st.'!P36</f>
        <v>5</v>
      </c>
      <c r="P36" s="242" t="str">
        <f>'Położnictwo I st.'!U36</f>
        <v>zal/o</v>
      </c>
      <c r="Q36" s="243">
        <f t="shared" si="0"/>
        <v>11</v>
      </c>
      <c r="R36" s="244">
        <f t="shared" si="1"/>
        <v>25</v>
      </c>
      <c r="S36" s="245">
        <f t="shared" si="2"/>
        <v>0</v>
      </c>
      <c r="T36" s="255"/>
      <c r="U36" s="252"/>
      <c r="V36" s="252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60"/>
      <c r="AW36" s="260"/>
      <c r="AX36" s="260"/>
      <c r="AY36" s="260"/>
      <c r="AZ36" s="260"/>
      <c r="BA36" s="260"/>
      <c r="BB36" s="257"/>
      <c r="BC36" s="258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9"/>
      <c r="CA36" s="253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6"/>
      <c r="DA36" s="256"/>
      <c r="DB36" s="256"/>
      <c r="DC36" s="334"/>
      <c r="DD36" s="261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8">
        <v>1</v>
      </c>
      <c r="FA36" s="256">
        <v>1</v>
      </c>
      <c r="FB36" s="256">
        <v>1</v>
      </c>
      <c r="FC36" s="256">
        <v>1</v>
      </c>
      <c r="FD36" s="256">
        <v>1</v>
      </c>
      <c r="FE36" s="256">
        <v>1</v>
      </c>
      <c r="FF36" s="256">
        <v>1</v>
      </c>
      <c r="FG36" s="256">
        <v>1</v>
      </c>
      <c r="FH36" s="256">
        <v>1</v>
      </c>
      <c r="FI36" s="256">
        <v>1</v>
      </c>
      <c r="FJ36" s="256">
        <v>1</v>
      </c>
      <c r="FK36" s="256"/>
      <c r="FL36" s="256"/>
      <c r="FM36" s="256"/>
      <c r="FN36" s="256"/>
      <c r="FO36" s="256"/>
      <c r="FP36" s="256"/>
      <c r="FQ36" s="256"/>
      <c r="FR36" s="256"/>
      <c r="FS36" s="256"/>
      <c r="FT36" s="256"/>
      <c r="FU36" s="256"/>
      <c r="FV36" s="256"/>
      <c r="FW36" s="256"/>
      <c r="FX36" s="256"/>
      <c r="FY36" s="256"/>
      <c r="FZ36" s="256"/>
      <c r="GA36" s="256"/>
      <c r="GB36" s="256"/>
      <c r="GC36" s="256"/>
      <c r="GD36" s="256"/>
      <c r="GE36" s="256"/>
      <c r="GF36" s="256"/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60"/>
      <c r="HA36" s="260"/>
      <c r="HB36" s="260"/>
      <c r="HC36" s="260"/>
      <c r="HD36" s="260"/>
      <c r="HE36" s="260"/>
      <c r="HF36" s="260"/>
      <c r="HG36" s="260"/>
      <c r="HH36" s="260"/>
      <c r="HI36" s="260"/>
      <c r="HJ36" s="260"/>
      <c r="HK36" s="260"/>
      <c r="HL36" s="260"/>
      <c r="HM36" s="260"/>
      <c r="HN36" s="260"/>
      <c r="HO36" s="260"/>
      <c r="HP36" s="260"/>
      <c r="HQ36" s="260"/>
      <c r="HR36" s="260"/>
      <c r="HS36" s="260"/>
      <c r="HT36" s="260"/>
      <c r="HU36" s="260"/>
      <c r="HV36" s="260"/>
      <c r="HW36" s="260"/>
      <c r="HX36" s="260"/>
      <c r="HY36" s="260"/>
      <c r="HZ36" s="260"/>
      <c r="IA36" s="260"/>
      <c r="IB36" s="260"/>
      <c r="IC36" s="260"/>
      <c r="ID36" s="257"/>
      <c r="IE36" s="258"/>
      <c r="IF36" s="256"/>
      <c r="IG36" s="256"/>
      <c r="IH36" s="256"/>
      <c r="II36" s="256"/>
      <c r="IJ36" s="256"/>
      <c r="IK36" s="256"/>
      <c r="IL36" s="256"/>
      <c r="IM36" s="256"/>
      <c r="IN36" s="256"/>
      <c r="IO36" s="256"/>
      <c r="IP36" s="256"/>
      <c r="IQ36" s="256"/>
      <c r="IR36" s="256"/>
      <c r="IS36" s="256"/>
      <c r="IT36" s="260"/>
      <c r="IU36" s="260"/>
      <c r="IV36" s="258"/>
      <c r="IW36" s="256"/>
      <c r="IX36" s="256"/>
      <c r="IY36" s="256"/>
      <c r="IZ36" s="256"/>
      <c r="JA36" s="256"/>
      <c r="JB36" s="256"/>
      <c r="JC36" s="256"/>
      <c r="JD36" s="256"/>
      <c r="JE36" s="256"/>
      <c r="JF36" s="256"/>
      <c r="JG36" s="256"/>
      <c r="JH36" s="256"/>
      <c r="JI36" s="256"/>
      <c r="JJ36" s="256"/>
      <c r="JK36" s="256"/>
      <c r="JL36" s="256"/>
      <c r="JM36" s="256"/>
      <c r="JN36" s="256"/>
      <c r="JO36" s="256"/>
      <c r="JP36" s="256"/>
      <c r="JQ36" s="256"/>
      <c r="JR36" s="256"/>
      <c r="JS36" s="256"/>
      <c r="JT36" s="260"/>
      <c r="JU36" s="260"/>
      <c r="JV36" s="260"/>
      <c r="JW36" s="260"/>
      <c r="JX36" s="258"/>
      <c r="JY36" s="256"/>
      <c r="JZ36" s="256"/>
      <c r="KA36" s="256"/>
      <c r="KB36" s="256"/>
      <c r="KC36" s="256"/>
      <c r="KD36" s="256"/>
      <c r="KE36" s="256"/>
      <c r="KF36" s="256"/>
      <c r="KG36" s="256"/>
      <c r="KH36" s="256"/>
      <c r="KI36" s="256"/>
      <c r="KJ36" s="256"/>
      <c r="KK36" s="256"/>
      <c r="KL36" s="256"/>
      <c r="KM36" s="256"/>
      <c r="KN36" s="256"/>
      <c r="KO36" s="256"/>
      <c r="KP36" s="256"/>
      <c r="KQ36" s="256"/>
      <c r="KR36" s="260"/>
      <c r="KS36" s="260"/>
      <c r="KT36" s="260"/>
      <c r="KU36" s="260"/>
      <c r="KV36" s="260"/>
      <c r="KW36" s="260"/>
      <c r="KX36" s="260"/>
      <c r="KY36" s="260"/>
      <c r="KZ36" s="260"/>
      <c r="LA36" s="260"/>
      <c r="LB36" s="260"/>
      <c r="LC36" s="260"/>
      <c r="LD36" s="260"/>
      <c r="LE36" s="260"/>
      <c r="LF36" s="260"/>
      <c r="LG36" s="260"/>
      <c r="LH36" s="260"/>
      <c r="LI36" s="260"/>
      <c r="LJ36" s="260"/>
      <c r="LK36" s="260"/>
      <c r="LL36" s="260"/>
      <c r="LM36" s="260"/>
      <c r="LN36" s="260"/>
      <c r="LO36" s="260"/>
      <c r="LP36" s="260"/>
      <c r="LQ36" s="260"/>
      <c r="LR36" s="260"/>
      <c r="LS36" s="260"/>
      <c r="LT36" s="260"/>
      <c r="LU36" s="260"/>
      <c r="LV36" s="260"/>
      <c r="LW36" s="260"/>
      <c r="LX36" s="260"/>
      <c r="LY36" s="260"/>
      <c r="LZ36" s="260"/>
      <c r="MA36" s="260"/>
      <c r="MB36" s="260"/>
      <c r="MC36" s="260"/>
      <c r="MD36" s="260"/>
      <c r="ME36" s="260"/>
      <c r="MF36" s="260"/>
      <c r="MG36" s="260"/>
      <c r="MH36" s="260"/>
      <c r="MI36" s="260"/>
      <c r="MJ36" s="260"/>
      <c r="MK36" s="257"/>
      <c r="ML36" s="261">
        <v>1</v>
      </c>
      <c r="MM36" s="256">
        <v>1</v>
      </c>
      <c r="MN36" s="256">
        <v>1</v>
      </c>
      <c r="MO36" s="256">
        <v>1</v>
      </c>
      <c r="MP36" s="256">
        <v>1</v>
      </c>
      <c r="MQ36" s="256">
        <v>1</v>
      </c>
      <c r="MR36" s="256">
        <v>1</v>
      </c>
      <c r="MS36" s="256">
        <v>1</v>
      </c>
      <c r="MT36" s="256">
        <v>1</v>
      </c>
      <c r="MU36" s="256">
        <v>1</v>
      </c>
      <c r="MV36" s="256">
        <v>1</v>
      </c>
      <c r="MW36" s="256">
        <v>1</v>
      </c>
      <c r="MX36" s="260">
        <v>1</v>
      </c>
      <c r="MY36" s="260">
        <v>1</v>
      </c>
      <c r="MZ36" s="260">
        <v>1</v>
      </c>
      <c r="NA36" s="260">
        <v>1</v>
      </c>
      <c r="NB36" s="260">
        <v>1</v>
      </c>
      <c r="NC36" s="260">
        <v>1</v>
      </c>
      <c r="ND36" s="260">
        <v>1</v>
      </c>
      <c r="NE36" s="260">
        <v>1</v>
      </c>
      <c r="NF36" s="260">
        <v>1</v>
      </c>
      <c r="NG36" s="260">
        <v>1</v>
      </c>
      <c r="NH36" s="260">
        <v>1</v>
      </c>
      <c r="NI36" s="260">
        <v>1</v>
      </c>
      <c r="NJ36" s="260">
        <v>1</v>
      </c>
      <c r="NK36" s="260"/>
      <c r="NL36" s="260"/>
      <c r="NM36" s="260"/>
      <c r="NN36" s="260"/>
      <c r="NO36" s="260"/>
      <c r="NP36" s="260"/>
      <c r="NQ36" s="260"/>
      <c r="NR36" s="260"/>
      <c r="NS36" s="260"/>
      <c r="NT36" s="260"/>
      <c r="NU36" s="260"/>
      <c r="NV36" s="260"/>
      <c r="NW36" s="260"/>
      <c r="NX36" s="260"/>
      <c r="NY36" s="260"/>
      <c r="NZ36" s="260"/>
      <c r="OA36" s="260"/>
      <c r="OB36" s="260"/>
      <c r="OC36" s="260"/>
      <c r="OD36" s="260"/>
      <c r="OE36" s="260"/>
      <c r="OF36" s="260"/>
      <c r="OG36" s="260"/>
      <c r="OH36" s="260"/>
      <c r="OI36" s="260"/>
      <c r="OJ36" s="260"/>
      <c r="OK36" s="260"/>
      <c r="OL36" s="260"/>
      <c r="OM36" s="260"/>
      <c r="ON36" s="260"/>
      <c r="OO36" s="260"/>
      <c r="OP36" s="260"/>
      <c r="OQ36" s="260"/>
      <c r="OR36" s="260"/>
      <c r="OS36" s="260"/>
      <c r="OT36" s="260"/>
      <c r="OU36" s="260"/>
      <c r="OV36" s="260"/>
      <c r="OW36" s="260"/>
      <c r="OX36" s="260"/>
      <c r="OY36" s="260"/>
      <c r="OZ36" s="260"/>
      <c r="PA36" s="260"/>
      <c r="PB36" s="260"/>
      <c r="PC36" s="260"/>
      <c r="PD36" s="260"/>
      <c r="PE36" s="260"/>
      <c r="PF36" s="260"/>
      <c r="PG36" s="260"/>
      <c r="PH36" s="260"/>
      <c r="PI36" s="260"/>
      <c r="PJ36" s="260"/>
      <c r="PK36" s="260"/>
      <c r="PL36" s="260"/>
      <c r="PM36" s="258"/>
      <c r="PN36" s="256"/>
      <c r="PO36" s="256"/>
      <c r="PP36" s="256"/>
      <c r="PQ36" s="256"/>
      <c r="PR36" s="256"/>
      <c r="PS36" s="257"/>
    </row>
    <row r="37" spans="1:435" ht="31.5" x14ac:dyDescent="0.25">
      <c r="A37" s="233">
        <f>'Położnictwo I st.'!A37</f>
        <v>18</v>
      </c>
      <c r="B37" s="234" t="str">
        <f>IF('Położnictwo I st.'!B37&gt;0,'Położnictwo I st.'!B37," ")</f>
        <v>F</v>
      </c>
      <c r="C37" s="234" t="str">
        <f>IF('Położnictwo I st.'!C37&gt;0,'Położnictwo I st.'!C37," ")</f>
        <v>2025/2026</v>
      </c>
      <c r="D37" s="234" t="str">
        <f>IF('Położnictwo I st.'!D37&gt;0,'Położnictwo I st.'!D37," ")</f>
        <v xml:space="preserve"> </v>
      </c>
      <c r="E37" s="234">
        <f>IF('Położnictwo I st.'!E37&gt;0,'Położnictwo I st.'!E37," ")</f>
        <v>1</v>
      </c>
      <c r="F37" s="234" t="str">
        <f>IF('Położnictwo I st.'!F37&gt;0,'Położnictwo I st.'!F37," ")</f>
        <v>2025/2026</v>
      </c>
      <c r="G37" s="234" t="str">
        <f>IF('Położnictwo I st.'!G37&gt;0,'Położnictwo I st.'!G37," ")</f>
        <v>RPS</v>
      </c>
      <c r="H37" s="234" t="str">
        <f>IF('Położnictwo I st.'!H37&gt;0,'Położnictwo I st.'!H37," ")</f>
        <v>ze standardu</v>
      </c>
      <c r="I37" s="319" t="str">
        <f>IF('Położnictwo I st.'!I37&gt;0,'Położnictwo I st.'!I37," ")</f>
        <v>Podstawy praktyki zawodowej położnej - praktyka zawodowa</v>
      </c>
      <c r="J37" s="236">
        <f>'Położnictwo I st.'!L37</f>
        <v>80</v>
      </c>
      <c r="K37" s="237">
        <f>'Położnictwo I st.'!M37</f>
        <v>0</v>
      </c>
      <c r="L37" s="238">
        <f>'Położnictwo I st.'!N37</f>
        <v>80</v>
      </c>
      <c r="M37" s="239">
        <f>'Położnictwo I st.'!AA37+'Położnictwo I st.'!AC37+'Położnictwo I st.'!AX37+'Położnictwo I st.'!AZ37</f>
        <v>0</v>
      </c>
      <c r="N37" s="240">
        <f>'Położnictwo I st.'!O37</f>
        <v>80</v>
      </c>
      <c r="O37" s="241">
        <f>'Położnictwo I st.'!P37</f>
        <v>3</v>
      </c>
      <c r="P37" s="242" t="str">
        <f>'Położnictwo I st.'!U37</f>
        <v>zal</v>
      </c>
      <c r="Q37" s="243">
        <f t="shared" si="0"/>
        <v>0</v>
      </c>
      <c r="R37" s="244">
        <f t="shared" si="1"/>
        <v>0</v>
      </c>
      <c r="S37" s="245">
        <f t="shared" si="2"/>
        <v>0</v>
      </c>
      <c r="T37" s="255"/>
      <c r="U37" s="252"/>
      <c r="V37" s="252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60"/>
      <c r="AW37" s="260"/>
      <c r="AX37" s="260"/>
      <c r="AY37" s="260"/>
      <c r="AZ37" s="260"/>
      <c r="BA37" s="260"/>
      <c r="BB37" s="257"/>
      <c r="BC37" s="258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9"/>
      <c r="CA37" s="253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6"/>
      <c r="DA37" s="256"/>
      <c r="DB37" s="256"/>
      <c r="DC37" s="334"/>
      <c r="DD37" s="261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8"/>
      <c r="FA37" s="256"/>
      <c r="FB37" s="256"/>
      <c r="FC37" s="256"/>
      <c r="FD37" s="256"/>
      <c r="FE37" s="256"/>
      <c r="FF37" s="256"/>
      <c r="FG37" s="256"/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/>
      <c r="FW37" s="256"/>
      <c r="FX37" s="256"/>
      <c r="FY37" s="256"/>
      <c r="FZ37" s="256"/>
      <c r="GA37" s="256"/>
      <c r="GB37" s="256"/>
      <c r="GC37" s="256"/>
      <c r="GD37" s="256"/>
      <c r="GE37" s="256"/>
      <c r="GF37" s="256"/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60"/>
      <c r="HA37" s="260"/>
      <c r="HB37" s="260"/>
      <c r="HC37" s="260"/>
      <c r="HD37" s="260"/>
      <c r="HE37" s="260"/>
      <c r="HF37" s="260"/>
      <c r="HG37" s="260"/>
      <c r="HH37" s="260"/>
      <c r="HI37" s="260"/>
      <c r="HJ37" s="260"/>
      <c r="HK37" s="260"/>
      <c r="HL37" s="260"/>
      <c r="HM37" s="260"/>
      <c r="HN37" s="260"/>
      <c r="HO37" s="260"/>
      <c r="HP37" s="260"/>
      <c r="HQ37" s="260"/>
      <c r="HR37" s="260"/>
      <c r="HS37" s="260"/>
      <c r="HT37" s="260"/>
      <c r="HU37" s="260"/>
      <c r="HV37" s="260"/>
      <c r="HW37" s="260"/>
      <c r="HX37" s="260"/>
      <c r="HY37" s="260"/>
      <c r="HZ37" s="260"/>
      <c r="IA37" s="260"/>
      <c r="IB37" s="260"/>
      <c r="IC37" s="260"/>
      <c r="ID37" s="257"/>
      <c r="IE37" s="258"/>
      <c r="IF37" s="256"/>
      <c r="IG37" s="256"/>
      <c r="IH37" s="256"/>
      <c r="II37" s="256"/>
      <c r="IJ37" s="256"/>
      <c r="IK37" s="256"/>
      <c r="IL37" s="256"/>
      <c r="IM37" s="256"/>
      <c r="IN37" s="256"/>
      <c r="IO37" s="256"/>
      <c r="IP37" s="256"/>
      <c r="IQ37" s="256"/>
      <c r="IR37" s="256"/>
      <c r="IS37" s="256"/>
      <c r="IT37" s="260"/>
      <c r="IU37" s="260"/>
      <c r="IV37" s="258"/>
      <c r="IW37" s="256"/>
      <c r="IX37" s="256"/>
      <c r="IY37" s="256"/>
      <c r="IZ37" s="256"/>
      <c r="JA37" s="256"/>
      <c r="JB37" s="256"/>
      <c r="JC37" s="256"/>
      <c r="JD37" s="256"/>
      <c r="JE37" s="256"/>
      <c r="JF37" s="256"/>
      <c r="JG37" s="256"/>
      <c r="JH37" s="256"/>
      <c r="JI37" s="256"/>
      <c r="JJ37" s="256"/>
      <c r="JK37" s="256"/>
      <c r="JL37" s="256"/>
      <c r="JM37" s="256"/>
      <c r="JN37" s="256"/>
      <c r="JO37" s="256"/>
      <c r="JP37" s="256"/>
      <c r="JQ37" s="256"/>
      <c r="JR37" s="256"/>
      <c r="JS37" s="256"/>
      <c r="JT37" s="260"/>
      <c r="JU37" s="260"/>
      <c r="JV37" s="260"/>
      <c r="JW37" s="260"/>
      <c r="JX37" s="258"/>
      <c r="JY37" s="256"/>
      <c r="JZ37" s="256"/>
      <c r="KA37" s="256"/>
      <c r="KB37" s="256"/>
      <c r="KC37" s="256"/>
      <c r="KD37" s="256"/>
      <c r="KE37" s="256"/>
      <c r="KF37" s="256"/>
      <c r="KG37" s="256"/>
      <c r="KH37" s="256"/>
      <c r="KI37" s="256"/>
      <c r="KJ37" s="256"/>
      <c r="KK37" s="256"/>
      <c r="KL37" s="256"/>
      <c r="KM37" s="256"/>
      <c r="KN37" s="256"/>
      <c r="KO37" s="256"/>
      <c r="KP37" s="256"/>
      <c r="KQ37" s="256"/>
      <c r="KR37" s="260"/>
      <c r="KS37" s="260"/>
      <c r="KT37" s="260"/>
      <c r="KU37" s="260"/>
      <c r="KV37" s="260"/>
      <c r="KW37" s="260"/>
      <c r="KX37" s="260"/>
      <c r="KY37" s="260"/>
      <c r="KZ37" s="260"/>
      <c r="LA37" s="260"/>
      <c r="LB37" s="260"/>
      <c r="LC37" s="260"/>
      <c r="LD37" s="260"/>
      <c r="LE37" s="260"/>
      <c r="LF37" s="260"/>
      <c r="LG37" s="260"/>
      <c r="LH37" s="260"/>
      <c r="LI37" s="260"/>
      <c r="LJ37" s="260"/>
      <c r="LK37" s="260"/>
      <c r="LL37" s="260"/>
      <c r="LM37" s="260"/>
      <c r="LN37" s="260"/>
      <c r="LO37" s="260"/>
      <c r="LP37" s="260"/>
      <c r="LQ37" s="260"/>
      <c r="LR37" s="260"/>
      <c r="LS37" s="260"/>
      <c r="LT37" s="260"/>
      <c r="LU37" s="260"/>
      <c r="LV37" s="260"/>
      <c r="LW37" s="260"/>
      <c r="LX37" s="260"/>
      <c r="LY37" s="260"/>
      <c r="LZ37" s="260"/>
      <c r="MA37" s="260"/>
      <c r="MB37" s="260"/>
      <c r="MC37" s="260"/>
      <c r="MD37" s="260"/>
      <c r="ME37" s="260"/>
      <c r="MF37" s="260"/>
      <c r="MG37" s="260"/>
      <c r="MH37" s="260"/>
      <c r="MI37" s="260"/>
      <c r="MJ37" s="260"/>
      <c r="MK37" s="257"/>
      <c r="ML37" s="261"/>
      <c r="MM37" s="256"/>
      <c r="MN37" s="256"/>
      <c r="MO37" s="256"/>
      <c r="MP37" s="256"/>
      <c r="MQ37" s="256"/>
      <c r="MR37" s="256"/>
      <c r="MS37" s="256"/>
      <c r="MT37" s="256"/>
      <c r="MU37" s="256"/>
      <c r="MV37" s="256"/>
      <c r="MW37" s="256"/>
      <c r="MX37" s="260"/>
      <c r="MY37" s="260"/>
      <c r="MZ37" s="260"/>
      <c r="NA37" s="260"/>
      <c r="NB37" s="260"/>
      <c r="NC37" s="260"/>
      <c r="ND37" s="260"/>
      <c r="NE37" s="260"/>
      <c r="NF37" s="260"/>
      <c r="NG37" s="260"/>
      <c r="NH37" s="260"/>
      <c r="NI37" s="260"/>
      <c r="NJ37" s="260"/>
      <c r="NK37" s="260"/>
      <c r="NL37" s="260"/>
      <c r="NM37" s="260"/>
      <c r="NN37" s="260"/>
      <c r="NO37" s="260"/>
      <c r="NP37" s="260"/>
      <c r="NQ37" s="260"/>
      <c r="NR37" s="260"/>
      <c r="NS37" s="260"/>
      <c r="NT37" s="260"/>
      <c r="NU37" s="260"/>
      <c r="NV37" s="260"/>
      <c r="NW37" s="260"/>
      <c r="NX37" s="260"/>
      <c r="NY37" s="260"/>
      <c r="NZ37" s="260"/>
      <c r="OA37" s="260"/>
      <c r="OB37" s="260"/>
      <c r="OC37" s="260"/>
      <c r="OD37" s="260"/>
      <c r="OE37" s="260"/>
      <c r="OF37" s="260"/>
      <c r="OG37" s="260"/>
      <c r="OH37" s="260"/>
      <c r="OI37" s="260"/>
      <c r="OJ37" s="260"/>
      <c r="OK37" s="260"/>
      <c r="OL37" s="260"/>
      <c r="OM37" s="260"/>
      <c r="ON37" s="260"/>
      <c r="OO37" s="260"/>
      <c r="OP37" s="260"/>
      <c r="OQ37" s="260"/>
      <c r="OR37" s="260"/>
      <c r="OS37" s="260"/>
      <c r="OT37" s="260"/>
      <c r="OU37" s="260"/>
      <c r="OV37" s="260"/>
      <c r="OW37" s="260"/>
      <c r="OX37" s="260"/>
      <c r="OY37" s="260"/>
      <c r="OZ37" s="260"/>
      <c r="PA37" s="260"/>
      <c r="PB37" s="260"/>
      <c r="PC37" s="260"/>
      <c r="PD37" s="260"/>
      <c r="PE37" s="260"/>
      <c r="PF37" s="260"/>
      <c r="PG37" s="260"/>
      <c r="PH37" s="260"/>
      <c r="PI37" s="260"/>
      <c r="PJ37" s="260"/>
      <c r="PK37" s="260"/>
      <c r="PL37" s="260"/>
      <c r="PM37" s="258"/>
      <c r="PN37" s="256"/>
      <c r="PO37" s="256"/>
      <c r="PP37" s="256"/>
      <c r="PQ37" s="256"/>
      <c r="PR37" s="256"/>
      <c r="PS37" s="257"/>
    </row>
    <row r="38" spans="1:435" ht="48" thickBot="1" x14ac:dyDescent="0.3">
      <c r="A38" s="233">
        <f>'Położnictwo I st.'!A38</f>
        <v>19</v>
      </c>
      <c r="B38" s="234" t="str">
        <f>IF('Położnictwo I st.'!B38&gt;0,'Położnictwo I st.'!B38," ")</f>
        <v>F</v>
      </c>
      <c r="C38" s="234" t="str">
        <f>IF('Położnictwo I st.'!C38&gt;0,'Położnictwo I st.'!C38," ")</f>
        <v>2025/2026</v>
      </c>
      <c r="D38" s="234" t="str">
        <f>IF('Położnictwo I st.'!D38&gt;0,'Położnictwo I st.'!D38," ")</f>
        <v xml:space="preserve"> </v>
      </c>
      <c r="E38" s="234">
        <f>IF('Położnictwo I st.'!E38&gt;0,'Położnictwo I st.'!E38," ")</f>
        <v>1</v>
      </c>
      <c r="F38" s="234" t="str">
        <f>IF('Położnictwo I st.'!F38&gt;0,'Położnictwo I st.'!F38," ")</f>
        <v>2025/2026</v>
      </c>
      <c r="G38" s="234" t="str">
        <f>IF('Położnictwo I st.'!G38&gt;0,'Położnictwo I st.'!G38," ")</f>
        <v>RPS</v>
      </c>
      <c r="H38" s="234" t="str">
        <f>IF('Położnictwo I st.'!H38&gt;0,'Położnictwo I st.'!H38," ")</f>
        <v>ze standardu</v>
      </c>
      <c r="I38" s="319" t="str">
        <f>IF('Położnictwo I st.'!I38&gt;0,'Położnictwo I st.'!I38," ")</f>
        <v>Techniki położnicze i prowadzenie porodu - praktyka zawodowa</v>
      </c>
      <c r="J38" s="236">
        <f>'Położnictwo I st.'!L38</f>
        <v>80</v>
      </c>
      <c r="K38" s="237">
        <f>'Położnictwo I st.'!M38</f>
        <v>0</v>
      </c>
      <c r="L38" s="238">
        <f>'Położnictwo I st.'!N38</f>
        <v>80</v>
      </c>
      <c r="M38" s="239">
        <f>'Położnictwo I st.'!AA38+'Położnictwo I st.'!AC38+'Położnictwo I st.'!AX38+'Położnictwo I st.'!AZ38</f>
        <v>0</v>
      </c>
      <c r="N38" s="240">
        <f>'Położnictwo I st.'!O38</f>
        <v>80</v>
      </c>
      <c r="O38" s="241">
        <f>'Położnictwo I st.'!P38</f>
        <v>3</v>
      </c>
      <c r="P38" s="242" t="str">
        <f>'Położnictwo I st.'!U38</f>
        <v>zal</v>
      </c>
      <c r="Q38" s="243">
        <f t="shared" si="0"/>
        <v>0</v>
      </c>
      <c r="R38" s="244">
        <f t="shared" si="1"/>
        <v>25</v>
      </c>
      <c r="S38" s="245">
        <f t="shared" si="2"/>
        <v>0</v>
      </c>
      <c r="T38" s="255"/>
      <c r="U38" s="252"/>
      <c r="V38" s="252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60"/>
      <c r="AW38" s="260"/>
      <c r="AX38" s="260"/>
      <c r="AY38" s="260"/>
      <c r="AZ38" s="260"/>
      <c r="BA38" s="260"/>
      <c r="BB38" s="257"/>
      <c r="BC38" s="258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9"/>
      <c r="CA38" s="253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6"/>
      <c r="DA38" s="256"/>
      <c r="DB38" s="256"/>
      <c r="DC38" s="334"/>
      <c r="DD38" s="261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8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60"/>
      <c r="HA38" s="260"/>
      <c r="HB38" s="260"/>
      <c r="HC38" s="260"/>
      <c r="HD38" s="260"/>
      <c r="HE38" s="260"/>
      <c r="HF38" s="260"/>
      <c r="HG38" s="260"/>
      <c r="HH38" s="260"/>
      <c r="HI38" s="260"/>
      <c r="HJ38" s="260"/>
      <c r="HK38" s="260"/>
      <c r="HL38" s="260"/>
      <c r="HM38" s="260"/>
      <c r="HN38" s="260"/>
      <c r="HO38" s="260"/>
      <c r="HP38" s="260"/>
      <c r="HQ38" s="260"/>
      <c r="HR38" s="260"/>
      <c r="HS38" s="260"/>
      <c r="HT38" s="260"/>
      <c r="HU38" s="260"/>
      <c r="HV38" s="260"/>
      <c r="HW38" s="260"/>
      <c r="HX38" s="260"/>
      <c r="HY38" s="260"/>
      <c r="HZ38" s="260"/>
      <c r="IA38" s="260"/>
      <c r="IB38" s="260"/>
      <c r="IC38" s="260"/>
      <c r="ID38" s="257"/>
      <c r="IE38" s="258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  <c r="IT38" s="260"/>
      <c r="IU38" s="260"/>
      <c r="IV38" s="258"/>
      <c r="IW38" s="256"/>
      <c r="IX38" s="256"/>
      <c r="IY38" s="256"/>
      <c r="IZ38" s="256"/>
      <c r="JA38" s="256"/>
      <c r="JB38" s="256"/>
      <c r="JC38" s="256"/>
      <c r="JD38" s="256"/>
      <c r="JE38" s="256"/>
      <c r="JF38" s="256"/>
      <c r="JG38" s="256"/>
      <c r="JH38" s="256"/>
      <c r="JI38" s="256"/>
      <c r="JJ38" s="256"/>
      <c r="JK38" s="256"/>
      <c r="JL38" s="256"/>
      <c r="JM38" s="256"/>
      <c r="JN38" s="256"/>
      <c r="JO38" s="256"/>
      <c r="JP38" s="256"/>
      <c r="JQ38" s="256"/>
      <c r="JR38" s="256"/>
      <c r="JS38" s="256"/>
      <c r="JT38" s="260"/>
      <c r="JU38" s="260"/>
      <c r="JV38" s="260"/>
      <c r="JW38" s="260"/>
      <c r="JX38" s="258"/>
      <c r="JY38" s="256"/>
      <c r="JZ38" s="256"/>
      <c r="KA38" s="256"/>
      <c r="KB38" s="256"/>
      <c r="KC38" s="256"/>
      <c r="KD38" s="256"/>
      <c r="KE38" s="256"/>
      <c r="KF38" s="256"/>
      <c r="KG38" s="256"/>
      <c r="KH38" s="256"/>
      <c r="KI38" s="256"/>
      <c r="KJ38" s="256"/>
      <c r="KK38" s="256"/>
      <c r="KL38" s="256"/>
      <c r="KM38" s="256"/>
      <c r="KN38" s="256"/>
      <c r="KO38" s="256"/>
      <c r="KP38" s="256"/>
      <c r="KQ38" s="256"/>
      <c r="KR38" s="260"/>
      <c r="KS38" s="260"/>
      <c r="KT38" s="260"/>
      <c r="KU38" s="260"/>
      <c r="KV38" s="260"/>
      <c r="KW38" s="260"/>
      <c r="KX38" s="260"/>
      <c r="KY38" s="260"/>
      <c r="KZ38" s="260"/>
      <c r="LA38" s="260"/>
      <c r="LB38" s="260"/>
      <c r="LC38" s="260"/>
      <c r="LD38" s="260"/>
      <c r="LE38" s="260"/>
      <c r="LF38" s="260"/>
      <c r="LG38" s="260"/>
      <c r="LH38" s="260"/>
      <c r="LI38" s="260"/>
      <c r="LJ38" s="260"/>
      <c r="LK38" s="260"/>
      <c r="LL38" s="260"/>
      <c r="LM38" s="260"/>
      <c r="LN38" s="260"/>
      <c r="LO38" s="260"/>
      <c r="LP38" s="260"/>
      <c r="LQ38" s="260"/>
      <c r="LR38" s="260"/>
      <c r="LS38" s="260"/>
      <c r="LT38" s="260"/>
      <c r="LU38" s="260"/>
      <c r="LV38" s="260"/>
      <c r="LW38" s="260"/>
      <c r="LX38" s="260"/>
      <c r="LY38" s="260"/>
      <c r="LZ38" s="260"/>
      <c r="MA38" s="260"/>
      <c r="MB38" s="260"/>
      <c r="MC38" s="260"/>
      <c r="MD38" s="260"/>
      <c r="ME38" s="260"/>
      <c r="MF38" s="260"/>
      <c r="MG38" s="260"/>
      <c r="MH38" s="260"/>
      <c r="MI38" s="260"/>
      <c r="MJ38" s="260"/>
      <c r="MK38" s="257"/>
      <c r="ML38" s="261">
        <v>1</v>
      </c>
      <c r="MM38" s="256">
        <v>1</v>
      </c>
      <c r="MN38" s="256">
        <v>1</v>
      </c>
      <c r="MO38" s="256">
        <v>1</v>
      </c>
      <c r="MP38" s="256">
        <v>1</v>
      </c>
      <c r="MQ38" s="256">
        <v>1</v>
      </c>
      <c r="MR38" s="256">
        <v>1</v>
      </c>
      <c r="MS38" s="256">
        <v>1</v>
      </c>
      <c r="MT38" s="256">
        <v>1</v>
      </c>
      <c r="MU38" s="256">
        <v>1</v>
      </c>
      <c r="MV38" s="256">
        <v>1</v>
      </c>
      <c r="MW38" s="256">
        <v>1</v>
      </c>
      <c r="MX38" s="260">
        <v>1</v>
      </c>
      <c r="MY38" s="260">
        <v>1</v>
      </c>
      <c r="MZ38" s="260">
        <v>1</v>
      </c>
      <c r="NA38" s="260">
        <v>1</v>
      </c>
      <c r="NB38" s="260">
        <v>1</v>
      </c>
      <c r="NC38" s="260">
        <v>1</v>
      </c>
      <c r="ND38" s="260">
        <v>1</v>
      </c>
      <c r="NE38" s="260">
        <v>1</v>
      </c>
      <c r="NF38" s="260">
        <v>1</v>
      </c>
      <c r="NG38" s="260">
        <v>1</v>
      </c>
      <c r="NH38" s="260">
        <v>1</v>
      </c>
      <c r="NI38" s="260">
        <v>1</v>
      </c>
      <c r="NJ38" s="260">
        <v>1</v>
      </c>
      <c r="NK38" s="260"/>
      <c r="NL38" s="260"/>
      <c r="NM38" s="260"/>
      <c r="NN38" s="260"/>
      <c r="NO38" s="260"/>
      <c r="NP38" s="260"/>
      <c r="NQ38" s="260"/>
      <c r="NR38" s="260"/>
      <c r="NS38" s="260"/>
      <c r="NT38" s="260"/>
      <c r="NU38" s="260"/>
      <c r="NV38" s="260"/>
      <c r="NW38" s="260"/>
      <c r="NX38" s="260"/>
      <c r="NY38" s="260"/>
      <c r="NZ38" s="260"/>
      <c r="OA38" s="260"/>
      <c r="OB38" s="260"/>
      <c r="OC38" s="260"/>
      <c r="OD38" s="260"/>
      <c r="OE38" s="260"/>
      <c r="OF38" s="260"/>
      <c r="OG38" s="260"/>
      <c r="OH38" s="260"/>
      <c r="OI38" s="260"/>
      <c r="OJ38" s="260"/>
      <c r="OK38" s="260"/>
      <c r="OL38" s="260"/>
      <c r="OM38" s="260"/>
      <c r="ON38" s="260"/>
      <c r="OO38" s="260"/>
      <c r="OP38" s="260"/>
      <c r="OQ38" s="260"/>
      <c r="OR38" s="260"/>
      <c r="OS38" s="260"/>
      <c r="OT38" s="260"/>
      <c r="OU38" s="260"/>
      <c r="OV38" s="260"/>
      <c r="OW38" s="260"/>
      <c r="OX38" s="260"/>
      <c r="OY38" s="260"/>
      <c r="OZ38" s="260"/>
      <c r="PA38" s="260"/>
      <c r="PB38" s="260"/>
      <c r="PC38" s="260"/>
      <c r="PD38" s="260"/>
      <c r="PE38" s="260"/>
      <c r="PF38" s="260"/>
      <c r="PG38" s="260"/>
      <c r="PH38" s="260"/>
      <c r="PI38" s="260"/>
      <c r="PJ38" s="260"/>
      <c r="PK38" s="260"/>
      <c r="PL38" s="260"/>
      <c r="PM38" s="258"/>
      <c r="PN38" s="256"/>
      <c r="PO38" s="256"/>
      <c r="PP38" s="256"/>
      <c r="PQ38" s="256"/>
      <c r="PR38" s="256"/>
      <c r="PS38" s="257"/>
    </row>
    <row r="39" spans="1:435" ht="16.5" thickBot="1" x14ac:dyDescent="0.3">
      <c r="A39" s="262"/>
      <c r="B39" s="263"/>
      <c r="C39" s="264"/>
      <c r="D39" s="264"/>
      <c r="E39" s="263"/>
      <c r="F39" s="265"/>
      <c r="G39" s="265"/>
      <c r="H39" s="266"/>
      <c r="I39" s="320" t="str">
        <f>IF('[2]Lekarsko-dentystyczny'!I40&gt;0,'[2]Lekarsko-dentystyczny'!I40," ")</f>
        <v>sumy dla 1 roku</v>
      </c>
      <c r="J39" s="264">
        <f>'Położnictwo I st.'!L39</f>
        <v>1690</v>
      </c>
      <c r="K39" s="264">
        <f>'Położnictwo I st.'!M39</f>
        <v>45</v>
      </c>
      <c r="L39" s="264">
        <f>'Położnictwo I st.'!N39</f>
        <v>1645</v>
      </c>
      <c r="M39" s="264">
        <f>'Położnictwo I st.'!AA39+'Położnictwo I st.'!AC39+'Położnictwo I st.'!AX39+'Położnictwo I st.'!AZ39</f>
        <v>380</v>
      </c>
      <c r="N39" s="264">
        <f>'Położnictwo I st.'!O39</f>
        <v>1300</v>
      </c>
      <c r="O39" s="264">
        <f>'Położnictwo I st.'!P39</f>
        <v>60</v>
      </c>
      <c r="P39" s="264">
        <f>'Położnictwo I st.'!U39</f>
        <v>0</v>
      </c>
      <c r="Q39" s="267">
        <f>SUM(Q20:Q38)</f>
        <v>109</v>
      </c>
      <c r="R39" s="268">
        <f>SUM(R20:R38)</f>
        <v>138</v>
      </c>
      <c r="S39" s="269">
        <f>SUM(S20:S38)</f>
        <v>0</v>
      </c>
      <c r="T39" s="270">
        <f>SUM(T20:T38)</f>
        <v>1</v>
      </c>
      <c r="U39" s="271">
        <f>SUM(U20:U38)</f>
        <v>1</v>
      </c>
      <c r="V39" s="271">
        <f>SUM(V20:V38)</f>
        <v>1</v>
      </c>
      <c r="W39" s="271">
        <f>SUM(W20:W38)</f>
        <v>1</v>
      </c>
      <c r="X39" s="271">
        <f>SUM(X20:X38)</f>
        <v>1</v>
      </c>
      <c r="Y39" s="271">
        <f>SUM(Y20:Y38)</f>
        <v>1</v>
      </c>
      <c r="Z39" s="271">
        <f>SUM(Z20:Z38)</f>
        <v>1</v>
      </c>
      <c r="AA39" s="271">
        <f>SUM(AA20:AA38)</f>
        <v>1</v>
      </c>
      <c r="AB39" s="271">
        <f>SUM(AB20:AB38)</f>
        <v>0</v>
      </c>
      <c r="AC39" s="271">
        <f>SUM(AC20:AC38)</f>
        <v>0</v>
      </c>
      <c r="AD39" s="271">
        <f>SUM(AD20:AD38)</f>
        <v>0</v>
      </c>
      <c r="AE39" s="271">
        <f>SUM(AE20:AE38)</f>
        <v>0</v>
      </c>
      <c r="AF39" s="271">
        <f>SUM(AF20:AF38)</f>
        <v>1</v>
      </c>
      <c r="AG39" s="271">
        <f>SUM(AG20:AG38)</f>
        <v>1</v>
      </c>
      <c r="AH39" s="271">
        <f>SUM(AH20:AH38)</f>
        <v>1</v>
      </c>
      <c r="AI39" s="271">
        <f>SUM(AI20:AI38)</f>
        <v>1</v>
      </c>
      <c r="AJ39" s="271">
        <f>SUM(AJ20:AJ38)</f>
        <v>1</v>
      </c>
      <c r="AK39" s="271">
        <f>SUM(AK20:AK38)</f>
        <v>1</v>
      </c>
      <c r="AL39" s="271">
        <f>SUM(AL20:AL38)</f>
        <v>1</v>
      </c>
      <c r="AM39" s="271">
        <f>SUM(AM20:AM38)</f>
        <v>1</v>
      </c>
      <c r="AN39" s="271">
        <f>SUM(AN20:AN38)</f>
        <v>1</v>
      </c>
      <c r="AO39" s="271">
        <f>SUM(AO20:AO38)</f>
        <v>1</v>
      </c>
      <c r="AP39" s="271">
        <f>SUM(AP20:AP38)</f>
        <v>1</v>
      </c>
      <c r="AQ39" s="271">
        <f>SUM(AQ20:AQ38)</f>
        <v>1</v>
      </c>
      <c r="AR39" s="271">
        <f>SUM(AR20:AR38)</f>
        <v>1</v>
      </c>
      <c r="AS39" s="271">
        <f>SUM(AS20:AS38)</f>
        <v>1</v>
      </c>
      <c r="AT39" s="271">
        <f>SUM(AT20:AT38)</f>
        <v>1</v>
      </c>
      <c r="AU39" s="271">
        <f>SUM(AU20:AU38)</f>
        <v>1</v>
      </c>
      <c r="AV39" s="271">
        <f>SUM(AV20:AV38)</f>
        <v>1</v>
      </c>
      <c r="AW39" s="271">
        <f>SUM(AW20:AW38)</f>
        <v>1</v>
      </c>
      <c r="AX39" s="271">
        <f>SUM(AX20:AX38)</f>
        <v>1</v>
      </c>
      <c r="AY39" s="271">
        <f>SUM(AY20:AY38)</f>
        <v>1</v>
      </c>
      <c r="AZ39" s="271">
        <f>SUM(AZ20:AZ38)</f>
        <v>1</v>
      </c>
      <c r="BA39" s="271">
        <f>SUM(BA20:BA38)</f>
        <v>1</v>
      </c>
      <c r="BB39" s="272">
        <f>SUM(BB20:BB38)</f>
        <v>0</v>
      </c>
      <c r="BC39" s="270">
        <f>SUM(BC20:BC38)</f>
        <v>1</v>
      </c>
      <c r="BD39" s="271">
        <f>SUM(BD20:BD38)</f>
        <v>1</v>
      </c>
      <c r="BE39" s="271">
        <f>SUM(BE20:BE38)</f>
        <v>1</v>
      </c>
      <c r="BF39" s="271">
        <f>SUM(BF20:BF38)</f>
        <v>1</v>
      </c>
      <c r="BG39" s="271">
        <f>SUM(BG20:BG38)</f>
        <v>1</v>
      </c>
      <c r="BH39" s="271">
        <f>SUM(BH20:BH38)</f>
        <v>1</v>
      </c>
      <c r="BI39" s="271">
        <f>SUM(BI20:BI38)</f>
        <v>1</v>
      </c>
      <c r="BJ39" s="271">
        <f>SUM(BJ20:BJ38)</f>
        <v>1</v>
      </c>
      <c r="BK39" s="271">
        <f>SUM(BK20:BK38)</f>
        <v>1</v>
      </c>
      <c r="BL39" s="271">
        <f>SUM(BL20:BL38)</f>
        <v>1</v>
      </c>
      <c r="BM39" s="271">
        <f>SUM(BM20:BM38)</f>
        <v>1</v>
      </c>
      <c r="BN39" s="271">
        <f>SUM(BN20:BN38)</f>
        <v>1</v>
      </c>
      <c r="BO39" s="271">
        <f>SUM(BO20:BO38)</f>
        <v>1</v>
      </c>
      <c r="BP39" s="271">
        <f>SUM(BP20:BP38)</f>
        <v>1</v>
      </c>
      <c r="BQ39" s="271">
        <f>SUM(BQ20:BQ38)</f>
        <v>1</v>
      </c>
      <c r="BR39" s="271">
        <f>SUM(BR20:BR38)</f>
        <v>1</v>
      </c>
      <c r="BS39" s="271">
        <f>SUM(BS20:BS38)</f>
        <v>1</v>
      </c>
      <c r="BT39" s="271">
        <f>SUM(BT20:BT38)</f>
        <v>1</v>
      </c>
      <c r="BU39" s="271">
        <f>SUM(BU20:BU38)</f>
        <v>1</v>
      </c>
      <c r="BV39" s="271">
        <f>SUM(BV20:BV38)</f>
        <v>1</v>
      </c>
      <c r="BW39" s="271">
        <f>SUM(BW20:BW38)</f>
        <v>1</v>
      </c>
      <c r="BX39" s="271">
        <f>SUM(BX20:BX38)</f>
        <v>1</v>
      </c>
      <c r="BY39" s="271">
        <f>SUM(BY20:BY38)</f>
        <v>1</v>
      </c>
      <c r="BZ39" s="271">
        <f>SUM(BZ20:BZ38)</f>
        <v>1</v>
      </c>
      <c r="CA39" s="271">
        <f>SUM(CA20:CA38)</f>
        <v>1</v>
      </c>
      <c r="CB39" s="271">
        <f>SUM(CB20:CB38)</f>
        <v>0</v>
      </c>
      <c r="CC39" s="271">
        <f>SUM(CC20:CC38)</f>
        <v>0</v>
      </c>
      <c r="CD39" s="271">
        <f>SUM(CD20:CD38)</f>
        <v>0</v>
      </c>
      <c r="CE39" s="271">
        <f>SUM(CE20:CE38)</f>
        <v>0</v>
      </c>
      <c r="CF39" s="271">
        <f>SUM(CF20:CF38)</f>
        <v>0</v>
      </c>
      <c r="CG39" s="271">
        <f>SUM(CG20:CG38)</f>
        <v>1</v>
      </c>
      <c r="CH39" s="271">
        <f>SUM(CH20:CH38)</f>
        <v>1</v>
      </c>
      <c r="CI39" s="271">
        <f>SUM(CI20:CI38)</f>
        <v>1</v>
      </c>
      <c r="CJ39" s="271">
        <f>SUM(CJ20:CJ38)</f>
        <v>1</v>
      </c>
      <c r="CK39" s="271">
        <f>SUM(CK20:CK38)</f>
        <v>1</v>
      </c>
      <c r="CL39" s="271">
        <f>SUM(CL20:CL38)</f>
        <v>1</v>
      </c>
      <c r="CM39" s="271">
        <f>SUM(CM20:CM38)</f>
        <v>1</v>
      </c>
      <c r="CN39" s="271">
        <f>SUM(CN20:CN38)</f>
        <v>1</v>
      </c>
      <c r="CO39" s="271">
        <f>SUM(CO20:CO38)</f>
        <v>1</v>
      </c>
      <c r="CP39" s="271">
        <f>SUM(CP20:CP38)</f>
        <v>1</v>
      </c>
      <c r="CQ39" s="271">
        <f>SUM(CQ20:CQ38)</f>
        <v>1</v>
      </c>
      <c r="CR39" s="271">
        <f>SUM(CR20:CR38)</f>
        <v>1</v>
      </c>
      <c r="CS39" s="271">
        <f>SUM(CS20:CS38)</f>
        <v>1</v>
      </c>
      <c r="CT39" s="271">
        <f>SUM(CT20:CT38)</f>
        <v>0</v>
      </c>
      <c r="CU39" s="271">
        <f>SUM(CU20:CU38)</f>
        <v>0</v>
      </c>
      <c r="CV39" s="271">
        <f>SUM(CV20:CV38)</f>
        <v>0</v>
      </c>
      <c r="CW39" s="271">
        <f>SUM(CW20:CW38)</f>
        <v>0</v>
      </c>
      <c r="CX39" s="271">
        <f>SUM(CX20:CX38)</f>
        <v>0</v>
      </c>
      <c r="CY39" s="271">
        <f>SUM(CY20:CY38)</f>
        <v>0</v>
      </c>
      <c r="CZ39" s="271">
        <f>SUM(CZ20:CZ38)</f>
        <v>0</v>
      </c>
      <c r="DA39" s="271">
        <f>SUM(DA20:DA38)</f>
        <v>0</v>
      </c>
      <c r="DB39" s="271">
        <f>SUM(DB20:DB38)</f>
        <v>0</v>
      </c>
      <c r="DC39" s="272">
        <f>SUM(DC20:DC38)</f>
        <v>0</v>
      </c>
      <c r="DD39" s="332">
        <f>SUM(DD20:DD38)</f>
        <v>1</v>
      </c>
      <c r="DE39" s="273">
        <f>SUM(DE20:DE38)</f>
        <v>1</v>
      </c>
      <c r="DF39" s="273">
        <f>SUM(DF20:DF38)</f>
        <v>1</v>
      </c>
      <c r="DG39" s="273">
        <f>SUM(DG20:DG38)</f>
        <v>1</v>
      </c>
      <c r="DH39" s="273">
        <f>SUM(DH20:DH38)</f>
        <v>1</v>
      </c>
      <c r="DI39" s="273">
        <f>SUM(DI20:DI38)</f>
        <v>1</v>
      </c>
      <c r="DJ39" s="273">
        <f>SUM(DJ20:DJ38)</f>
        <v>1</v>
      </c>
      <c r="DK39" s="273">
        <f>SUM(DK20:DK38)</f>
        <v>1</v>
      </c>
      <c r="DL39" s="273">
        <f>SUM(DL20:DL38)</f>
        <v>1</v>
      </c>
      <c r="DM39" s="273">
        <f>SUM(DM20:DM38)</f>
        <v>1</v>
      </c>
      <c r="DN39" s="273">
        <f>SUM(DN20:DN38)</f>
        <v>1</v>
      </c>
      <c r="DO39" s="273">
        <f>SUM(DO20:DO38)</f>
        <v>0</v>
      </c>
      <c r="DP39" s="273">
        <f>SUM(DP20:DP38)</f>
        <v>0</v>
      </c>
      <c r="DQ39" s="273">
        <f>SUM(DQ20:DQ38)</f>
        <v>0</v>
      </c>
      <c r="DR39" s="273">
        <f>SUM(DR20:DR38)</f>
        <v>0</v>
      </c>
      <c r="DS39" s="273">
        <f>SUM(DS20:DS38)</f>
        <v>0</v>
      </c>
      <c r="DT39" s="273">
        <f>SUM(DT20:DT38)</f>
        <v>0</v>
      </c>
      <c r="DU39" s="273">
        <f>SUM(DU20:DU38)</f>
        <v>0</v>
      </c>
      <c r="DV39" s="273">
        <f>SUM(DV20:DV38)</f>
        <v>0</v>
      </c>
      <c r="DW39" s="273">
        <f>SUM(DW20:DW38)</f>
        <v>0</v>
      </c>
      <c r="DX39" s="273">
        <f>SUM(DX20:DX38)</f>
        <v>0</v>
      </c>
      <c r="DY39" s="273">
        <f>SUM(DY20:DY38)</f>
        <v>0</v>
      </c>
      <c r="DZ39" s="273">
        <f>SUM(DZ20:DZ38)</f>
        <v>1</v>
      </c>
      <c r="EA39" s="273">
        <f>SUM(EA20:EA38)</f>
        <v>1</v>
      </c>
      <c r="EB39" s="273">
        <f>SUM(EB20:EB38)</f>
        <v>1</v>
      </c>
      <c r="EC39" s="273">
        <f>SUM(EC20:EC38)</f>
        <v>1</v>
      </c>
      <c r="ED39" s="273">
        <f>SUM(ED20:ED38)</f>
        <v>1</v>
      </c>
      <c r="EE39" s="273">
        <f>SUM(EE20:EE38)</f>
        <v>1</v>
      </c>
      <c r="EF39" s="273">
        <f>SUM(EF20:EF38)</f>
        <v>1</v>
      </c>
      <c r="EG39" s="273">
        <f>SUM(EG20:EG38)</f>
        <v>1</v>
      </c>
      <c r="EH39" s="273">
        <f>SUM(EH20:EH38)</f>
        <v>1</v>
      </c>
      <c r="EI39" s="273">
        <f>SUM(EI20:EI38)</f>
        <v>1</v>
      </c>
      <c r="EJ39" s="273">
        <f>SUM(EJ20:EJ38)</f>
        <v>1</v>
      </c>
      <c r="EK39" s="273">
        <f>SUM(EK20:EK38)</f>
        <v>1</v>
      </c>
      <c r="EL39" s="273">
        <f>SUM(EL20:EL38)</f>
        <v>1</v>
      </c>
      <c r="EM39" s="273">
        <f>SUM(EM20:EM38)</f>
        <v>1</v>
      </c>
      <c r="EN39" s="273">
        <f>SUM(EN20:EN38)</f>
        <v>1</v>
      </c>
      <c r="EO39" s="273">
        <f>SUM(EO20:EO38)</f>
        <v>1</v>
      </c>
      <c r="EP39" s="273">
        <f>SUM(EP20:EP38)</f>
        <v>1</v>
      </c>
      <c r="EQ39" s="273">
        <f>SUM(EQ20:EQ38)</f>
        <v>1</v>
      </c>
      <c r="ER39" s="273">
        <f>SUM(ER20:ER38)</f>
        <v>1</v>
      </c>
      <c r="ES39" s="273">
        <f>SUM(ES20:ES38)</f>
        <v>0</v>
      </c>
      <c r="ET39" s="273">
        <f>SUM(ET20:ET38)</f>
        <v>0</v>
      </c>
      <c r="EU39" s="273">
        <f>SUM(EU20:EU38)</f>
        <v>0</v>
      </c>
      <c r="EV39" s="273">
        <f>SUM(EV20:EV38)</f>
        <v>0</v>
      </c>
      <c r="EW39" s="273">
        <f>SUM(EW20:EW38)</f>
        <v>0</v>
      </c>
      <c r="EX39" s="273">
        <f>SUM(EX20:EX38)</f>
        <v>0</v>
      </c>
      <c r="EY39" s="273">
        <f>SUM(EY20:EY38)</f>
        <v>0</v>
      </c>
      <c r="EZ39" s="270">
        <f>SUM(EZ20:EZ38)</f>
        <v>1</v>
      </c>
      <c r="FA39" s="271">
        <f>SUM(FA20:FA38)</f>
        <v>1</v>
      </c>
      <c r="FB39" s="271">
        <f>SUM(FB20:FB38)</f>
        <v>1</v>
      </c>
      <c r="FC39" s="271">
        <f>SUM(FC20:FC38)</f>
        <v>1</v>
      </c>
      <c r="FD39" s="271">
        <f>SUM(FD20:FD38)</f>
        <v>1</v>
      </c>
      <c r="FE39" s="271">
        <f>SUM(FE20:FE38)</f>
        <v>1</v>
      </c>
      <c r="FF39" s="271">
        <f>SUM(FF20:FF38)</f>
        <v>1</v>
      </c>
      <c r="FG39" s="271">
        <f>SUM(FG20:FG38)</f>
        <v>1</v>
      </c>
      <c r="FH39" s="271">
        <f>SUM(FH20:FH38)</f>
        <v>1</v>
      </c>
      <c r="FI39" s="271">
        <f>SUM(FI20:FI38)</f>
        <v>1</v>
      </c>
      <c r="FJ39" s="271">
        <f>SUM(FJ20:FJ38)</f>
        <v>1</v>
      </c>
      <c r="FK39" s="271">
        <f>SUM(FK20:FK38)</f>
        <v>0</v>
      </c>
      <c r="FL39" s="271">
        <f>SUM(FL20:FL38)</f>
        <v>0</v>
      </c>
      <c r="FM39" s="271">
        <f>SUM(FM20:FM38)</f>
        <v>0</v>
      </c>
      <c r="FN39" s="271">
        <f>SUM(FN20:FN38)</f>
        <v>0</v>
      </c>
      <c r="FO39" s="271">
        <f>SUM(FO20:FO38)</f>
        <v>0</v>
      </c>
      <c r="FP39" s="271">
        <f>SUM(FP20:FP38)</f>
        <v>0</v>
      </c>
      <c r="FQ39" s="271">
        <f>SUM(FQ20:FQ38)</f>
        <v>0</v>
      </c>
      <c r="FR39" s="271">
        <f>SUM(FR20:FR38)</f>
        <v>0</v>
      </c>
      <c r="FS39" s="271">
        <f>SUM(FS20:FS38)</f>
        <v>0</v>
      </c>
      <c r="FT39" s="271">
        <f>SUM(FT20:FT38)</f>
        <v>0</v>
      </c>
      <c r="FU39" s="271">
        <f>SUM(FU20:FU38)</f>
        <v>0</v>
      </c>
      <c r="FV39" s="271">
        <f>SUM(FV20:FV38)</f>
        <v>0</v>
      </c>
      <c r="FW39" s="271">
        <f>SUM(FW20:FW38)</f>
        <v>0</v>
      </c>
      <c r="FX39" s="271">
        <f>SUM(FX20:FX38)</f>
        <v>0</v>
      </c>
      <c r="FY39" s="271">
        <f>SUM(FY20:FY38)</f>
        <v>0</v>
      </c>
      <c r="FZ39" s="271">
        <f>SUM(FZ20:FZ38)</f>
        <v>0</v>
      </c>
      <c r="GA39" s="271">
        <f>SUM(GA20:GA38)</f>
        <v>0</v>
      </c>
      <c r="GB39" s="271">
        <f>SUM(GB20:GB38)</f>
        <v>0</v>
      </c>
      <c r="GC39" s="271">
        <f>SUM(GC20:GC38)</f>
        <v>0</v>
      </c>
      <c r="GD39" s="271">
        <f>SUM(GD20:GD38)</f>
        <v>0</v>
      </c>
      <c r="GE39" s="271">
        <f>SUM(GE20:GE38)</f>
        <v>0</v>
      </c>
      <c r="GF39" s="271">
        <f>SUM(GF20:GF38)</f>
        <v>0</v>
      </c>
      <c r="GG39" s="271">
        <f>SUM(GG20:GG38)</f>
        <v>0</v>
      </c>
      <c r="GH39" s="271">
        <f>SUM(GH20:GH38)</f>
        <v>0</v>
      </c>
      <c r="GI39" s="271">
        <f>SUM(GI20:GI38)</f>
        <v>0</v>
      </c>
      <c r="GJ39" s="271">
        <f>SUM(GJ20:GJ38)</f>
        <v>0</v>
      </c>
      <c r="GK39" s="271">
        <f>SUM(GK20:GK38)</f>
        <v>0</v>
      </c>
      <c r="GL39" s="271">
        <f>SUM(GL20:GL38)</f>
        <v>0</v>
      </c>
      <c r="GM39" s="271">
        <f>SUM(GM20:GM38)</f>
        <v>0</v>
      </c>
      <c r="GN39" s="271">
        <f>SUM(GN20:GN38)</f>
        <v>0</v>
      </c>
      <c r="GO39" s="271">
        <f>SUM(GO20:GO38)</f>
        <v>0</v>
      </c>
      <c r="GP39" s="271">
        <f>SUM(GP20:GP38)</f>
        <v>0</v>
      </c>
      <c r="GQ39" s="271">
        <f>SUM(GQ20:GQ38)</f>
        <v>0</v>
      </c>
      <c r="GR39" s="271">
        <f>SUM(GR20:GR38)</f>
        <v>0</v>
      </c>
      <c r="GS39" s="271">
        <f>SUM(GS20:GS38)</f>
        <v>0</v>
      </c>
      <c r="GT39" s="271">
        <f>SUM(GT20:GT38)</f>
        <v>0</v>
      </c>
      <c r="GU39" s="271">
        <f>SUM(GU20:GU38)</f>
        <v>0</v>
      </c>
      <c r="GV39" s="271">
        <f>SUM(GV20:GV38)</f>
        <v>0</v>
      </c>
      <c r="GW39" s="271">
        <f>SUM(GW20:GW38)</f>
        <v>0</v>
      </c>
      <c r="GX39" s="271">
        <f>SUM(GX20:GX38)</f>
        <v>0</v>
      </c>
      <c r="GY39" s="271">
        <f>SUM(GY20:GY38)</f>
        <v>0</v>
      </c>
      <c r="GZ39" s="271">
        <f>SUM(GZ20:GZ38)</f>
        <v>0</v>
      </c>
      <c r="HA39" s="271">
        <f>SUM(HA20:HA38)</f>
        <v>0</v>
      </c>
      <c r="HB39" s="271">
        <f>SUM(HB20:HB38)</f>
        <v>0</v>
      </c>
      <c r="HC39" s="271">
        <f>SUM(HC20:HC38)</f>
        <v>0</v>
      </c>
      <c r="HD39" s="271">
        <f>SUM(HD20:HD38)</f>
        <v>0</v>
      </c>
      <c r="HE39" s="271">
        <f>SUM(HE20:HE38)</f>
        <v>0</v>
      </c>
      <c r="HF39" s="271">
        <f>SUM(HF20:HF38)</f>
        <v>0</v>
      </c>
      <c r="HG39" s="271">
        <f>SUM(HG20:HG38)</f>
        <v>0</v>
      </c>
      <c r="HH39" s="271">
        <f>SUM(HH20:HH38)</f>
        <v>0</v>
      </c>
      <c r="HI39" s="271">
        <f>SUM(HI20:HI38)</f>
        <v>0</v>
      </c>
      <c r="HJ39" s="271">
        <f>SUM(HJ20:HJ38)</f>
        <v>0</v>
      </c>
      <c r="HK39" s="271">
        <f>SUM(HK20:HK38)</f>
        <v>0</v>
      </c>
      <c r="HL39" s="271">
        <f>SUM(HL20:HL38)</f>
        <v>0</v>
      </c>
      <c r="HM39" s="271">
        <f>SUM(HM20:HM38)</f>
        <v>0</v>
      </c>
      <c r="HN39" s="271">
        <f>SUM(HN20:HN38)</f>
        <v>0</v>
      </c>
      <c r="HO39" s="271">
        <f>SUM(HO20:HO38)</f>
        <v>0</v>
      </c>
      <c r="HP39" s="271">
        <f>SUM(HP20:HP38)</f>
        <v>0</v>
      </c>
      <c r="HQ39" s="271">
        <f>SUM(HQ20:HQ38)</f>
        <v>0</v>
      </c>
      <c r="HR39" s="271">
        <f>SUM(HR20:HR38)</f>
        <v>0</v>
      </c>
      <c r="HS39" s="271">
        <f>SUM(HS20:HS38)</f>
        <v>0</v>
      </c>
      <c r="HT39" s="271">
        <f>SUM(HT20:HT38)</f>
        <v>0</v>
      </c>
      <c r="HU39" s="271">
        <f>SUM(HU20:HU38)</f>
        <v>0</v>
      </c>
      <c r="HV39" s="271">
        <f>SUM(HV20:HV38)</f>
        <v>0</v>
      </c>
      <c r="HW39" s="271">
        <f>SUM(HW20:HW38)</f>
        <v>0</v>
      </c>
      <c r="HX39" s="271">
        <f>SUM(HX20:HX38)</f>
        <v>0</v>
      </c>
      <c r="HY39" s="271">
        <f>SUM(HY20:HY38)</f>
        <v>0</v>
      </c>
      <c r="HZ39" s="271">
        <f>SUM(HZ20:HZ38)</f>
        <v>0</v>
      </c>
      <c r="IA39" s="271">
        <f>SUM(IA20:IA38)</f>
        <v>0</v>
      </c>
      <c r="IB39" s="271">
        <f>SUM(IB20:IB38)</f>
        <v>0</v>
      </c>
      <c r="IC39" s="271">
        <f>SUM(IC20:IC38)</f>
        <v>0</v>
      </c>
      <c r="ID39" s="272">
        <f>SUM(ID20:ID38)</f>
        <v>0</v>
      </c>
      <c r="IE39" s="275">
        <f>SUM(IE20:IE38)</f>
        <v>1</v>
      </c>
      <c r="IF39" s="273">
        <f>SUM(IF20:IF38)</f>
        <v>1</v>
      </c>
      <c r="IG39" s="273">
        <f>SUM(IG20:IG38)</f>
        <v>1</v>
      </c>
      <c r="IH39" s="273">
        <f>SUM(IH20:IH38)</f>
        <v>0</v>
      </c>
      <c r="II39" s="273">
        <f>SUM(II20:II38)</f>
        <v>1</v>
      </c>
      <c r="IJ39" s="273">
        <f>SUM(IJ20:IJ38)</f>
        <v>1</v>
      </c>
      <c r="IK39" s="273">
        <f>SUM(IK20:IK38)</f>
        <v>1</v>
      </c>
      <c r="IL39" s="273">
        <f>SUM(IL20:IL38)</f>
        <v>1</v>
      </c>
      <c r="IM39" s="273">
        <f>SUM(IM20:IM38)</f>
        <v>1</v>
      </c>
      <c r="IN39" s="273">
        <f>SUM(IN20:IN38)</f>
        <v>1</v>
      </c>
      <c r="IO39" s="273">
        <f>SUM(IO20:IO38)</f>
        <v>1</v>
      </c>
      <c r="IP39" s="273">
        <f>SUM(IP20:IP38)</f>
        <v>1</v>
      </c>
      <c r="IQ39" s="273">
        <f>SUM(IQ20:IQ38)</f>
        <v>1</v>
      </c>
      <c r="IR39" s="273">
        <f>SUM(IR20:IR38)</f>
        <v>1</v>
      </c>
      <c r="IS39" s="273">
        <f>SUM(IS20:IS38)</f>
        <v>1</v>
      </c>
      <c r="IT39" s="273">
        <f>SUM(IT20:IT38)</f>
        <v>1</v>
      </c>
      <c r="IU39" s="274">
        <f>SUM(IU20:IU38)</f>
        <v>0</v>
      </c>
      <c r="IV39" s="270">
        <f>SUM(IV20:IV38)</f>
        <v>1</v>
      </c>
      <c r="IW39" s="271">
        <f>SUM(IW20:IW38)</f>
        <v>1</v>
      </c>
      <c r="IX39" s="271">
        <f>SUM(IX20:IX38)</f>
        <v>1</v>
      </c>
      <c r="IY39" s="271">
        <f>SUM(IY20:IY38)</f>
        <v>1</v>
      </c>
      <c r="IZ39" s="271">
        <f>SUM(IZ20:IZ38)</f>
        <v>1</v>
      </c>
      <c r="JA39" s="271">
        <f>SUM(JA20:JA38)</f>
        <v>1</v>
      </c>
      <c r="JB39" s="271">
        <f>SUM(JB20:JB38)</f>
        <v>1</v>
      </c>
      <c r="JC39" s="271">
        <f>SUM(JC20:JC38)</f>
        <v>1</v>
      </c>
      <c r="JD39" s="271">
        <f>SUM(JD20:JD38)</f>
        <v>1</v>
      </c>
      <c r="JE39" s="271">
        <f>SUM(JE20:JE38)</f>
        <v>1</v>
      </c>
      <c r="JF39" s="271">
        <f>SUM(JF20:JF38)</f>
        <v>1</v>
      </c>
      <c r="JG39" s="271">
        <f>SUM(JG20:JG38)</f>
        <v>1</v>
      </c>
      <c r="JH39" s="271">
        <f>SUM(JH20:JH38)</f>
        <v>1</v>
      </c>
      <c r="JI39" s="271">
        <f>SUM(JI20:JI38)</f>
        <v>1</v>
      </c>
      <c r="JJ39" s="271">
        <f>SUM(JJ20:JJ38)</f>
        <v>1</v>
      </c>
      <c r="JK39" s="271">
        <f>SUM(JK20:JK38)</f>
        <v>1</v>
      </c>
      <c r="JL39" s="271">
        <f>SUM(JL20:JL38)</f>
        <v>0</v>
      </c>
      <c r="JM39" s="271">
        <f>SUM(JM20:JM38)</f>
        <v>1</v>
      </c>
      <c r="JN39" s="271">
        <f>SUM(JN20:JN38)</f>
        <v>1</v>
      </c>
      <c r="JO39" s="271">
        <f>SUM(JO20:JO38)</f>
        <v>1</v>
      </c>
      <c r="JP39" s="271">
        <f>SUM(JP20:JP38)</f>
        <v>1</v>
      </c>
      <c r="JQ39" s="271">
        <f>SUM(JQ20:JQ38)</f>
        <v>1</v>
      </c>
      <c r="JR39" s="271">
        <f>SUM(JR20:JR38)</f>
        <v>0</v>
      </c>
      <c r="JS39" s="271">
        <f>SUM(JS20:JS38)</f>
        <v>0</v>
      </c>
      <c r="JT39" s="271">
        <f>SUM(JT20:JT38)</f>
        <v>0</v>
      </c>
      <c r="JU39" s="271">
        <f>SUM(JU20:JU38)</f>
        <v>0</v>
      </c>
      <c r="JV39" s="271">
        <f>SUM(JV20:JV38)</f>
        <v>1</v>
      </c>
      <c r="JW39" s="266">
        <f>SUM(JW20:JW38)</f>
        <v>1</v>
      </c>
      <c r="JX39" s="270">
        <f>SUM(JX20:JX38)</f>
        <v>1</v>
      </c>
      <c r="JY39" s="271">
        <f>SUM(JY20:JY38)</f>
        <v>1</v>
      </c>
      <c r="JZ39" s="271">
        <f>SUM(JZ20:JZ38)</f>
        <v>1</v>
      </c>
      <c r="KA39" s="271">
        <f>SUM(KA20:KA38)</f>
        <v>1</v>
      </c>
      <c r="KB39" s="271">
        <f>SUM(KB20:KB38)</f>
        <v>1</v>
      </c>
      <c r="KC39" s="271">
        <f>SUM(KC20:KC38)</f>
        <v>1</v>
      </c>
      <c r="KD39" s="271">
        <f>SUM(KD20:KD38)</f>
        <v>1</v>
      </c>
      <c r="KE39" s="271">
        <f>SUM(KE20:KE38)</f>
        <v>1</v>
      </c>
      <c r="KF39" s="271">
        <f>SUM(KF20:KF38)</f>
        <v>1</v>
      </c>
      <c r="KG39" s="271">
        <f>SUM(KG20:KG38)</f>
        <v>1</v>
      </c>
      <c r="KH39" s="271">
        <f>SUM(KH20:KH38)</f>
        <v>1</v>
      </c>
      <c r="KI39" s="271">
        <f>SUM(KI20:KI38)</f>
        <v>1</v>
      </c>
      <c r="KJ39" s="271">
        <f>SUM(KJ20:KJ38)</f>
        <v>1</v>
      </c>
      <c r="KK39" s="271">
        <f>SUM(KK20:KK38)</f>
        <v>1</v>
      </c>
      <c r="KL39" s="271">
        <f>SUM(KL20:KL38)</f>
        <v>1</v>
      </c>
      <c r="KM39" s="271">
        <f>SUM(KM20:KM38)</f>
        <v>1</v>
      </c>
      <c r="KN39" s="271">
        <f>SUM(KN20:KN38)</f>
        <v>1</v>
      </c>
      <c r="KO39" s="271">
        <f>SUM(KO20:KO38)</f>
        <v>1</v>
      </c>
      <c r="KP39" s="271">
        <f>SUM(KP20:KP38)</f>
        <v>1</v>
      </c>
      <c r="KQ39" s="271">
        <f>SUM(KQ20:KQ38)</f>
        <v>1</v>
      </c>
      <c r="KR39" s="271">
        <f>SUM(KR20:KR38)</f>
        <v>1</v>
      </c>
      <c r="KS39" s="271">
        <f>SUM(KS20:KS38)</f>
        <v>1</v>
      </c>
      <c r="KT39" s="271">
        <f>SUM(KT20:KT38)</f>
        <v>1</v>
      </c>
      <c r="KU39" s="271">
        <f>SUM(KU20:KU38)</f>
        <v>1</v>
      </c>
      <c r="KV39" s="271">
        <f>SUM(KV20:KV38)</f>
        <v>1</v>
      </c>
      <c r="KW39" s="271">
        <f>SUM(KW20:KW38)</f>
        <v>1</v>
      </c>
      <c r="KX39" s="271">
        <f>SUM(KX20:KX38)</f>
        <v>1</v>
      </c>
      <c r="KY39" s="271">
        <f>SUM(KY20:KY38)</f>
        <v>1</v>
      </c>
      <c r="KZ39" s="271">
        <f>SUM(KZ20:KZ38)</f>
        <v>1</v>
      </c>
      <c r="LA39" s="271">
        <f>SUM(LA20:LA38)</f>
        <v>1</v>
      </c>
      <c r="LB39" s="271">
        <f>SUM(LB20:LB38)</f>
        <v>1</v>
      </c>
      <c r="LC39" s="271">
        <f>SUM(LC20:LC38)</f>
        <v>1</v>
      </c>
      <c r="LD39" s="271">
        <f>SUM(LD20:LD38)</f>
        <v>1</v>
      </c>
      <c r="LE39" s="271">
        <f>SUM(LE20:LE38)</f>
        <v>0</v>
      </c>
      <c r="LF39" s="271">
        <f>SUM(LF20:LF38)</f>
        <v>0</v>
      </c>
      <c r="LG39" s="271">
        <f>SUM(LG20:LG38)</f>
        <v>0</v>
      </c>
      <c r="LH39" s="271">
        <f>SUM(LH20:LH38)</f>
        <v>0</v>
      </c>
      <c r="LI39" s="271">
        <f>SUM(LI20:LI38)</f>
        <v>0</v>
      </c>
      <c r="LJ39" s="271">
        <f>SUM(LJ20:LJ38)</f>
        <v>0</v>
      </c>
      <c r="LK39" s="271">
        <f>SUM(LK20:LK38)</f>
        <v>0</v>
      </c>
      <c r="LL39" s="271">
        <f>SUM(LL20:LL38)</f>
        <v>0</v>
      </c>
      <c r="LM39" s="271">
        <f>SUM(LM20:LM38)</f>
        <v>0</v>
      </c>
      <c r="LN39" s="271">
        <f>SUM(LN20:LN38)</f>
        <v>0</v>
      </c>
      <c r="LO39" s="271">
        <f>SUM(LO20:LO38)</f>
        <v>0</v>
      </c>
      <c r="LP39" s="271">
        <f>SUM(LP20:LP38)</f>
        <v>1</v>
      </c>
      <c r="LQ39" s="271">
        <f>SUM(LQ20:LQ38)</f>
        <v>1</v>
      </c>
      <c r="LR39" s="271">
        <f>SUM(LR20:LR38)</f>
        <v>1</v>
      </c>
      <c r="LS39" s="271">
        <f>SUM(LS20:LS38)</f>
        <v>1</v>
      </c>
      <c r="LT39" s="271">
        <f>SUM(LT20:LT38)</f>
        <v>1</v>
      </c>
      <c r="LU39" s="271">
        <f>SUM(LU20:LU38)</f>
        <v>1</v>
      </c>
      <c r="LV39" s="271">
        <f>SUM(LV20:LV38)</f>
        <v>1</v>
      </c>
      <c r="LW39" s="271">
        <f>SUM(LW20:LW38)</f>
        <v>1</v>
      </c>
      <c r="LX39" s="271">
        <f>SUM(LX20:LX38)</f>
        <v>1</v>
      </c>
      <c r="LY39" s="271">
        <f>SUM(LY20:LY38)</f>
        <v>1</v>
      </c>
      <c r="LZ39" s="271">
        <f>SUM(LZ20:LZ38)</f>
        <v>1</v>
      </c>
      <c r="MA39" s="271">
        <f>SUM(MA20:MA38)</f>
        <v>1</v>
      </c>
      <c r="MB39" s="271">
        <f>SUM(MB20:MB38)</f>
        <v>1</v>
      </c>
      <c r="MC39" s="271">
        <f>SUM(MC20:MC38)</f>
        <v>1</v>
      </c>
      <c r="MD39" s="271">
        <f>SUM(MD20:MD38)</f>
        <v>1</v>
      </c>
      <c r="ME39" s="271">
        <f>SUM(ME20:ME38)</f>
        <v>1</v>
      </c>
      <c r="MF39" s="271">
        <f>SUM(MF20:MF38)</f>
        <v>1</v>
      </c>
      <c r="MG39" s="271">
        <f>SUM(MG20:MG38)</f>
        <v>0</v>
      </c>
      <c r="MH39" s="271">
        <f>SUM(MH20:MH38)</f>
        <v>0</v>
      </c>
      <c r="MI39" s="271">
        <f>SUM(MI20:MI38)</f>
        <v>0</v>
      </c>
      <c r="MJ39" s="271">
        <f>SUM(MJ20:MJ38)</f>
        <v>0</v>
      </c>
      <c r="MK39" s="272">
        <f>SUM(MK20:MK38)</f>
        <v>0</v>
      </c>
      <c r="ML39" s="336">
        <f>SUM(ML20:ML38)</f>
        <v>2</v>
      </c>
      <c r="MM39" s="271">
        <f>SUM(MM20:MM38)</f>
        <v>2</v>
      </c>
      <c r="MN39" s="271">
        <f>SUM(MN20:MN38)</f>
        <v>2</v>
      </c>
      <c r="MO39" s="271">
        <f>SUM(MO20:MO38)</f>
        <v>2</v>
      </c>
      <c r="MP39" s="271">
        <f>SUM(MP20:MP38)</f>
        <v>2</v>
      </c>
      <c r="MQ39" s="271">
        <f>SUM(MQ20:MQ38)</f>
        <v>2</v>
      </c>
      <c r="MR39" s="271">
        <f>SUM(MR20:MR38)</f>
        <v>2</v>
      </c>
      <c r="MS39" s="271">
        <f>SUM(MS20:MS38)</f>
        <v>2</v>
      </c>
      <c r="MT39" s="271">
        <f>SUM(MT20:MT38)</f>
        <v>2</v>
      </c>
      <c r="MU39" s="271">
        <f>SUM(MU20:MU38)</f>
        <v>2</v>
      </c>
      <c r="MV39" s="271">
        <f>SUM(MV20:MV38)</f>
        <v>2</v>
      </c>
      <c r="MW39" s="271">
        <f>SUM(MW20:MW38)</f>
        <v>2</v>
      </c>
      <c r="MX39" s="271">
        <f>SUM(MX20:MX38)</f>
        <v>2</v>
      </c>
      <c r="MY39" s="271">
        <f>SUM(MY20:MY38)</f>
        <v>2</v>
      </c>
      <c r="MZ39" s="271">
        <f>SUM(MZ20:MZ38)</f>
        <v>2</v>
      </c>
      <c r="NA39" s="271">
        <f>SUM(NA20:NA38)</f>
        <v>2</v>
      </c>
      <c r="NB39" s="271">
        <f>SUM(NB20:NB38)</f>
        <v>2</v>
      </c>
      <c r="NC39" s="271">
        <f>SUM(NC20:NC38)</f>
        <v>2</v>
      </c>
      <c r="ND39" s="271">
        <f>SUM(ND20:ND38)</f>
        <v>2</v>
      </c>
      <c r="NE39" s="271">
        <f>SUM(NE20:NE38)</f>
        <v>2</v>
      </c>
      <c r="NF39" s="271">
        <f>SUM(NF20:NF38)</f>
        <v>2</v>
      </c>
      <c r="NG39" s="271">
        <f>SUM(NG20:NG38)</f>
        <v>2</v>
      </c>
      <c r="NH39" s="271">
        <f>SUM(NH20:NH38)</f>
        <v>2</v>
      </c>
      <c r="NI39" s="271">
        <f>SUM(NI20:NI38)</f>
        <v>2</v>
      </c>
      <c r="NJ39" s="271">
        <f>SUM(NJ20:NJ38)</f>
        <v>2</v>
      </c>
      <c r="NK39" s="271">
        <f>SUM(NK20:NK38)</f>
        <v>0</v>
      </c>
      <c r="NL39" s="271">
        <f>SUM(NL20:NL38)</f>
        <v>0</v>
      </c>
      <c r="NM39" s="271">
        <f>SUM(NM20:NM38)</f>
        <v>0</v>
      </c>
      <c r="NN39" s="271">
        <f>SUM(NN20:NN38)</f>
        <v>0</v>
      </c>
      <c r="NO39" s="271">
        <f>SUM(NO20:NO38)</f>
        <v>0</v>
      </c>
      <c r="NP39" s="271">
        <f>SUM(NP20:NP38)</f>
        <v>0</v>
      </c>
      <c r="NQ39" s="271">
        <f>SUM(NQ20:NQ38)</f>
        <v>0</v>
      </c>
      <c r="NR39" s="271">
        <f>SUM(NR20:NR38)</f>
        <v>0</v>
      </c>
      <c r="NS39" s="271">
        <f>SUM(NS20:NS38)</f>
        <v>0</v>
      </c>
      <c r="NT39" s="271">
        <f>SUM(NT20:NT38)</f>
        <v>0</v>
      </c>
      <c r="NU39" s="271">
        <f>SUM(NU20:NU38)</f>
        <v>0</v>
      </c>
      <c r="NV39" s="271">
        <f>SUM(NV20:NV38)</f>
        <v>0</v>
      </c>
      <c r="NW39" s="271">
        <f>SUM(NW20:NW38)</f>
        <v>0</v>
      </c>
      <c r="NX39" s="271">
        <f>SUM(NX20:NX38)</f>
        <v>0</v>
      </c>
      <c r="NY39" s="271">
        <f>SUM(NY20:NY38)</f>
        <v>0</v>
      </c>
      <c r="NZ39" s="271">
        <f>SUM(NZ20:NZ38)</f>
        <v>0</v>
      </c>
      <c r="OA39" s="271">
        <f>SUM(OA20:OA38)</f>
        <v>0</v>
      </c>
      <c r="OB39" s="271">
        <f>SUM(OB20:OB38)</f>
        <v>0</v>
      </c>
      <c r="OC39" s="271">
        <f>SUM(OC20:OC38)</f>
        <v>0</v>
      </c>
      <c r="OD39" s="271">
        <f>SUM(OD20:OD38)</f>
        <v>0</v>
      </c>
      <c r="OE39" s="271">
        <f>SUM(OE20:OE38)</f>
        <v>0</v>
      </c>
      <c r="OF39" s="271">
        <f>SUM(OF20:OF38)</f>
        <v>0</v>
      </c>
      <c r="OG39" s="271">
        <f>SUM(OG20:OG38)</f>
        <v>0</v>
      </c>
      <c r="OH39" s="271">
        <f>SUM(OH20:OH38)</f>
        <v>0</v>
      </c>
      <c r="OI39" s="271">
        <f>SUM(OI20:OI38)</f>
        <v>0</v>
      </c>
      <c r="OJ39" s="271">
        <f>SUM(OJ20:OJ38)</f>
        <v>0</v>
      </c>
      <c r="OK39" s="271">
        <f>SUM(OK20:OK38)</f>
        <v>0</v>
      </c>
      <c r="OL39" s="271">
        <f>SUM(OL20:OL38)</f>
        <v>0</v>
      </c>
      <c r="OM39" s="271">
        <f>SUM(OM20:OM38)</f>
        <v>0</v>
      </c>
      <c r="ON39" s="271">
        <f>SUM(ON20:ON38)</f>
        <v>0</v>
      </c>
      <c r="OO39" s="271">
        <f>SUM(OO20:OO38)</f>
        <v>0</v>
      </c>
      <c r="OP39" s="271">
        <f>SUM(OP20:OP38)</f>
        <v>0</v>
      </c>
      <c r="OQ39" s="271">
        <f>SUM(OQ20:OQ38)</f>
        <v>0</v>
      </c>
      <c r="OR39" s="271">
        <f>SUM(OR20:OR38)</f>
        <v>0</v>
      </c>
      <c r="OS39" s="271">
        <f>SUM(OS20:OS38)</f>
        <v>0</v>
      </c>
      <c r="OT39" s="271">
        <f>SUM(OT20:OT38)</f>
        <v>0</v>
      </c>
      <c r="OU39" s="271">
        <f>SUM(OU20:OU38)</f>
        <v>0</v>
      </c>
      <c r="OV39" s="271">
        <f>SUM(OV20:OV38)</f>
        <v>0</v>
      </c>
      <c r="OW39" s="271">
        <f>SUM(OW20:OW38)</f>
        <v>0</v>
      </c>
      <c r="OX39" s="271">
        <f>SUM(OX20:OX38)</f>
        <v>0</v>
      </c>
      <c r="OY39" s="271">
        <f>SUM(OY20:OY38)</f>
        <v>0</v>
      </c>
      <c r="OZ39" s="271">
        <f>SUM(OZ20:OZ38)</f>
        <v>0</v>
      </c>
      <c r="PA39" s="271">
        <f>SUM(PA20:PA38)</f>
        <v>0</v>
      </c>
      <c r="PB39" s="271">
        <f>SUM(PB20:PB38)</f>
        <v>0</v>
      </c>
      <c r="PC39" s="271">
        <f>SUM(PC20:PC38)</f>
        <v>0</v>
      </c>
      <c r="PD39" s="271">
        <f>SUM(PD20:PD38)</f>
        <v>0</v>
      </c>
      <c r="PE39" s="271">
        <f>SUM(PE20:PE38)</f>
        <v>0</v>
      </c>
      <c r="PF39" s="271">
        <f>SUM(PF20:PF38)</f>
        <v>0</v>
      </c>
      <c r="PG39" s="271">
        <f>SUM(PG20:PG38)</f>
        <v>0</v>
      </c>
      <c r="PH39" s="271">
        <f>SUM(PH20:PH38)</f>
        <v>0</v>
      </c>
      <c r="PI39" s="271">
        <f>SUM(PI20:PI38)</f>
        <v>0</v>
      </c>
      <c r="PJ39" s="271">
        <f>SUM(PJ20:PJ38)</f>
        <v>0</v>
      </c>
      <c r="PK39" s="271">
        <f>SUM(PK20:PK38)</f>
        <v>0</v>
      </c>
      <c r="PL39" s="266">
        <f>SUM(PL20:PL38)</f>
        <v>0</v>
      </c>
      <c r="PM39" s="270">
        <f>SUM(PM20:PM38)</f>
        <v>0</v>
      </c>
      <c r="PN39" s="271">
        <f>SUM(PN20:PN38)</f>
        <v>0</v>
      </c>
      <c r="PO39" s="271">
        <f>SUM(PO20:PO38)</f>
        <v>0</v>
      </c>
      <c r="PP39" s="271">
        <f>SUM(PP20:PP38)</f>
        <v>0</v>
      </c>
      <c r="PQ39" s="271">
        <f>SUM(PQ20:PQ38)</f>
        <v>0</v>
      </c>
      <c r="PR39" s="271">
        <f>SUM(PR20:PR38)</f>
        <v>0</v>
      </c>
      <c r="PS39" s="272">
        <f>SUM(PS20:PS38)</f>
        <v>0</v>
      </c>
    </row>
    <row r="40" spans="1:435" ht="15.75" x14ac:dyDescent="0.25">
      <c r="A40" s="233">
        <f>'Położnictwo I st.'!A40</f>
        <v>20</v>
      </c>
      <c r="B40" s="234" t="str">
        <f>IF('Położnictwo I st.'!B40&gt;0,'Położnictwo I st.'!B40," ")</f>
        <v>A</v>
      </c>
      <c r="C40" s="234" t="str">
        <f>IF('Położnictwo I st.'!C40&gt;0,'Położnictwo I st.'!C40," ")</f>
        <v>2025/2026</v>
      </c>
      <c r="D40" s="234" t="str">
        <f>IF('Położnictwo I st.'!D40&gt;0,'Położnictwo I st.'!D40," ")</f>
        <v xml:space="preserve"> </v>
      </c>
      <c r="E40" s="234">
        <f>IF('Położnictwo I st.'!E40&gt;0,'Położnictwo I st.'!E40," ")</f>
        <v>2</v>
      </c>
      <c r="F40" s="234" t="str">
        <f>IF('Położnictwo I st.'!F40&gt;0,'Położnictwo I st.'!F40," ")</f>
        <v>2026/2027</v>
      </c>
      <c r="G40" s="234" t="str">
        <f>IF('Położnictwo I st.'!G40&gt;0,'Położnictwo I st.'!G40," ")</f>
        <v>RPS</v>
      </c>
      <c r="H40" s="234" t="str">
        <f>IF('Położnictwo I st.'!H40&gt;0,'Położnictwo I st.'!H40," ")</f>
        <v>ze standardu</v>
      </c>
      <c r="I40" s="319" t="str">
        <f>IF('Położnictwo I st.'!I40&gt;0,'Położnictwo I st.'!I40," ")</f>
        <v>Patologia</v>
      </c>
      <c r="J40" s="236">
        <f>'Położnictwo I st.'!L40</f>
        <v>75</v>
      </c>
      <c r="K40" s="237">
        <f>'Położnictwo I st.'!M40</f>
        <v>10</v>
      </c>
      <c r="L40" s="238">
        <f>'Położnictwo I st.'!N40</f>
        <v>65</v>
      </c>
      <c r="M40" s="239">
        <f>'Położnictwo I st.'!AA40+'Położnictwo I st.'!AC40+'Położnictwo I st.'!AX40+'Położnictwo I st.'!AZ40</f>
        <v>30</v>
      </c>
      <c r="N40" s="240">
        <f>'Położnictwo I st.'!O40</f>
        <v>45</v>
      </c>
      <c r="O40" s="241">
        <f>'Położnictwo I st.'!P40</f>
        <v>3</v>
      </c>
      <c r="P40" s="242" t="str">
        <f>'Położnictwo I st.'!U40</f>
        <v>zal/o</v>
      </c>
      <c r="Q40" s="243">
        <f t="shared" ref="Q40:Q60" si="3">SUM(T40:ID40)</f>
        <v>4</v>
      </c>
      <c r="R40" s="244">
        <f t="shared" ref="R40:R60" si="4">SUM(IE40:PL40)</f>
        <v>1</v>
      </c>
      <c r="S40" s="276">
        <f t="shared" ref="S40:S60" si="5">SUM(PM40:PS40)</f>
        <v>0</v>
      </c>
      <c r="T40" s="246"/>
      <c r="U40" s="248"/>
      <c r="V40" s="248"/>
      <c r="W40" s="248"/>
      <c r="X40" s="248"/>
      <c r="Y40" s="248"/>
      <c r="Z40" s="248"/>
      <c r="AA40" s="248"/>
      <c r="AB40" s="248">
        <v>1</v>
      </c>
      <c r="AC40" s="248">
        <v>1</v>
      </c>
      <c r="AD40" s="248">
        <v>1</v>
      </c>
      <c r="AE40" s="248">
        <v>1</v>
      </c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51"/>
      <c r="AW40" s="251"/>
      <c r="AX40" s="251"/>
      <c r="AY40" s="251"/>
      <c r="AZ40" s="251"/>
      <c r="BA40" s="251"/>
      <c r="BB40" s="249"/>
      <c r="BC40" s="246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50"/>
      <c r="CA40" s="248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56"/>
      <c r="DA40" s="256"/>
      <c r="DB40" s="256"/>
      <c r="DC40" s="257"/>
      <c r="DD40" s="247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6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49"/>
      <c r="IE40" s="246"/>
      <c r="IF40" s="248"/>
      <c r="IG40" s="248"/>
      <c r="IH40" s="248">
        <v>1</v>
      </c>
      <c r="II40" s="248"/>
      <c r="IJ40" s="248"/>
      <c r="IK40" s="248"/>
      <c r="IL40" s="248"/>
      <c r="IM40" s="248"/>
      <c r="IN40" s="248"/>
      <c r="IO40" s="248"/>
      <c r="IP40" s="248"/>
      <c r="IQ40" s="248"/>
      <c r="IR40" s="248"/>
      <c r="IS40" s="248"/>
      <c r="IT40" s="251"/>
      <c r="IU40" s="251"/>
      <c r="IV40" s="246"/>
      <c r="IW40" s="248"/>
      <c r="IX40" s="248"/>
      <c r="IY40" s="248"/>
      <c r="IZ40" s="248"/>
      <c r="JA40" s="248"/>
      <c r="JB40" s="248"/>
      <c r="JC40" s="248"/>
      <c r="JD40" s="248"/>
      <c r="JE40" s="248"/>
      <c r="JF40" s="248"/>
      <c r="JG40" s="248"/>
      <c r="JH40" s="248"/>
      <c r="JI40" s="248"/>
      <c r="JJ40" s="248"/>
      <c r="JK40" s="248"/>
      <c r="JL40" s="248"/>
      <c r="JM40" s="248"/>
      <c r="JN40" s="248"/>
      <c r="JO40" s="248"/>
      <c r="JP40" s="248"/>
      <c r="JQ40" s="248"/>
      <c r="JR40" s="248"/>
      <c r="JS40" s="248"/>
      <c r="JT40" s="251"/>
      <c r="JU40" s="251"/>
      <c r="JV40" s="251"/>
      <c r="JW40" s="251"/>
      <c r="JX40" s="246"/>
      <c r="JY40" s="248"/>
      <c r="JZ40" s="248"/>
      <c r="KA40" s="248"/>
      <c r="KB40" s="248"/>
      <c r="KC40" s="248"/>
      <c r="KD40" s="248"/>
      <c r="KE40" s="248"/>
      <c r="KF40" s="248"/>
      <c r="KG40" s="248"/>
      <c r="KH40" s="248"/>
      <c r="KI40" s="248"/>
      <c r="KJ40" s="248"/>
      <c r="KK40" s="248"/>
      <c r="KL40" s="248"/>
      <c r="KM40" s="248"/>
      <c r="KN40" s="248"/>
      <c r="KO40" s="248"/>
      <c r="KP40" s="248"/>
      <c r="KQ40" s="248"/>
      <c r="KR40" s="251"/>
      <c r="KS40" s="251"/>
      <c r="KT40" s="251"/>
      <c r="KU40" s="251"/>
      <c r="KV40" s="251"/>
      <c r="KW40" s="251"/>
      <c r="KX40" s="251"/>
      <c r="KY40" s="251"/>
      <c r="KZ40" s="251"/>
      <c r="LA40" s="251"/>
      <c r="LB40" s="251"/>
      <c r="LC40" s="251"/>
      <c r="LD40" s="251"/>
      <c r="LE40" s="251"/>
      <c r="LF40" s="251"/>
      <c r="LG40" s="251"/>
      <c r="LH40" s="251"/>
      <c r="LI40" s="251"/>
      <c r="LJ40" s="251"/>
      <c r="LK40" s="251"/>
      <c r="LL40" s="251"/>
      <c r="LM40" s="251"/>
      <c r="LN40" s="251"/>
      <c r="LO40" s="251"/>
      <c r="LP40" s="251"/>
      <c r="LQ40" s="251"/>
      <c r="LR40" s="251"/>
      <c r="LS40" s="251"/>
      <c r="LT40" s="251"/>
      <c r="LU40" s="251"/>
      <c r="LV40" s="251"/>
      <c r="LW40" s="251"/>
      <c r="LX40" s="251"/>
      <c r="LY40" s="251"/>
      <c r="LZ40" s="251"/>
      <c r="MA40" s="251"/>
      <c r="MB40" s="251"/>
      <c r="MC40" s="251"/>
      <c r="MD40" s="251"/>
      <c r="ME40" s="251"/>
      <c r="MF40" s="251"/>
      <c r="MG40" s="251"/>
      <c r="MH40" s="251"/>
      <c r="MI40" s="251"/>
      <c r="MJ40" s="251"/>
      <c r="MK40" s="249"/>
      <c r="ML40" s="247"/>
      <c r="MM40" s="248"/>
      <c r="MN40" s="248"/>
      <c r="MO40" s="248"/>
      <c r="MP40" s="248"/>
      <c r="MQ40" s="248"/>
      <c r="MR40" s="248"/>
      <c r="MS40" s="248"/>
      <c r="MT40" s="248"/>
      <c r="MU40" s="248"/>
      <c r="MV40" s="248"/>
      <c r="MW40" s="248"/>
      <c r="MX40" s="251"/>
      <c r="MY40" s="251"/>
      <c r="MZ40" s="251"/>
      <c r="NA40" s="251"/>
      <c r="NB40" s="251"/>
      <c r="NC40" s="251"/>
      <c r="ND40" s="251"/>
      <c r="NE40" s="251"/>
      <c r="NF40" s="251"/>
      <c r="NG40" s="251"/>
      <c r="NH40" s="251"/>
      <c r="NI40" s="251"/>
      <c r="NJ40" s="251"/>
      <c r="NK40" s="251"/>
      <c r="NL40" s="251"/>
      <c r="NM40" s="251"/>
      <c r="NN40" s="251"/>
      <c r="NO40" s="251"/>
      <c r="NP40" s="251"/>
      <c r="NQ40" s="251"/>
      <c r="NR40" s="251"/>
      <c r="NS40" s="251"/>
      <c r="NT40" s="251"/>
      <c r="NU40" s="251"/>
      <c r="NV40" s="251"/>
      <c r="NW40" s="251"/>
      <c r="NX40" s="251"/>
      <c r="NY40" s="251"/>
      <c r="NZ40" s="251"/>
      <c r="OA40" s="251"/>
      <c r="OB40" s="251"/>
      <c r="OC40" s="251"/>
      <c r="OD40" s="251"/>
      <c r="OE40" s="251"/>
      <c r="OF40" s="251"/>
      <c r="OG40" s="251"/>
      <c r="OH40" s="251"/>
      <c r="OI40" s="251"/>
      <c r="OJ40" s="251"/>
      <c r="OK40" s="251"/>
      <c r="OL40" s="251"/>
      <c r="OM40" s="251"/>
      <c r="ON40" s="251"/>
      <c r="OO40" s="251"/>
      <c r="OP40" s="251"/>
      <c r="OQ40" s="251"/>
      <c r="OR40" s="251"/>
      <c r="OS40" s="251"/>
      <c r="OT40" s="251"/>
      <c r="OU40" s="251"/>
      <c r="OV40" s="251"/>
      <c r="OW40" s="251"/>
      <c r="OX40" s="251"/>
      <c r="OY40" s="251"/>
      <c r="OZ40" s="251"/>
      <c r="PA40" s="251"/>
      <c r="PB40" s="251"/>
      <c r="PC40" s="251"/>
      <c r="PD40" s="251"/>
      <c r="PE40" s="251"/>
      <c r="PF40" s="251"/>
      <c r="PG40" s="251"/>
      <c r="PH40" s="251"/>
      <c r="PI40" s="251"/>
      <c r="PJ40" s="251"/>
      <c r="PK40" s="251"/>
      <c r="PL40" s="251"/>
      <c r="PM40" s="255"/>
      <c r="PN40" s="253"/>
      <c r="PO40" s="253"/>
      <c r="PP40" s="253"/>
      <c r="PQ40" s="253"/>
      <c r="PR40" s="253"/>
      <c r="PS40" s="277"/>
    </row>
    <row r="41" spans="1:435" ht="15.75" x14ac:dyDescent="0.25">
      <c r="A41" s="233">
        <f>'Położnictwo I st.'!A41</f>
        <v>21</v>
      </c>
      <c r="B41" s="234" t="str">
        <f>IF('Położnictwo I st.'!B41&gt;0,'Położnictwo I st.'!B41," ")</f>
        <v>C</v>
      </c>
      <c r="C41" s="234" t="str">
        <f>IF('Położnictwo I st.'!C41&gt;0,'Położnictwo I st.'!C41," ")</f>
        <v>2025/2026</v>
      </c>
      <c r="D41" s="234" t="str">
        <f>IF('Położnictwo I st.'!D41&gt;0,'Położnictwo I st.'!D41," ")</f>
        <v xml:space="preserve"> </v>
      </c>
      <c r="E41" s="234">
        <f>IF('Położnictwo I st.'!E41&gt;0,'Położnictwo I st.'!E41," ")</f>
        <v>2</v>
      </c>
      <c r="F41" s="234" t="str">
        <f>IF('Położnictwo I st.'!F41&gt;0,'Położnictwo I st.'!F41," ")</f>
        <v>2026/2027</v>
      </c>
      <c r="G41" s="234" t="str">
        <f>IF('Położnictwo I st.'!G41&gt;0,'Położnictwo I st.'!G41," ")</f>
        <v>RPS</v>
      </c>
      <c r="H41" s="234" t="str">
        <f>IF('Położnictwo I st.'!H41&gt;0,'Położnictwo I st.'!H41," ")</f>
        <v>ze standardu</v>
      </c>
      <c r="I41" s="319" t="str">
        <f>IF('Położnictwo I st.'!I41&gt;0,'Położnictwo I st.'!I41," ")</f>
        <v>Promocja zdrowia</v>
      </c>
      <c r="J41" s="236">
        <f>'Położnictwo I st.'!L41</f>
        <v>50</v>
      </c>
      <c r="K41" s="237">
        <f>'Położnictwo I st.'!M41</f>
        <v>0</v>
      </c>
      <c r="L41" s="238">
        <f>'Położnictwo I st.'!N41</f>
        <v>50</v>
      </c>
      <c r="M41" s="239">
        <f>'Położnictwo I st.'!AA41+'Położnictwo I st.'!AC41+'Położnictwo I st.'!AX41+'Położnictwo I st.'!AZ41</f>
        <v>15</v>
      </c>
      <c r="N41" s="240">
        <f>'Położnictwo I st.'!O41</f>
        <v>35</v>
      </c>
      <c r="O41" s="241">
        <f>'Położnictwo I st.'!P41</f>
        <v>2</v>
      </c>
      <c r="P41" s="242" t="str">
        <f>'Położnictwo I st.'!U41</f>
        <v>zal</v>
      </c>
      <c r="Q41" s="243">
        <f t="shared" si="3"/>
        <v>3</v>
      </c>
      <c r="R41" s="244">
        <f t="shared" si="4"/>
        <v>2</v>
      </c>
      <c r="S41" s="276">
        <f t="shared" si="5"/>
        <v>0</v>
      </c>
      <c r="T41" s="258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60"/>
      <c r="AW41" s="260"/>
      <c r="AX41" s="260"/>
      <c r="AY41" s="260"/>
      <c r="AZ41" s="260"/>
      <c r="BA41" s="260"/>
      <c r="BB41" s="257"/>
      <c r="BC41" s="255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9"/>
      <c r="CA41" s="253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6"/>
      <c r="DA41" s="256"/>
      <c r="DB41" s="256"/>
      <c r="DC41" s="257"/>
      <c r="DD41" s="261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>
        <v>1</v>
      </c>
      <c r="DP41" s="256">
        <v>1</v>
      </c>
      <c r="DQ41" s="256">
        <v>1</v>
      </c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8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60"/>
      <c r="HA41" s="260"/>
      <c r="HB41" s="260"/>
      <c r="HC41" s="260"/>
      <c r="HD41" s="260"/>
      <c r="HE41" s="260"/>
      <c r="HF41" s="260"/>
      <c r="HG41" s="260"/>
      <c r="HH41" s="260"/>
      <c r="HI41" s="260"/>
      <c r="HJ41" s="260"/>
      <c r="HK41" s="260"/>
      <c r="HL41" s="260"/>
      <c r="HM41" s="260"/>
      <c r="HN41" s="260"/>
      <c r="HO41" s="260"/>
      <c r="HP41" s="260"/>
      <c r="HQ41" s="260"/>
      <c r="HR41" s="260"/>
      <c r="HS41" s="260"/>
      <c r="HT41" s="260"/>
      <c r="HU41" s="260"/>
      <c r="HV41" s="260"/>
      <c r="HW41" s="260"/>
      <c r="HX41" s="260"/>
      <c r="HY41" s="260"/>
      <c r="HZ41" s="260"/>
      <c r="IA41" s="260"/>
      <c r="IB41" s="260"/>
      <c r="IC41" s="260"/>
      <c r="ID41" s="257"/>
      <c r="IE41" s="258"/>
      <c r="IF41" s="256"/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60"/>
      <c r="IU41" s="260"/>
      <c r="IV41" s="258"/>
      <c r="IW41" s="256"/>
      <c r="IX41" s="256"/>
      <c r="IY41" s="256"/>
      <c r="IZ41" s="256"/>
      <c r="JA41" s="256"/>
      <c r="JB41" s="256"/>
      <c r="JC41" s="256"/>
      <c r="JD41" s="256"/>
      <c r="JE41" s="256"/>
      <c r="JF41" s="256"/>
      <c r="JG41" s="256"/>
      <c r="JH41" s="256"/>
      <c r="JI41" s="256"/>
      <c r="JJ41" s="256"/>
      <c r="JK41" s="256"/>
      <c r="JL41" s="256"/>
      <c r="JM41" s="256"/>
      <c r="JN41" s="256"/>
      <c r="JO41" s="256"/>
      <c r="JP41" s="256"/>
      <c r="JQ41" s="256"/>
      <c r="JR41" s="256"/>
      <c r="JS41" s="256"/>
      <c r="JT41" s="260"/>
      <c r="JU41" s="260"/>
      <c r="JV41" s="260"/>
      <c r="JW41" s="260"/>
      <c r="JX41" s="258"/>
      <c r="JY41" s="256"/>
      <c r="JZ41" s="256"/>
      <c r="KA41" s="256"/>
      <c r="KB41" s="256"/>
      <c r="KC41" s="256"/>
      <c r="KD41" s="256"/>
      <c r="KE41" s="256"/>
      <c r="KF41" s="256"/>
      <c r="KG41" s="256"/>
      <c r="KH41" s="256"/>
      <c r="KI41" s="256"/>
      <c r="KJ41" s="256"/>
      <c r="KK41" s="256"/>
      <c r="KL41" s="256"/>
      <c r="KM41" s="256"/>
      <c r="KN41" s="256"/>
      <c r="KO41" s="256"/>
      <c r="KP41" s="256"/>
      <c r="KQ41" s="256"/>
      <c r="KR41" s="260"/>
      <c r="KS41" s="260"/>
      <c r="KT41" s="260"/>
      <c r="KU41" s="260"/>
      <c r="KV41" s="260"/>
      <c r="KW41" s="260"/>
      <c r="KX41" s="260"/>
      <c r="KY41" s="260"/>
      <c r="KZ41" s="260"/>
      <c r="LA41" s="260"/>
      <c r="LB41" s="260"/>
      <c r="LC41" s="260"/>
      <c r="LD41" s="260"/>
      <c r="LE41" s="260">
        <v>1</v>
      </c>
      <c r="LF41" s="260">
        <v>1</v>
      </c>
      <c r="LG41" s="260"/>
      <c r="LH41" s="260"/>
      <c r="LI41" s="260"/>
      <c r="LJ41" s="260"/>
      <c r="LK41" s="260"/>
      <c r="LL41" s="260"/>
      <c r="LM41" s="260"/>
      <c r="LN41" s="260"/>
      <c r="LO41" s="260"/>
      <c r="LP41" s="260"/>
      <c r="LQ41" s="260"/>
      <c r="LR41" s="260"/>
      <c r="LS41" s="260"/>
      <c r="LT41" s="260"/>
      <c r="LU41" s="260"/>
      <c r="LV41" s="260"/>
      <c r="LW41" s="260"/>
      <c r="LX41" s="260"/>
      <c r="LY41" s="260"/>
      <c r="LZ41" s="260"/>
      <c r="MA41" s="260"/>
      <c r="MB41" s="260"/>
      <c r="MC41" s="260"/>
      <c r="MD41" s="260"/>
      <c r="ME41" s="260"/>
      <c r="MF41" s="260"/>
      <c r="MG41" s="260"/>
      <c r="MH41" s="260"/>
      <c r="MI41" s="260"/>
      <c r="MJ41" s="260"/>
      <c r="MK41" s="257"/>
      <c r="ML41" s="261"/>
      <c r="MM41" s="256"/>
      <c r="MN41" s="256"/>
      <c r="MO41" s="256"/>
      <c r="MP41" s="256"/>
      <c r="MQ41" s="256"/>
      <c r="MR41" s="256"/>
      <c r="MS41" s="256"/>
      <c r="MT41" s="256"/>
      <c r="MU41" s="256"/>
      <c r="MV41" s="256"/>
      <c r="MW41" s="256"/>
      <c r="MX41" s="260"/>
      <c r="MY41" s="260"/>
      <c r="MZ41" s="260"/>
      <c r="NA41" s="260"/>
      <c r="NB41" s="260"/>
      <c r="NC41" s="260"/>
      <c r="ND41" s="260"/>
      <c r="NE41" s="260"/>
      <c r="NF41" s="260"/>
      <c r="NG41" s="260"/>
      <c r="NH41" s="260"/>
      <c r="NI41" s="260"/>
      <c r="NJ41" s="260"/>
      <c r="NK41" s="260"/>
      <c r="NL41" s="260"/>
      <c r="NM41" s="260"/>
      <c r="NN41" s="260"/>
      <c r="NO41" s="260"/>
      <c r="NP41" s="260"/>
      <c r="NQ41" s="260"/>
      <c r="NR41" s="260"/>
      <c r="NS41" s="260"/>
      <c r="NT41" s="260"/>
      <c r="NU41" s="260"/>
      <c r="NV41" s="260"/>
      <c r="NW41" s="260"/>
      <c r="NX41" s="260"/>
      <c r="NY41" s="260"/>
      <c r="NZ41" s="260"/>
      <c r="OA41" s="260"/>
      <c r="OB41" s="260"/>
      <c r="OC41" s="260"/>
      <c r="OD41" s="260"/>
      <c r="OE41" s="260"/>
      <c r="OF41" s="260"/>
      <c r="OG41" s="260"/>
      <c r="OH41" s="260"/>
      <c r="OI41" s="260"/>
      <c r="OJ41" s="260"/>
      <c r="OK41" s="260"/>
      <c r="OL41" s="260"/>
      <c r="OM41" s="260"/>
      <c r="ON41" s="260"/>
      <c r="OO41" s="260"/>
      <c r="OP41" s="260"/>
      <c r="OQ41" s="260"/>
      <c r="OR41" s="260"/>
      <c r="OS41" s="260"/>
      <c r="OT41" s="260"/>
      <c r="OU41" s="260"/>
      <c r="OV41" s="260"/>
      <c r="OW41" s="260"/>
      <c r="OX41" s="260"/>
      <c r="OY41" s="260"/>
      <c r="OZ41" s="260"/>
      <c r="PA41" s="260"/>
      <c r="PB41" s="260"/>
      <c r="PC41" s="260"/>
      <c r="PD41" s="260"/>
      <c r="PE41" s="260"/>
      <c r="PF41" s="260"/>
      <c r="PG41" s="260"/>
      <c r="PH41" s="260"/>
      <c r="PI41" s="260"/>
      <c r="PJ41" s="260"/>
      <c r="PK41" s="260"/>
      <c r="PL41" s="260"/>
      <c r="PM41" s="258"/>
      <c r="PN41" s="256"/>
      <c r="PO41" s="256"/>
      <c r="PP41" s="256"/>
      <c r="PQ41" s="256"/>
      <c r="PR41" s="256"/>
      <c r="PS41" s="257"/>
    </row>
    <row r="42" spans="1:435" ht="15.75" x14ac:dyDescent="0.25">
      <c r="A42" s="233">
        <f>'Położnictwo I st.'!A42</f>
        <v>22</v>
      </c>
      <c r="B42" s="234" t="str">
        <f>IF('Położnictwo I st.'!B42&gt;0,'Położnictwo I st.'!B42," ")</f>
        <v>C</v>
      </c>
      <c r="C42" s="234" t="str">
        <f>IF('Położnictwo I st.'!C42&gt;0,'Położnictwo I st.'!C42," ")</f>
        <v>2025/2026</v>
      </c>
      <c r="D42" s="234" t="str">
        <f>IF('Położnictwo I st.'!D42&gt;0,'Położnictwo I st.'!D42," ")</f>
        <v xml:space="preserve"> </v>
      </c>
      <c r="E42" s="234">
        <f>IF('Położnictwo I st.'!E42&gt;0,'Położnictwo I st.'!E42," ")</f>
        <v>2</v>
      </c>
      <c r="F42" s="234" t="str">
        <f>IF('Położnictwo I st.'!F42&gt;0,'Położnictwo I st.'!F42," ")</f>
        <v>2026/2027</v>
      </c>
      <c r="G42" s="234" t="str">
        <f>IF('Położnictwo I st.'!G42&gt;0,'Położnictwo I st.'!G42," ")</f>
        <v>RPS</v>
      </c>
      <c r="H42" s="234" t="str">
        <f>IF('Położnictwo I st.'!H42&gt;0,'Położnictwo I st.'!H42," ")</f>
        <v>ze standardu</v>
      </c>
      <c r="I42" s="319" t="str">
        <f>IF('Położnictwo I st.'!I42&gt;0,'Położnictwo I st.'!I42," ")</f>
        <v>Dietetyka</v>
      </c>
      <c r="J42" s="236">
        <f>'Położnictwo I st.'!L42</f>
        <v>50</v>
      </c>
      <c r="K42" s="237">
        <f>'Położnictwo I st.'!M42</f>
        <v>5</v>
      </c>
      <c r="L42" s="238">
        <f>'Położnictwo I st.'!N42</f>
        <v>45</v>
      </c>
      <c r="M42" s="239">
        <f>'Położnictwo I st.'!AA42+'Położnictwo I st.'!AC42+'Położnictwo I st.'!AX42+'Położnictwo I st.'!AZ42</f>
        <v>20</v>
      </c>
      <c r="N42" s="240">
        <f>'Położnictwo I st.'!O42</f>
        <v>35</v>
      </c>
      <c r="O42" s="241">
        <f>'Położnictwo I st.'!P42</f>
        <v>2</v>
      </c>
      <c r="P42" s="242" t="str">
        <f>'Położnictwo I st.'!U42</f>
        <v>zal</v>
      </c>
      <c r="Q42" s="243">
        <f t="shared" si="3"/>
        <v>5</v>
      </c>
      <c r="R42" s="244">
        <f t="shared" si="4"/>
        <v>4</v>
      </c>
      <c r="S42" s="276">
        <f t="shared" si="5"/>
        <v>0</v>
      </c>
      <c r="T42" s="258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60"/>
      <c r="AW42" s="260"/>
      <c r="AX42" s="260"/>
      <c r="AY42" s="260"/>
      <c r="AZ42" s="260"/>
      <c r="BA42" s="260"/>
      <c r="BB42" s="257"/>
      <c r="BC42" s="255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9"/>
      <c r="CA42" s="253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6"/>
      <c r="DA42" s="256"/>
      <c r="DB42" s="256"/>
      <c r="DC42" s="257"/>
      <c r="DD42" s="261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>
        <v>1</v>
      </c>
      <c r="DV42" s="256">
        <v>1</v>
      </c>
      <c r="DW42" s="256">
        <v>1</v>
      </c>
      <c r="DX42" s="256">
        <v>1</v>
      </c>
      <c r="DY42" s="256">
        <v>1</v>
      </c>
      <c r="DZ42" s="256"/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256"/>
      <c r="EL42" s="256"/>
      <c r="EM42" s="256"/>
      <c r="EN42" s="256"/>
      <c r="EO42" s="256"/>
      <c r="EP42" s="256"/>
      <c r="EQ42" s="256"/>
      <c r="ER42" s="256"/>
      <c r="ES42" s="256"/>
      <c r="ET42" s="256"/>
      <c r="EU42" s="256"/>
      <c r="EV42" s="256"/>
      <c r="EW42" s="256"/>
      <c r="EX42" s="256"/>
      <c r="EY42" s="256"/>
      <c r="EZ42" s="258"/>
      <c r="FA42" s="256"/>
      <c r="FB42" s="256"/>
      <c r="FC42" s="256"/>
      <c r="FD42" s="256"/>
      <c r="FE42" s="256"/>
      <c r="FF42" s="256"/>
      <c r="FG42" s="256"/>
      <c r="FH42" s="256"/>
      <c r="FI42" s="256"/>
      <c r="FJ42" s="256"/>
      <c r="FK42" s="256"/>
      <c r="FL42" s="256"/>
      <c r="FM42" s="256"/>
      <c r="FN42" s="256"/>
      <c r="FO42" s="256"/>
      <c r="FP42" s="256"/>
      <c r="FQ42" s="256"/>
      <c r="FR42" s="256"/>
      <c r="FS42" s="256"/>
      <c r="FT42" s="256"/>
      <c r="FU42" s="256"/>
      <c r="FV42" s="256"/>
      <c r="FW42" s="256"/>
      <c r="FX42" s="256"/>
      <c r="FY42" s="256"/>
      <c r="FZ42" s="256"/>
      <c r="GA42" s="256"/>
      <c r="GB42" s="256"/>
      <c r="GC42" s="256"/>
      <c r="GD42" s="256"/>
      <c r="GE42" s="256"/>
      <c r="GF42" s="256"/>
      <c r="GG42" s="256"/>
      <c r="GH42" s="256"/>
      <c r="GI42" s="256"/>
      <c r="GJ42" s="256"/>
      <c r="GK42" s="256"/>
      <c r="GL42" s="256"/>
      <c r="GM42" s="256"/>
      <c r="GN42" s="256"/>
      <c r="GO42" s="256"/>
      <c r="GP42" s="256"/>
      <c r="GQ42" s="256"/>
      <c r="GR42" s="256"/>
      <c r="GS42" s="256"/>
      <c r="GT42" s="256"/>
      <c r="GU42" s="256"/>
      <c r="GV42" s="256"/>
      <c r="GW42" s="256"/>
      <c r="GX42" s="256"/>
      <c r="GY42" s="256"/>
      <c r="GZ42" s="260"/>
      <c r="HA42" s="260"/>
      <c r="HB42" s="260"/>
      <c r="HC42" s="260"/>
      <c r="HD42" s="260"/>
      <c r="HE42" s="260"/>
      <c r="HF42" s="260"/>
      <c r="HG42" s="260"/>
      <c r="HH42" s="260"/>
      <c r="HI42" s="260"/>
      <c r="HJ42" s="260"/>
      <c r="HK42" s="260"/>
      <c r="HL42" s="260"/>
      <c r="HM42" s="260"/>
      <c r="HN42" s="260"/>
      <c r="HO42" s="260"/>
      <c r="HP42" s="260"/>
      <c r="HQ42" s="260"/>
      <c r="HR42" s="260"/>
      <c r="HS42" s="260"/>
      <c r="HT42" s="260"/>
      <c r="HU42" s="260"/>
      <c r="HV42" s="260"/>
      <c r="HW42" s="260"/>
      <c r="HX42" s="260"/>
      <c r="HY42" s="260"/>
      <c r="HZ42" s="260"/>
      <c r="IA42" s="260"/>
      <c r="IB42" s="260"/>
      <c r="IC42" s="260"/>
      <c r="ID42" s="257"/>
      <c r="IE42" s="258"/>
      <c r="IF42" s="256"/>
      <c r="IG42" s="256"/>
      <c r="IH42" s="256"/>
      <c r="II42" s="256"/>
      <c r="IJ42" s="256"/>
      <c r="IK42" s="256"/>
      <c r="IL42" s="256"/>
      <c r="IM42" s="256"/>
      <c r="IN42" s="256"/>
      <c r="IO42" s="256"/>
      <c r="IP42" s="256"/>
      <c r="IQ42" s="256"/>
      <c r="IR42" s="256"/>
      <c r="IS42" s="256"/>
      <c r="IT42" s="260"/>
      <c r="IU42" s="260"/>
      <c r="IV42" s="258"/>
      <c r="IW42" s="256"/>
      <c r="IX42" s="256"/>
      <c r="IY42" s="256"/>
      <c r="IZ42" s="256"/>
      <c r="JA42" s="256"/>
      <c r="JB42" s="256"/>
      <c r="JC42" s="256"/>
      <c r="JD42" s="256"/>
      <c r="JE42" s="256"/>
      <c r="JF42" s="256"/>
      <c r="JG42" s="256"/>
      <c r="JH42" s="256"/>
      <c r="JI42" s="256"/>
      <c r="JJ42" s="256"/>
      <c r="JK42" s="256"/>
      <c r="JL42" s="256"/>
      <c r="JM42" s="256"/>
      <c r="JN42" s="256"/>
      <c r="JO42" s="256"/>
      <c r="JP42" s="256"/>
      <c r="JQ42" s="256"/>
      <c r="JR42" s="256"/>
      <c r="JS42" s="256"/>
      <c r="JT42" s="260"/>
      <c r="JU42" s="260"/>
      <c r="JV42" s="260"/>
      <c r="JW42" s="260"/>
      <c r="JX42" s="258"/>
      <c r="JY42" s="256"/>
      <c r="JZ42" s="256"/>
      <c r="KA42" s="256"/>
      <c r="KB42" s="256"/>
      <c r="KC42" s="256"/>
      <c r="KD42" s="256"/>
      <c r="KE42" s="256"/>
      <c r="KF42" s="256"/>
      <c r="KG42" s="256"/>
      <c r="KH42" s="256"/>
      <c r="KI42" s="256"/>
      <c r="KJ42" s="256"/>
      <c r="KK42" s="256"/>
      <c r="KL42" s="256"/>
      <c r="KM42" s="256"/>
      <c r="KN42" s="256"/>
      <c r="KO42" s="256"/>
      <c r="KP42" s="256"/>
      <c r="KQ42" s="256"/>
      <c r="KR42" s="260"/>
      <c r="KS42" s="260"/>
      <c r="KT42" s="260"/>
      <c r="KU42" s="260"/>
      <c r="KV42" s="260"/>
      <c r="KW42" s="260"/>
      <c r="KX42" s="260"/>
      <c r="KY42" s="260"/>
      <c r="KZ42" s="260"/>
      <c r="LA42" s="260"/>
      <c r="LB42" s="260"/>
      <c r="LC42" s="260"/>
      <c r="LD42" s="260"/>
      <c r="LE42" s="260"/>
      <c r="LF42" s="260"/>
      <c r="LG42" s="260"/>
      <c r="LH42" s="260"/>
      <c r="LI42" s="260"/>
      <c r="LJ42" s="260"/>
      <c r="LK42" s="260"/>
      <c r="LL42" s="260">
        <v>1</v>
      </c>
      <c r="LM42" s="260">
        <v>1</v>
      </c>
      <c r="LN42" s="260">
        <v>1</v>
      </c>
      <c r="LO42" s="260">
        <v>1</v>
      </c>
      <c r="LP42" s="260"/>
      <c r="LQ42" s="260"/>
      <c r="LR42" s="260"/>
      <c r="LS42" s="260"/>
      <c r="LT42" s="260"/>
      <c r="LU42" s="260"/>
      <c r="LV42" s="260"/>
      <c r="LW42" s="260"/>
      <c r="LX42" s="260"/>
      <c r="LY42" s="260"/>
      <c r="LZ42" s="260"/>
      <c r="MA42" s="260"/>
      <c r="MB42" s="260"/>
      <c r="MC42" s="260"/>
      <c r="MD42" s="260"/>
      <c r="ME42" s="260"/>
      <c r="MF42" s="260"/>
      <c r="MG42" s="260"/>
      <c r="MH42" s="260"/>
      <c r="MI42" s="260"/>
      <c r="MJ42" s="260"/>
      <c r="MK42" s="257"/>
      <c r="ML42" s="261"/>
      <c r="MM42" s="256"/>
      <c r="MN42" s="256"/>
      <c r="MO42" s="256"/>
      <c r="MP42" s="256"/>
      <c r="MQ42" s="256"/>
      <c r="MR42" s="256"/>
      <c r="MS42" s="256"/>
      <c r="MT42" s="256"/>
      <c r="MU42" s="256"/>
      <c r="MV42" s="256"/>
      <c r="MW42" s="256"/>
      <c r="MX42" s="260"/>
      <c r="MY42" s="260"/>
      <c r="MZ42" s="260"/>
      <c r="NA42" s="260"/>
      <c r="NB42" s="260"/>
      <c r="NC42" s="260"/>
      <c r="ND42" s="260"/>
      <c r="NE42" s="260"/>
      <c r="NF42" s="260"/>
      <c r="NG42" s="260"/>
      <c r="NH42" s="260"/>
      <c r="NI42" s="260"/>
      <c r="NJ42" s="260"/>
      <c r="NK42" s="260"/>
      <c r="NL42" s="260"/>
      <c r="NM42" s="260"/>
      <c r="NN42" s="260"/>
      <c r="NO42" s="260"/>
      <c r="NP42" s="260"/>
      <c r="NQ42" s="260"/>
      <c r="NR42" s="260"/>
      <c r="NS42" s="260"/>
      <c r="NT42" s="260"/>
      <c r="NU42" s="260"/>
      <c r="NV42" s="260"/>
      <c r="NW42" s="260"/>
      <c r="NX42" s="260"/>
      <c r="NY42" s="260"/>
      <c r="NZ42" s="260"/>
      <c r="OA42" s="260"/>
      <c r="OB42" s="260"/>
      <c r="OC42" s="260"/>
      <c r="OD42" s="260"/>
      <c r="OE42" s="260"/>
      <c r="OF42" s="260"/>
      <c r="OG42" s="260"/>
      <c r="OH42" s="260"/>
      <c r="OI42" s="260"/>
      <c r="OJ42" s="260"/>
      <c r="OK42" s="260"/>
      <c r="OL42" s="260"/>
      <c r="OM42" s="260"/>
      <c r="ON42" s="260"/>
      <c r="OO42" s="260"/>
      <c r="OP42" s="260"/>
      <c r="OQ42" s="260"/>
      <c r="OR42" s="260"/>
      <c r="OS42" s="260"/>
      <c r="OT42" s="260"/>
      <c r="OU42" s="260"/>
      <c r="OV42" s="260"/>
      <c r="OW42" s="260"/>
      <c r="OX42" s="260"/>
      <c r="OY42" s="260"/>
      <c r="OZ42" s="260"/>
      <c r="PA42" s="260"/>
      <c r="PB42" s="260"/>
      <c r="PC42" s="260"/>
      <c r="PD42" s="260"/>
      <c r="PE42" s="260"/>
      <c r="PF42" s="260"/>
      <c r="PG42" s="260"/>
      <c r="PH42" s="260"/>
      <c r="PI42" s="260"/>
      <c r="PJ42" s="260"/>
      <c r="PK42" s="260"/>
      <c r="PL42" s="260"/>
      <c r="PM42" s="258"/>
      <c r="PN42" s="256"/>
      <c r="PO42" s="256"/>
      <c r="PP42" s="256"/>
      <c r="PQ42" s="256"/>
      <c r="PR42" s="256"/>
      <c r="PS42" s="257"/>
    </row>
    <row r="43" spans="1:435" ht="31.5" x14ac:dyDescent="0.25">
      <c r="A43" s="233">
        <f>'Położnictwo I st.'!A43</f>
        <v>23</v>
      </c>
      <c r="B43" s="234" t="str">
        <f>IF('Położnictwo I st.'!B43&gt;0,'Położnictwo I st.'!B43," ")</f>
        <v>C</v>
      </c>
      <c r="C43" s="234" t="str">
        <f>IF('Położnictwo I st.'!C43&gt;0,'Położnictwo I st.'!C43," ")</f>
        <v>2025/2026</v>
      </c>
      <c r="D43" s="234" t="str">
        <f>IF('Położnictwo I st.'!D43&gt;0,'Położnictwo I st.'!D43," ")</f>
        <v xml:space="preserve"> </v>
      </c>
      <c r="E43" s="234">
        <f>IF('Położnictwo I st.'!E43&gt;0,'Położnictwo I st.'!E43," ")</f>
        <v>2</v>
      </c>
      <c r="F43" s="234" t="str">
        <f>IF('Położnictwo I st.'!F43&gt;0,'Położnictwo I st.'!F43," ")</f>
        <v>2026/2027</v>
      </c>
      <c r="G43" s="234" t="str">
        <f>IF('Położnictwo I st.'!G43&gt;0,'Położnictwo I st.'!G43," ")</f>
        <v>RPS</v>
      </c>
      <c r="H43" s="234" t="str">
        <f>IF('Położnictwo I st.'!H43&gt;0,'Położnictwo I st.'!H43," ")</f>
        <v>ze standardu</v>
      </c>
      <c r="I43" s="319" t="str">
        <f>IF('Położnictwo I st.'!I43&gt;0,'Położnictwo I st.'!I43," ")</f>
        <v>Badanie fizykalne w praktyce zawodowej położnej</v>
      </c>
      <c r="J43" s="236">
        <f>'Położnictwo I st.'!L43</f>
        <v>25</v>
      </c>
      <c r="K43" s="237">
        <f>'Położnictwo I st.'!M43</f>
        <v>0</v>
      </c>
      <c r="L43" s="238">
        <f>'Położnictwo I st.'!N43</f>
        <v>25</v>
      </c>
      <c r="M43" s="239">
        <f>'Położnictwo I st.'!AA43+'Położnictwo I st.'!AC43+'Położnictwo I st.'!AX43+'Położnictwo I st.'!AZ43</f>
        <v>0</v>
      </c>
      <c r="N43" s="240">
        <f>'Położnictwo I st.'!O43</f>
        <v>20</v>
      </c>
      <c r="O43" s="241">
        <f>'Położnictwo I st.'!P43</f>
        <v>1</v>
      </c>
      <c r="P43" s="242" t="str">
        <f>'Położnictwo I st.'!U43</f>
        <v>zal</v>
      </c>
      <c r="Q43" s="243">
        <f t="shared" si="3"/>
        <v>0</v>
      </c>
      <c r="R43" s="244">
        <f t="shared" si="4"/>
        <v>9</v>
      </c>
      <c r="S43" s="276">
        <f t="shared" si="5"/>
        <v>0</v>
      </c>
      <c r="T43" s="258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60"/>
      <c r="AW43" s="260"/>
      <c r="AX43" s="260"/>
      <c r="AY43" s="260"/>
      <c r="AZ43" s="260"/>
      <c r="BA43" s="260"/>
      <c r="BB43" s="257"/>
      <c r="BC43" s="255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9"/>
      <c r="CA43" s="253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6"/>
      <c r="DA43" s="256"/>
      <c r="DB43" s="256"/>
      <c r="DC43" s="257"/>
      <c r="DD43" s="261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6"/>
      <c r="EK43" s="256"/>
      <c r="EL43" s="256"/>
      <c r="EM43" s="256"/>
      <c r="EN43" s="256"/>
      <c r="EO43" s="256"/>
      <c r="EP43" s="256"/>
      <c r="EQ43" s="256"/>
      <c r="ER43" s="256"/>
      <c r="ES43" s="256"/>
      <c r="ET43" s="256"/>
      <c r="EU43" s="256"/>
      <c r="EV43" s="256"/>
      <c r="EW43" s="256"/>
      <c r="EX43" s="256"/>
      <c r="EY43" s="256"/>
      <c r="EZ43" s="258"/>
      <c r="FA43" s="256"/>
      <c r="FB43" s="256"/>
      <c r="FC43" s="256"/>
      <c r="FD43" s="256"/>
      <c r="FE43" s="256"/>
      <c r="FF43" s="256"/>
      <c r="FG43" s="256"/>
      <c r="FH43" s="256"/>
      <c r="FI43" s="256"/>
      <c r="FJ43" s="256"/>
      <c r="FK43" s="256"/>
      <c r="FL43" s="256"/>
      <c r="FM43" s="256"/>
      <c r="FN43" s="256"/>
      <c r="FO43" s="256"/>
      <c r="FP43" s="256"/>
      <c r="FQ43" s="256"/>
      <c r="FR43" s="256"/>
      <c r="FS43" s="256"/>
      <c r="FT43" s="256"/>
      <c r="FU43" s="256"/>
      <c r="FV43" s="256"/>
      <c r="FW43" s="256"/>
      <c r="FX43" s="256"/>
      <c r="FY43" s="256"/>
      <c r="FZ43" s="256"/>
      <c r="GA43" s="256"/>
      <c r="GB43" s="256"/>
      <c r="GC43" s="256"/>
      <c r="GD43" s="256"/>
      <c r="GE43" s="256"/>
      <c r="GF43" s="256"/>
      <c r="GG43" s="256"/>
      <c r="GH43" s="256"/>
      <c r="GI43" s="256"/>
      <c r="GJ43" s="256"/>
      <c r="GK43" s="256"/>
      <c r="GL43" s="256"/>
      <c r="GM43" s="256"/>
      <c r="GN43" s="256"/>
      <c r="GO43" s="256"/>
      <c r="GP43" s="256"/>
      <c r="GQ43" s="256"/>
      <c r="GR43" s="256"/>
      <c r="GS43" s="256"/>
      <c r="GT43" s="256"/>
      <c r="GU43" s="256"/>
      <c r="GV43" s="256"/>
      <c r="GW43" s="256"/>
      <c r="GX43" s="256"/>
      <c r="GY43" s="256"/>
      <c r="GZ43" s="260"/>
      <c r="HA43" s="260"/>
      <c r="HB43" s="260"/>
      <c r="HC43" s="260"/>
      <c r="HD43" s="260"/>
      <c r="HE43" s="260"/>
      <c r="HF43" s="260"/>
      <c r="HG43" s="260"/>
      <c r="HH43" s="260"/>
      <c r="HI43" s="260"/>
      <c r="HJ43" s="260"/>
      <c r="HK43" s="260"/>
      <c r="HL43" s="260"/>
      <c r="HM43" s="260"/>
      <c r="HN43" s="260"/>
      <c r="HO43" s="260"/>
      <c r="HP43" s="260"/>
      <c r="HQ43" s="260"/>
      <c r="HR43" s="260"/>
      <c r="HS43" s="260"/>
      <c r="HT43" s="260"/>
      <c r="HU43" s="260"/>
      <c r="HV43" s="260"/>
      <c r="HW43" s="260"/>
      <c r="HX43" s="260"/>
      <c r="HY43" s="260"/>
      <c r="HZ43" s="260"/>
      <c r="IA43" s="260"/>
      <c r="IB43" s="260"/>
      <c r="IC43" s="260"/>
      <c r="ID43" s="257"/>
      <c r="IE43" s="258"/>
      <c r="IF43" s="256"/>
      <c r="IG43" s="256"/>
      <c r="IH43" s="256"/>
      <c r="II43" s="256"/>
      <c r="IJ43" s="256"/>
      <c r="IK43" s="256"/>
      <c r="IL43" s="256"/>
      <c r="IM43" s="256"/>
      <c r="IN43" s="256"/>
      <c r="IO43" s="256"/>
      <c r="IP43" s="256"/>
      <c r="IQ43" s="256"/>
      <c r="IR43" s="256"/>
      <c r="IS43" s="256"/>
      <c r="IT43" s="260"/>
      <c r="IU43" s="260"/>
      <c r="IV43" s="258"/>
      <c r="IW43" s="256"/>
      <c r="IX43" s="256"/>
      <c r="IY43" s="256"/>
      <c r="IZ43" s="256"/>
      <c r="JA43" s="256"/>
      <c r="JB43" s="256"/>
      <c r="JC43" s="256"/>
      <c r="JD43" s="256"/>
      <c r="JE43" s="256"/>
      <c r="JF43" s="256"/>
      <c r="JG43" s="256"/>
      <c r="JH43" s="256"/>
      <c r="JI43" s="256"/>
      <c r="JJ43" s="256"/>
      <c r="JK43" s="256"/>
      <c r="JL43" s="256"/>
      <c r="JM43" s="256"/>
      <c r="JN43" s="256"/>
      <c r="JO43" s="256"/>
      <c r="JP43" s="256"/>
      <c r="JQ43" s="256"/>
      <c r="JR43" s="256"/>
      <c r="JS43" s="256"/>
      <c r="JT43" s="260"/>
      <c r="JU43" s="260"/>
      <c r="JV43" s="260"/>
      <c r="JW43" s="260"/>
      <c r="JX43" s="258"/>
      <c r="JY43" s="256"/>
      <c r="JZ43" s="256"/>
      <c r="KA43" s="256"/>
      <c r="KB43" s="256"/>
      <c r="KC43" s="256"/>
      <c r="KD43" s="256"/>
      <c r="KE43" s="256"/>
      <c r="KF43" s="256"/>
      <c r="KG43" s="256"/>
      <c r="KH43" s="256"/>
      <c r="KI43" s="256"/>
      <c r="KJ43" s="256"/>
      <c r="KK43" s="256"/>
      <c r="KL43" s="256"/>
      <c r="KM43" s="256"/>
      <c r="KN43" s="256"/>
      <c r="KO43" s="256"/>
      <c r="KP43" s="256"/>
      <c r="KQ43" s="256"/>
      <c r="KR43" s="260"/>
      <c r="KS43" s="260"/>
      <c r="KT43" s="260"/>
      <c r="KU43" s="260"/>
      <c r="KV43" s="260"/>
      <c r="KW43" s="260"/>
      <c r="KX43" s="260"/>
      <c r="KY43" s="260"/>
      <c r="KZ43" s="260"/>
      <c r="LA43" s="260"/>
      <c r="LB43" s="260"/>
      <c r="LC43" s="260"/>
      <c r="LD43" s="260"/>
      <c r="LE43" s="260"/>
      <c r="LF43" s="260"/>
      <c r="LG43" s="260"/>
      <c r="LH43" s="260"/>
      <c r="LI43" s="260"/>
      <c r="LJ43" s="260"/>
      <c r="LK43" s="260"/>
      <c r="LL43" s="260"/>
      <c r="LM43" s="260"/>
      <c r="LN43" s="260"/>
      <c r="LO43" s="260"/>
      <c r="LP43" s="260"/>
      <c r="LQ43" s="260"/>
      <c r="LR43" s="260"/>
      <c r="LS43" s="260"/>
      <c r="LT43" s="260"/>
      <c r="LU43" s="260">
        <v>1</v>
      </c>
      <c r="LV43" s="260">
        <v>1</v>
      </c>
      <c r="LW43" s="260">
        <v>1</v>
      </c>
      <c r="LX43" s="260">
        <v>1</v>
      </c>
      <c r="LY43" s="260">
        <v>1</v>
      </c>
      <c r="LZ43" s="260">
        <v>1</v>
      </c>
      <c r="MA43" s="260">
        <v>1</v>
      </c>
      <c r="MB43" s="260">
        <v>1</v>
      </c>
      <c r="MC43" s="260">
        <v>1</v>
      </c>
      <c r="MD43" s="260"/>
      <c r="ME43" s="260"/>
      <c r="MF43" s="260"/>
      <c r="MG43" s="260"/>
      <c r="MH43" s="260"/>
      <c r="MI43" s="260"/>
      <c r="MJ43" s="260"/>
      <c r="MK43" s="257"/>
      <c r="ML43" s="261"/>
      <c r="MM43" s="256"/>
      <c r="MN43" s="256"/>
      <c r="MO43" s="256"/>
      <c r="MP43" s="256"/>
      <c r="MQ43" s="256"/>
      <c r="MR43" s="256"/>
      <c r="MS43" s="256"/>
      <c r="MT43" s="256"/>
      <c r="MU43" s="256"/>
      <c r="MV43" s="256"/>
      <c r="MW43" s="256"/>
      <c r="MX43" s="260"/>
      <c r="MY43" s="260"/>
      <c r="MZ43" s="260"/>
      <c r="NA43" s="260"/>
      <c r="NB43" s="260"/>
      <c r="NC43" s="260"/>
      <c r="ND43" s="260"/>
      <c r="NE43" s="260"/>
      <c r="NF43" s="260"/>
      <c r="NG43" s="260"/>
      <c r="NH43" s="260"/>
      <c r="NI43" s="260"/>
      <c r="NJ43" s="260"/>
      <c r="NK43" s="260"/>
      <c r="NL43" s="260"/>
      <c r="NM43" s="260"/>
      <c r="NN43" s="260"/>
      <c r="NO43" s="260"/>
      <c r="NP43" s="260"/>
      <c r="NQ43" s="260"/>
      <c r="NR43" s="260"/>
      <c r="NS43" s="260"/>
      <c r="NT43" s="260"/>
      <c r="NU43" s="260"/>
      <c r="NV43" s="260"/>
      <c r="NW43" s="260"/>
      <c r="NX43" s="260"/>
      <c r="NY43" s="260"/>
      <c r="NZ43" s="260"/>
      <c r="OA43" s="260"/>
      <c r="OB43" s="260"/>
      <c r="OC43" s="260"/>
      <c r="OD43" s="260"/>
      <c r="OE43" s="260"/>
      <c r="OF43" s="260"/>
      <c r="OG43" s="260"/>
      <c r="OH43" s="260"/>
      <c r="OI43" s="260"/>
      <c r="OJ43" s="260"/>
      <c r="OK43" s="260"/>
      <c r="OL43" s="260"/>
      <c r="OM43" s="260"/>
      <c r="ON43" s="260"/>
      <c r="OO43" s="260"/>
      <c r="OP43" s="260"/>
      <c r="OQ43" s="260"/>
      <c r="OR43" s="260"/>
      <c r="OS43" s="260"/>
      <c r="OT43" s="260"/>
      <c r="OU43" s="260"/>
      <c r="OV43" s="260"/>
      <c r="OW43" s="260"/>
      <c r="OX43" s="260"/>
      <c r="OY43" s="260"/>
      <c r="OZ43" s="260"/>
      <c r="PA43" s="260"/>
      <c r="PB43" s="260"/>
      <c r="PC43" s="260"/>
      <c r="PD43" s="260"/>
      <c r="PE43" s="260"/>
      <c r="PF43" s="260"/>
      <c r="PG43" s="260"/>
      <c r="PH43" s="260"/>
      <c r="PI43" s="260"/>
      <c r="PJ43" s="260"/>
      <c r="PK43" s="260"/>
      <c r="PL43" s="260"/>
      <c r="PM43" s="258"/>
      <c r="PN43" s="256"/>
      <c r="PO43" s="256"/>
      <c r="PP43" s="256"/>
      <c r="PQ43" s="256"/>
      <c r="PR43" s="256"/>
      <c r="PS43" s="257"/>
    </row>
    <row r="44" spans="1:435" ht="31.5" x14ac:dyDescent="0.25">
      <c r="A44" s="233">
        <f>'Położnictwo I st.'!A44</f>
        <v>24</v>
      </c>
      <c r="B44" s="234" t="str">
        <f>IF('Położnictwo I st.'!B44&gt;0,'Położnictwo I st.'!B44," ")</f>
        <v>D</v>
      </c>
      <c r="C44" s="234" t="str">
        <f>IF('Położnictwo I st.'!C44&gt;0,'Położnictwo I st.'!C44," ")</f>
        <v>2025/2026</v>
      </c>
      <c r="D44" s="234" t="str">
        <f>IF('Położnictwo I st.'!D44&gt;0,'Położnictwo I st.'!D44," ")</f>
        <v xml:space="preserve"> </v>
      </c>
      <c r="E44" s="234">
        <f>IF('Położnictwo I st.'!E44&gt;0,'Położnictwo I st.'!E44," ")</f>
        <v>2</v>
      </c>
      <c r="F44" s="234" t="str">
        <f>IF('Położnictwo I st.'!F44&gt;0,'Położnictwo I st.'!F44," ")</f>
        <v>2026/2027</v>
      </c>
      <c r="G44" s="234" t="str">
        <f>IF('Położnictwo I st.'!G44&gt;0,'Położnictwo I st.'!G44," ")</f>
        <v>RPS</v>
      </c>
      <c r="H44" s="234" t="str">
        <f>IF('Położnictwo I st.'!H44&gt;0,'Położnictwo I st.'!H44," ")</f>
        <v>ze standardu</v>
      </c>
      <c r="I44" s="319" t="str">
        <f>IF('Położnictwo I st.'!I44&gt;0,'Położnictwo I st.'!I44," ")</f>
        <v>Techniki położnicze i prowadzenie porodu</v>
      </c>
      <c r="J44" s="236">
        <f>'Położnictwo I st.'!L44</f>
        <v>290</v>
      </c>
      <c r="K44" s="237">
        <f>'Położnictwo I st.'!M44</f>
        <v>0</v>
      </c>
      <c r="L44" s="238">
        <f>'Położnictwo I st.'!N44</f>
        <v>290</v>
      </c>
      <c r="M44" s="239">
        <f>'Położnictwo I st.'!AA44+'Położnictwo I st.'!AC44+'Położnictwo I st.'!AX44+'Położnictwo I st.'!AZ44</f>
        <v>40</v>
      </c>
      <c r="N44" s="240">
        <f>'Położnictwo I st.'!O44</f>
        <v>290</v>
      </c>
      <c r="O44" s="241">
        <f>'Położnictwo I st.'!P44</f>
        <v>9</v>
      </c>
      <c r="P44" s="242" t="str">
        <f>'Położnictwo I st.'!U44</f>
        <v>zal/o</v>
      </c>
      <c r="Q44" s="243">
        <f t="shared" si="3"/>
        <v>11</v>
      </c>
      <c r="R44" s="244">
        <f t="shared" si="4"/>
        <v>25</v>
      </c>
      <c r="S44" s="276">
        <f t="shared" si="5"/>
        <v>0</v>
      </c>
      <c r="T44" s="258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60"/>
      <c r="AW44" s="260"/>
      <c r="AX44" s="260"/>
      <c r="AY44" s="260"/>
      <c r="AZ44" s="260"/>
      <c r="BA44" s="260"/>
      <c r="BB44" s="257"/>
      <c r="BC44" s="255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9"/>
      <c r="CA44" s="253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6"/>
      <c r="DA44" s="256"/>
      <c r="DB44" s="256"/>
      <c r="DC44" s="257"/>
      <c r="DD44" s="261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8">
        <v>1</v>
      </c>
      <c r="FA44" s="256">
        <v>1</v>
      </c>
      <c r="FB44" s="256">
        <v>1</v>
      </c>
      <c r="FC44" s="256">
        <v>1</v>
      </c>
      <c r="FD44" s="256">
        <v>1</v>
      </c>
      <c r="FE44" s="256">
        <v>1</v>
      </c>
      <c r="FF44" s="256">
        <v>1</v>
      </c>
      <c r="FG44" s="256">
        <v>1</v>
      </c>
      <c r="FH44" s="256">
        <v>1</v>
      </c>
      <c r="FI44" s="256">
        <v>1</v>
      </c>
      <c r="FJ44" s="256">
        <v>1</v>
      </c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  <c r="FW44" s="256"/>
      <c r="FX44" s="256"/>
      <c r="FY44" s="256"/>
      <c r="FZ44" s="256"/>
      <c r="GA44" s="256"/>
      <c r="GB44" s="256"/>
      <c r="GC44" s="256"/>
      <c r="GD44" s="256"/>
      <c r="GE44" s="256"/>
      <c r="GF44" s="256"/>
      <c r="GG44" s="256"/>
      <c r="GH44" s="256"/>
      <c r="GI44" s="256"/>
      <c r="GJ44" s="256"/>
      <c r="GK44" s="256"/>
      <c r="GL44" s="256"/>
      <c r="GM44" s="256"/>
      <c r="GN44" s="256"/>
      <c r="GO44" s="256"/>
      <c r="GP44" s="256"/>
      <c r="GQ44" s="256"/>
      <c r="GR44" s="256"/>
      <c r="GS44" s="256"/>
      <c r="GT44" s="256"/>
      <c r="GU44" s="256"/>
      <c r="GV44" s="256"/>
      <c r="GW44" s="256"/>
      <c r="GX44" s="256"/>
      <c r="GY44" s="256"/>
      <c r="GZ44" s="260"/>
      <c r="HA44" s="260"/>
      <c r="HB44" s="260"/>
      <c r="HC44" s="260"/>
      <c r="HD44" s="260"/>
      <c r="HE44" s="260"/>
      <c r="HF44" s="260"/>
      <c r="HG44" s="260"/>
      <c r="HH44" s="260"/>
      <c r="HI44" s="260"/>
      <c r="HJ44" s="260"/>
      <c r="HK44" s="260"/>
      <c r="HL44" s="260"/>
      <c r="HM44" s="260"/>
      <c r="HN44" s="260"/>
      <c r="HO44" s="260"/>
      <c r="HP44" s="260"/>
      <c r="HQ44" s="260"/>
      <c r="HR44" s="260"/>
      <c r="HS44" s="260"/>
      <c r="HT44" s="260"/>
      <c r="HU44" s="260"/>
      <c r="HV44" s="260"/>
      <c r="HW44" s="260"/>
      <c r="HX44" s="260"/>
      <c r="HY44" s="260"/>
      <c r="HZ44" s="260"/>
      <c r="IA44" s="260"/>
      <c r="IB44" s="260"/>
      <c r="IC44" s="260"/>
      <c r="ID44" s="257"/>
      <c r="IE44" s="258"/>
      <c r="IF44" s="256"/>
      <c r="IG44" s="256"/>
      <c r="IH44" s="256"/>
      <c r="II44" s="256"/>
      <c r="IJ44" s="256"/>
      <c r="IK44" s="256"/>
      <c r="IL44" s="256"/>
      <c r="IM44" s="256"/>
      <c r="IN44" s="256"/>
      <c r="IO44" s="256"/>
      <c r="IP44" s="256"/>
      <c r="IQ44" s="256"/>
      <c r="IR44" s="256"/>
      <c r="IS44" s="256"/>
      <c r="IT44" s="260"/>
      <c r="IU44" s="260"/>
      <c r="IV44" s="258"/>
      <c r="IW44" s="256"/>
      <c r="IX44" s="256"/>
      <c r="IY44" s="256"/>
      <c r="IZ44" s="256"/>
      <c r="JA44" s="256"/>
      <c r="JB44" s="256"/>
      <c r="JC44" s="256"/>
      <c r="JD44" s="256"/>
      <c r="JE44" s="256"/>
      <c r="JF44" s="256"/>
      <c r="JG44" s="256"/>
      <c r="JH44" s="256"/>
      <c r="JI44" s="256"/>
      <c r="JJ44" s="256"/>
      <c r="JK44" s="256"/>
      <c r="JL44" s="256"/>
      <c r="JM44" s="256"/>
      <c r="JN44" s="256"/>
      <c r="JO44" s="256"/>
      <c r="JP44" s="256"/>
      <c r="JQ44" s="256"/>
      <c r="JR44" s="256"/>
      <c r="JS44" s="256"/>
      <c r="JT44" s="260"/>
      <c r="JU44" s="260"/>
      <c r="JV44" s="260"/>
      <c r="JW44" s="260"/>
      <c r="JX44" s="258"/>
      <c r="JY44" s="256"/>
      <c r="JZ44" s="256"/>
      <c r="KA44" s="256"/>
      <c r="KB44" s="256"/>
      <c r="KC44" s="256"/>
      <c r="KD44" s="256"/>
      <c r="KE44" s="256"/>
      <c r="KF44" s="256"/>
      <c r="KG44" s="256"/>
      <c r="KH44" s="256"/>
      <c r="KI44" s="256"/>
      <c r="KJ44" s="256"/>
      <c r="KK44" s="256"/>
      <c r="KL44" s="256"/>
      <c r="KM44" s="256"/>
      <c r="KN44" s="256"/>
      <c r="KO44" s="256"/>
      <c r="KP44" s="256"/>
      <c r="KQ44" s="256"/>
      <c r="KR44" s="260"/>
      <c r="KS44" s="260"/>
      <c r="KT44" s="260"/>
      <c r="KU44" s="260"/>
      <c r="KV44" s="260"/>
      <c r="KW44" s="260"/>
      <c r="KX44" s="260"/>
      <c r="KY44" s="260"/>
      <c r="KZ44" s="260"/>
      <c r="LA44" s="260"/>
      <c r="LB44" s="260"/>
      <c r="LC44" s="260"/>
      <c r="LD44" s="260"/>
      <c r="LE44" s="260"/>
      <c r="LF44" s="260"/>
      <c r="LG44" s="260"/>
      <c r="LH44" s="260"/>
      <c r="LI44" s="260"/>
      <c r="LJ44" s="260"/>
      <c r="LK44" s="260"/>
      <c r="LL44" s="260"/>
      <c r="LM44" s="260"/>
      <c r="LN44" s="260"/>
      <c r="LO44" s="260"/>
      <c r="LP44" s="260"/>
      <c r="LQ44" s="260"/>
      <c r="LR44" s="260"/>
      <c r="LS44" s="260"/>
      <c r="LT44" s="260"/>
      <c r="LU44" s="260"/>
      <c r="LV44" s="260"/>
      <c r="LW44" s="260"/>
      <c r="LX44" s="260"/>
      <c r="LY44" s="260"/>
      <c r="LZ44" s="260"/>
      <c r="MA44" s="260"/>
      <c r="MB44" s="260"/>
      <c r="MC44" s="260"/>
      <c r="MD44" s="260"/>
      <c r="ME44" s="260"/>
      <c r="MF44" s="260"/>
      <c r="MG44" s="260"/>
      <c r="MH44" s="260"/>
      <c r="MI44" s="260"/>
      <c r="MJ44" s="260"/>
      <c r="MK44" s="257"/>
      <c r="ML44" s="261">
        <v>1</v>
      </c>
      <c r="MM44" s="256">
        <v>1</v>
      </c>
      <c r="MN44" s="256">
        <v>1</v>
      </c>
      <c r="MO44" s="256">
        <v>1</v>
      </c>
      <c r="MP44" s="256">
        <v>1</v>
      </c>
      <c r="MQ44" s="256">
        <v>1</v>
      </c>
      <c r="MR44" s="256">
        <v>1</v>
      </c>
      <c r="MS44" s="256">
        <v>1</v>
      </c>
      <c r="MT44" s="256">
        <v>1</v>
      </c>
      <c r="MU44" s="256">
        <v>1</v>
      </c>
      <c r="MV44" s="256">
        <v>1</v>
      </c>
      <c r="MW44" s="256">
        <v>1</v>
      </c>
      <c r="MX44" s="260">
        <v>1</v>
      </c>
      <c r="MY44" s="260">
        <v>1</v>
      </c>
      <c r="MZ44" s="260">
        <v>1</v>
      </c>
      <c r="NA44" s="260">
        <v>1</v>
      </c>
      <c r="NB44" s="260">
        <v>1</v>
      </c>
      <c r="NC44" s="260">
        <v>1</v>
      </c>
      <c r="ND44" s="260">
        <v>1</v>
      </c>
      <c r="NE44" s="260">
        <v>1</v>
      </c>
      <c r="NF44" s="260">
        <v>1</v>
      </c>
      <c r="NG44" s="260">
        <v>1</v>
      </c>
      <c r="NH44" s="260">
        <v>1</v>
      </c>
      <c r="NI44" s="260">
        <v>1</v>
      </c>
      <c r="NJ44" s="260">
        <v>1</v>
      </c>
      <c r="NK44" s="260"/>
      <c r="NL44" s="260"/>
      <c r="NM44" s="260"/>
      <c r="NN44" s="260"/>
      <c r="NO44" s="260"/>
      <c r="NP44" s="260"/>
      <c r="NQ44" s="260"/>
      <c r="NR44" s="260"/>
      <c r="NS44" s="260"/>
      <c r="NT44" s="260"/>
      <c r="NU44" s="260"/>
      <c r="NV44" s="260"/>
      <c r="NW44" s="260"/>
      <c r="NX44" s="260"/>
      <c r="NY44" s="260"/>
      <c r="NZ44" s="260"/>
      <c r="OA44" s="260"/>
      <c r="OB44" s="260"/>
      <c r="OC44" s="260"/>
      <c r="OD44" s="260"/>
      <c r="OE44" s="260"/>
      <c r="OF44" s="260"/>
      <c r="OG44" s="260"/>
      <c r="OH44" s="260"/>
      <c r="OI44" s="260"/>
      <c r="OJ44" s="260"/>
      <c r="OK44" s="260"/>
      <c r="OL44" s="260"/>
      <c r="OM44" s="260"/>
      <c r="ON44" s="260"/>
      <c r="OO44" s="260"/>
      <c r="OP44" s="260"/>
      <c r="OQ44" s="260"/>
      <c r="OR44" s="260"/>
      <c r="OS44" s="260"/>
      <c r="OT44" s="260"/>
      <c r="OU44" s="260"/>
      <c r="OV44" s="260"/>
      <c r="OW44" s="260"/>
      <c r="OX44" s="260"/>
      <c r="OY44" s="260"/>
      <c r="OZ44" s="260"/>
      <c r="PA44" s="260"/>
      <c r="PB44" s="260"/>
      <c r="PC44" s="260"/>
      <c r="PD44" s="260"/>
      <c r="PE44" s="260"/>
      <c r="PF44" s="260"/>
      <c r="PG44" s="260"/>
      <c r="PH44" s="260"/>
      <c r="PI44" s="260"/>
      <c r="PJ44" s="260"/>
      <c r="PK44" s="260"/>
      <c r="PL44" s="260"/>
      <c r="PM44" s="258"/>
      <c r="PN44" s="256"/>
      <c r="PO44" s="256"/>
      <c r="PP44" s="256"/>
      <c r="PQ44" s="256"/>
      <c r="PR44" s="256"/>
      <c r="PS44" s="257"/>
    </row>
    <row r="45" spans="1:435" ht="15.75" x14ac:dyDescent="0.25">
      <c r="A45" s="233">
        <f>'Położnictwo I st.'!A45</f>
        <v>25</v>
      </c>
      <c r="B45" s="234" t="str">
        <f>IF('Położnictwo I st.'!B45&gt;0,'Położnictwo I st.'!B45," ")</f>
        <v>D</v>
      </c>
      <c r="C45" s="234" t="str">
        <f>IF('Położnictwo I st.'!C45&gt;0,'Położnictwo I st.'!C45," ")</f>
        <v>2025/2026</v>
      </c>
      <c r="D45" s="234" t="str">
        <f>IF('Położnictwo I st.'!D45&gt;0,'Położnictwo I st.'!D45," ")</f>
        <v xml:space="preserve"> </v>
      </c>
      <c r="E45" s="234">
        <f>IF('Położnictwo I st.'!E45&gt;0,'Położnictwo I st.'!E45," ")</f>
        <v>2</v>
      </c>
      <c r="F45" s="234" t="str">
        <f>IF('Położnictwo I st.'!F45&gt;0,'Położnictwo I st.'!F45," ")</f>
        <v>2026/2027</v>
      </c>
      <c r="G45" s="234" t="str">
        <f>IF('Położnictwo I st.'!G45&gt;0,'Położnictwo I st.'!G45," ")</f>
        <v>RPS</v>
      </c>
      <c r="H45" s="234" t="str">
        <f>IF('Położnictwo I st.'!H45&gt;0,'Położnictwo I st.'!H45," ")</f>
        <v>ze standardu</v>
      </c>
      <c r="I45" s="319" t="str">
        <f>IF('Położnictwo I st.'!I45&gt;0,'Położnictwo I st.'!I45," ")</f>
        <v>Położnictwo i opieka położnicza</v>
      </c>
      <c r="J45" s="236">
        <f>'Położnictwo I st.'!L45</f>
        <v>190</v>
      </c>
      <c r="K45" s="237">
        <f>'Położnictwo I st.'!M45</f>
        <v>0</v>
      </c>
      <c r="L45" s="238">
        <f>'Położnictwo I st.'!N45</f>
        <v>190</v>
      </c>
      <c r="M45" s="239">
        <f>'Położnictwo I st.'!AA45+'Położnictwo I st.'!AC45+'Położnictwo I st.'!AX45+'Położnictwo I st.'!AZ45</f>
        <v>55</v>
      </c>
      <c r="N45" s="240">
        <f>'Położnictwo I st.'!O45</f>
        <v>175</v>
      </c>
      <c r="O45" s="241">
        <f>'Położnictwo I st.'!P45</f>
        <v>6.5</v>
      </c>
      <c r="P45" s="242" t="str">
        <f>'Położnictwo I st.'!U45</f>
        <v xml:space="preserve">egz </v>
      </c>
      <c r="Q45" s="243">
        <f t="shared" si="3"/>
        <v>18</v>
      </c>
      <c r="R45" s="244">
        <f t="shared" si="4"/>
        <v>15</v>
      </c>
      <c r="S45" s="276">
        <f t="shared" si="5"/>
        <v>0</v>
      </c>
      <c r="T45" s="258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60"/>
      <c r="AW45" s="260"/>
      <c r="AX45" s="260"/>
      <c r="AY45" s="260"/>
      <c r="AZ45" s="260"/>
      <c r="BA45" s="260"/>
      <c r="BB45" s="257"/>
      <c r="BC45" s="255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9"/>
      <c r="CA45" s="253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6"/>
      <c r="DA45" s="256"/>
      <c r="DB45" s="256"/>
      <c r="DC45" s="257"/>
      <c r="DD45" s="261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8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>
        <v>1</v>
      </c>
      <c r="FL45" s="256">
        <v>1</v>
      </c>
      <c r="FM45" s="256">
        <v>1</v>
      </c>
      <c r="FN45" s="256">
        <v>1</v>
      </c>
      <c r="FO45" s="256">
        <v>1</v>
      </c>
      <c r="FP45" s="256">
        <v>1</v>
      </c>
      <c r="FQ45" s="256">
        <v>1</v>
      </c>
      <c r="FR45" s="256">
        <v>1</v>
      </c>
      <c r="FS45" s="256">
        <v>1</v>
      </c>
      <c r="FT45" s="256">
        <v>1</v>
      </c>
      <c r="FU45" s="256">
        <v>1</v>
      </c>
      <c r="FV45" s="256">
        <v>1</v>
      </c>
      <c r="FW45" s="256">
        <v>1</v>
      </c>
      <c r="FX45" s="256">
        <v>1</v>
      </c>
      <c r="FY45" s="256">
        <v>1</v>
      </c>
      <c r="FZ45" s="256">
        <v>1</v>
      </c>
      <c r="GA45" s="256">
        <v>1</v>
      </c>
      <c r="GB45" s="256">
        <v>1</v>
      </c>
      <c r="GC45" s="256"/>
      <c r="GD45" s="256"/>
      <c r="GE45" s="256"/>
      <c r="GF45" s="256"/>
      <c r="GG45" s="256"/>
      <c r="GH45" s="256"/>
      <c r="GI45" s="256"/>
      <c r="GJ45" s="256"/>
      <c r="GK45" s="256"/>
      <c r="GL45" s="256"/>
      <c r="GM45" s="256"/>
      <c r="GN45" s="256"/>
      <c r="GO45" s="256"/>
      <c r="GP45" s="256"/>
      <c r="GQ45" s="256"/>
      <c r="GR45" s="256"/>
      <c r="GS45" s="256"/>
      <c r="GT45" s="256"/>
      <c r="GU45" s="256"/>
      <c r="GV45" s="256"/>
      <c r="GW45" s="256"/>
      <c r="GX45" s="256"/>
      <c r="GY45" s="256"/>
      <c r="GZ45" s="260"/>
      <c r="HA45" s="260"/>
      <c r="HB45" s="260"/>
      <c r="HC45" s="260"/>
      <c r="HD45" s="260"/>
      <c r="HE45" s="260"/>
      <c r="HF45" s="260"/>
      <c r="HG45" s="260"/>
      <c r="HH45" s="260"/>
      <c r="HI45" s="260"/>
      <c r="HJ45" s="260"/>
      <c r="HK45" s="260"/>
      <c r="HL45" s="260"/>
      <c r="HM45" s="260"/>
      <c r="HN45" s="260"/>
      <c r="HO45" s="260"/>
      <c r="HP45" s="260"/>
      <c r="HQ45" s="260"/>
      <c r="HR45" s="260"/>
      <c r="HS45" s="260"/>
      <c r="HT45" s="260"/>
      <c r="HU45" s="260"/>
      <c r="HV45" s="260"/>
      <c r="HW45" s="260"/>
      <c r="HX45" s="260"/>
      <c r="HY45" s="260"/>
      <c r="HZ45" s="260"/>
      <c r="IA45" s="260"/>
      <c r="IB45" s="260"/>
      <c r="IC45" s="260"/>
      <c r="ID45" s="257"/>
      <c r="IE45" s="258"/>
      <c r="IF45" s="256"/>
      <c r="IG45" s="256"/>
      <c r="IH45" s="256"/>
      <c r="II45" s="256"/>
      <c r="IJ45" s="256"/>
      <c r="IK45" s="256"/>
      <c r="IL45" s="256"/>
      <c r="IM45" s="256"/>
      <c r="IN45" s="256"/>
      <c r="IO45" s="256"/>
      <c r="IP45" s="256"/>
      <c r="IQ45" s="256"/>
      <c r="IR45" s="256"/>
      <c r="IS45" s="256"/>
      <c r="IT45" s="260"/>
      <c r="IU45" s="260"/>
      <c r="IV45" s="258"/>
      <c r="IW45" s="256"/>
      <c r="IX45" s="256"/>
      <c r="IY45" s="256"/>
      <c r="IZ45" s="256"/>
      <c r="JA45" s="256"/>
      <c r="JB45" s="256"/>
      <c r="JC45" s="256"/>
      <c r="JD45" s="256"/>
      <c r="JE45" s="256"/>
      <c r="JF45" s="256"/>
      <c r="JG45" s="256"/>
      <c r="JH45" s="256"/>
      <c r="JI45" s="256"/>
      <c r="JJ45" s="256"/>
      <c r="JK45" s="256"/>
      <c r="JL45" s="256"/>
      <c r="JM45" s="256"/>
      <c r="JN45" s="256"/>
      <c r="JO45" s="256"/>
      <c r="JP45" s="256"/>
      <c r="JQ45" s="256"/>
      <c r="JR45" s="256"/>
      <c r="JS45" s="256"/>
      <c r="JT45" s="260"/>
      <c r="JU45" s="260"/>
      <c r="JV45" s="260"/>
      <c r="JW45" s="260"/>
      <c r="JX45" s="258"/>
      <c r="JY45" s="256"/>
      <c r="JZ45" s="256"/>
      <c r="KA45" s="256"/>
      <c r="KB45" s="256"/>
      <c r="KC45" s="256"/>
      <c r="KD45" s="256"/>
      <c r="KE45" s="256"/>
      <c r="KF45" s="256"/>
      <c r="KG45" s="256"/>
      <c r="KH45" s="256"/>
      <c r="KI45" s="256"/>
      <c r="KJ45" s="256"/>
      <c r="KK45" s="256"/>
      <c r="KL45" s="256"/>
      <c r="KM45" s="256"/>
      <c r="KN45" s="256"/>
      <c r="KO45" s="256"/>
      <c r="KP45" s="256"/>
      <c r="KQ45" s="256"/>
      <c r="KR45" s="260"/>
      <c r="KS45" s="260"/>
      <c r="KT45" s="260"/>
      <c r="KU45" s="260"/>
      <c r="KV45" s="260"/>
      <c r="KW45" s="260"/>
      <c r="KX45" s="260"/>
      <c r="KY45" s="260"/>
      <c r="KZ45" s="260"/>
      <c r="LA45" s="260"/>
      <c r="LB45" s="260"/>
      <c r="LC45" s="260"/>
      <c r="LD45" s="260"/>
      <c r="LE45" s="260"/>
      <c r="LF45" s="260"/>
      <c r="LG45" s="260"/>
      <c r="LH45" s="260"/>
      <c r="LI45" s="260"/>
      <c r="LJ45" s="260"/>
      <c r="LK45" s="260"/>
      <c r="LL45" s="260"/>
      <c r="LM45" s="260"/>
      <c r="LN45" s="260"/>
      <c r="LO45" s="260"/>
      <c r="LP45" s="260"/>
      <c r="LQ45" s="260"/>
      <c r="LR45" s="260"/>
      <c r="LS45" s="260"/>
      <c r="LT45" s="260"/>
      <c r="LU45" s="260"/>
      <c r="LV45" s="260"/>
      <c r="LW45" s="260"/>
      <c r="LX45" s="260"/>
      <c r="LY45" s="260"/>
      <c r="LZ45" s="260"/>
      <c r="MA45" s="260"/>
      <c r="MB45" s="260"/>
      <c r="MC45" s="260"/>
      <c r="MD45" s="260"/>
      <c r="ME45" s="260"/>
      <c r="MF45" s="260"/>
      <c r="MG45" s="260"/>
      <c r="MH45" s="260"/>
      <c r="MI45" s="260"/>
      <c r="MJ45" s="260"/>
      <c r="MK45" s="257"/>
      <c r="ML45" s="261"/>
      <c r="MM45" s="256"/>
      <c r="MN45" s="256"/>
      <c r="MO45" s="256"/>
      <c r="MP45" s="256"/>
      <c r="MQ45" s="256"/>
      <c r="MR45" s="256"/>
      <c r="MS45" s="256"/>
      <c r="MT45" s="256"/>
      <c r="MU45" s="256"/>
      <c r="MV45" s="256"/>
      <c r="MW45" s="256"/>
      <c r="MX45" s="260"/>
      <c r="MY45" s="260"/>
      <c r="MZ45" s="260"/>
      <c r="NA45" s="260"/>
      <c r="NB45" s="260"/>
      <c r="NC45" s="260"/>
      <c r="ND45" s="260"/>
      <c r="NE45" s="260"/>
      <c r="NF45" s="260"/>
      <c r="NG45" s="260"/>
      <c r="NH45" s="260"/>
      <c r="NI45" s="260"/>
      <c r="NJ45" s="260"/>
      <c r="NK45" s="260">
        <v>1</v>
      </c>
      <c r="NL45" s="260">
        <v>1</v>
      </c>
      <c r="NM45" s="260">
        <v>1</v>
      </c>
      <c r="NN45" s="260">
        <v>1</v>
      </c>
      <c r="NO45" s="260">
        <v>1</v>
      </c>
      <c r="NP45" s="260">
        <v>1</v>
      </c>
      <c r="NQ45" s="260">
        <v>1</v>
      </c>
      <c r="NR45" s="260">
        <v>1</v>
      </c>
      <c r="NS45" s="260">
        <v>1</v>
      </c>
      <c r="NT45" s="260">
        <v>1</v>
      </c>
      <c r="NU45" s="260">
        <v>1</v>
      </c>
      <c r="NV45" s="260">
        <v>1</v>
      </c>
      <c r="NW45" s="260">
        <v>1</v>
      </c>
      <c r="NX45" s="260">
        <v>1</v>
      </c>
      <c r="NY45" s="260">
        <v>1</v>
      </c>
      <c r="NZ45" s="260"/>
      <c r="OA45" s="260"/>
      <c r="OB45" s="260"/>
      <c r="OC45" s="260"/>
      <c r="OD45" s="260"/>
      <c r="OE45" s="260"/>
      <c r="OF45" s="260"/>
      <c r="OG45" s="260"/>
      <c r="OH45" s="260"/>
      <c r="OI45" s="260"/>
      <c r="OJ45" s="260"/>
      <c r="OK45" s="260"/>
      <c r="OL45" s="260"/>
      <c r="OM45" s="260"/>
      <c r="ON45" s="260"/>
      <c r="OO45" s="260"/>
      <c r="OP45" s="260"/>
      <c r="OQ45" s="260"/>
      <c r="OR45" s="260"/>
      <c r="OS45" s="260"/>
      <c r="OT45" s="260"/>
      <c r="OU45" s="260"/>
      <c r="OV45" s="260"/>
      <c r="OW45" s="260"/>
      <c r="OX45" s="260"/>
      <c r="OY45" s="260"/>
      <c r="OZ45" s="260"/>
      <c r="PA45" s="260"/>
      <c r="PB45" s="260"/>
      <c r="PC45" s="260"/>
      <c r="PD45" s="260"/>
      <c r="PE45" s="260"/>
      <c r="PF45" s="260"/>
      <c r="PG45" s="260"/>
      <c r="PH45" s="260"/>
      <c r="PI45" s="260"/>
      <c r="PJ45" s="260"/>
      <c r="PK45" s="260"/>
      <c r="PL45" s="260"/>
      <c r="PM45" s="258"/>
      <c r="PN45" s="256"/>
      <c r="PO45" s="256"/>
      <c r="PP45" s="256"/>
      <c r="PQ45" s="256"/>
      <c r="PR45" s="256"/>
      <c r="PS45" s="257"/>
    </row>
    <row r="46" spans="1:435" ht="31.5" x14ac:dyDescent="0.25">
      <c r="A46" s="233">
        <f>'Położnictwo I st.'!A46</f>
        <v>26</v>
      </c>
      <c r="B46" s="234" t="str">
        <f>IF('Położnictwo I st.'!B46&gt;0,'Położnictwo I st.'!B46," ")</f>
        <v>D</v>
      </c>
      <c r="C46" s="234" t="str">
        <f>IF('Położnictwo I st.'!C46&gt;0,'Położnictwo I st.'!C46," ")</f>
        <v>2025/2026</v>
      </c>
      <c r="D46" s="234" t="str">
        <f>IF('Położnictwo I st.'!D46&gt;0,'Położnictwo I st.'!D46," ")</f>
        <v xml:space="preserve"> </v>
      </c>
      <c r="E46" s="234">
        <f>IF('Położnictwo I st.'!E46&gt;0,'Położnictwo I st.'!E46," ")</f>
        <v>2</v>
      </c>
      <c r="F46" s="234" t="str">
        <f>IF('Położnictwo I st.'!F46&gt;0,'Położnictwo I st.'!F46," ")</f>
        <v>2026/2027</v>
      </c>
      <c r="G46" s="234" t="str">
        <f>IF('Położnictwo I st.'!G46&gt;0,'Położnictwo I st.'!G46," ")</f>
        <v>RPS</v>
      </c>
      <c r="H46" s="234" t="str">
        <f>IF('Położnictwo I st.'!H46&gt;0,'Położnictwo I st.'!H46," ")</f>
        <v>ze standardu</v>
      </c>
      <c r="I46" s="319" t="str">
        <f>IF('Położnictwo I st.'!I46&gt;0,'Położnictwo I st.'!I46," ")</f>
        <v>Ginekologia i opieka ginekologiczna</v>
      </c>
      <c r="J46" s="236">
        <f>'Położnictwo I st.'!L46</f>
        <v>60</v>
      </c>
      <c r="K46" s="237">
        <f>'Położnictwo I st.'!M46</f>
        <v>0</v>
      </c>
      <c r="L46" s="238">
        <f>'Położnictwo I st.'!N46</f>
        <v>60</v>
      </c>
      <c r="M46" s="239">
        <f>'Położnictwo I st.'!AA46+'Położnictwo I st.'!AC46+'Położnictwo I st.'!AX46+'Położnictwo I st.'!AZ46</f>
        <v>40</v>
      </c>
      <c r="N46" s="240">
        <f>'Położnictwo I st.'!O46</f>
        <v>40</v>
      </c>
      <c r="O46" s="241">
        <f>'Położnictwo I st.'!P46</f>
        <v>2</v>
      </c>
      <c r="P46" s="242" t="str">
        <f>'Położnictwo I st.'!U46</f>
        <v>zal</v>
      </c>
      <c r="Q46" s="243">
        <f t="shared" si="3"/>
        <v>14</v>
      </c>
      <c r="R46" s="244">
        <f t="shared" si="4"/>
        <v>10</v>
      </c>
      <c r="S46" s="276">
        <f t="shared" si="5"/>
        <v>0</v>
      </c>
      <c r="T46" s="258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60"/>
      <c r="AW46" s="260"/>
      <c r="AX46" s="260"/>
      <c r="AY46" s="260"/>
      <c r="AZ46" s="260"/>
      <c r="BA46" s="260"/>
      <c r="BB46" s="257"/>
      <c r="BC46" s="255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9"/>
      <c r="CA46" s="253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6"/>
      <c r="DA46" s="256"/>
      <c r="DB46" s="256"/>
      <c r="DC46" s="257"/>
      <c r="DD46" s="261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8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>
        <v>1</v>
      </c>
      <c r="GD46" s="256">
        <v>1</v>
      </c>
      <c r="GE46" s="256">
        <v>1</v>
      </c>
      <c r="GF46" s="256">
        <v>1</v>
      </c>
      <c r="GG46" s="256">
        <v>1</v>
      </c>
      <c r="GH46" s="256">
        <v>1</v>
      </c>
      <c r="GI46" s="256">
        <v>1</v>
      </c>
      <c r="GJ46" s="256">
        <v>1</v>
      </c>
      <c r="GK46" s="256">
        <v>1</v>
      </c>
      <c r="GL46" s="256">
        <v>1</v>
      </c>
      <c r="GM46" s="256">
        <v>1</v>
      </c>
      <c r="GN46" s="256">
        <v>1</v>
      </c>
      <c r="GO46" s="256">
        <v>1</v>
      </c>
      <c r="GP46" s="256">
        <v>1</v>
      </c>
      <c r="GQ46" s="256"/>
      <c r="GR46" s="256"/>
      <c r="GS46" s="256"/>
      <c r="GT46" s="256"/>
      <c r="GU46" s="256"/>
      <c r="GV46" s="256"/>
      <c r="GW46" s="256"/>
      <c r="GX46" s="256"/>
      <c r="GY46" s="256"/>
      <c r="GZ46" s="260"/>
      <c r="HA46" s="260"/>
      <c r="HB46" s="260"/>
      <c r="HC46" s="260"/>
      <c r="HD46" s="260"/>
      <c r="HE46" s="260"/>
      <c r="HF46" s="260"/>
      <c r="HG46" s="260"/>
      <c r="HH46" s="260"/>
      <c r="HI46" s="260"/>
      <c r="HJ46" s="260"/>
      <c r="HK46" s="260"/>
      <c r="HL46" s="260"/>
      <c r="HM46" s="260"/>
      <c r="HN46" s="260"/>
      <c r="HO46" s="260"/>
      <c r="HP46" s="260"/>
      <c r="HQ46" s="260"/>
      <c r="HR46" s="260"/>
      <c r="HS46" s="260"/>
      <c r="HT46" s="260"/>
      <c r="HU46" s="260"/>
      <c r="HV46" s="260"/>
      <c r="HW46" s="260"/>
      <c r="HX46" s="260"/>
      <c r="HY46" s="260"/>
      <c r="HZ46" s="260"/>
      <c r="IA46" s="260"/>
      <c r="IB46" s="260"/>
      <c r="IC46" s="260"/>
      <c r="ID46" s="257"/>
      <c r="IE46" s="258"/>
      <c r="IF46" s="256"/>
      <c r="IG46" s="256"/>
      <c r="IH46" s="256"/>
      <c r="II46" s="256"/>
      <c r="IJ46" s="256"/>
      <c r="IK46" s="256"/>
      <c r="IL46" s="256"/>
      <c r="IM46" s="256"/>
      <c r="IN46" s="256"/>
      <c r="IO46" s="256"/>
      <c r="IP46" s="256"/>
      <c r="IQ46" s="256"/>
      <c r="IR46" s="256"/>
      <c r="IS46" s="256"/>
      <c r="IT46" s="260"/>
      <c r="IU46" s="260"/>
      <c r="IV46" s="258"/>
      <c r="IW46" s="256"/>
      <c r="IX46" s="256"/>
      <c r="IY46" s="256"/>
      <c r="IZ46" s="256"/>
      <c r="JA46" s="256"/>
      <c r="JB46" s="256"/>
      <c r="JC46" s="256"/>
      <c r="JD46" s="256"/>
      <c r="JE46" s="256"/>
      <c r="JF46" s="256"/>
      <c r="JG46" s="256"/>
      <c r="JH46" s="256"/>
      <c r="JI46" s="256"/>
      <c r="JJ46" s="256"/>
      <c r="JK46" s="256"/>
      <c r="JL46" s="256"/>
      <c r="JM46" s="256"/>
      <c r="JN46" s="256"/>
      <c r="JO46" s="256"/>
      <c r="JP46" s="256"/>
      <c r="JQ46" s="256"/>
      <c r="JR46" s="256"/>
      <c r="JS46" s="256"/>
      <c r="JT46" s="260"/>
      <c r="JU46" s="260"/>
      <c r="JV46" s="260"/>
      <c r="JW46" s="260"/>
      <c r="JX46" s="258"/>
      <c r="JY46" s="256"/>
      <c r="JZ46" s="256"/>
      <c r="KA46" s="256"/>
      <c r="KB46" s="256"/>
      <c r="KC46" s="256"/>
      <c r="KD46" s="256"/>
      <c r="KE46" s="256"/>
      <c r="KF46" s="256"/>
      <c r="KG46" s="256"/>
      <c r="KH46" s="256"/>
      <c r="KI46" s="256"/>
      <c r="KJ46" s="256"/>
      <c r="KK46" s="256"/>
      <c r="KL46" s="256"/>
      <c r="KM46" s="256"/>
      <c r="KN46" s="256"/>
      <c r="KO46" s="256"/>
      <c r="KP46" s="256"/>
      <c r="KQ46" s="256"/>
      <c r="KR46" s="260"/>
      <c r="KS46" s="260"/>
      <c r="KT46" s="260"/>
      <c r="KU46" s="260"/>
      <c r="KV46" s="260"/>
      <c r="KW46" s="260"/>
      <c r="KX46" s="260"/>
      <c r="KY46" s="260"/>
      <c r="KZ46" s="260"/>
      <c r="LA46" s="260"/>
      <c r="LB46" s="260"/>
      <c r="LC46" s="260"/>
      <c r="LD46" s="260"/>
      <c r="LE46" s="260"/>
      <c r="LF46" s="260"/>
      <c r="LG46" s="260"/>
      <c r="LH46" s="260"/>
      <c r="LI46" s="260"/>
      <c r="LJ46" s="260"/>
      <c r="LK46" s="260"/>
      <c r="LL46" s="260"/>
      <c r="LM46" s="260"/>
      <c r="LN46" s="260"/>
      <c r="LO46" s="260"/>
      <c r="LP46" s="260"/>
      <c r="LQ46" s="260"/>
      <c r="LR46" s="260"/>
      <c r="LS46" s="260"/>
      <c r="LT46" s="260"/>
      <c r="LU46" s="260"/>
      <c r="LV46" s="260"/>
      <c r="LW46" s="260"/>
      <c r="LX46" s="260"/>
      <c r="LY46" s="260"/>
      <c r="LZ46" s="260"/>
      <c r="MA46" s="260"/>
      <c r="MB46" s="260"/>
      <c r="MC46" s="260"/>
      <c r="MD46" s="260"/>
      <c r="ME46" s="260"/>
      <c r="MF46" s="260"/>
      <c r="MG46" s="260"/>
      <c r="MH46" s="260"/>
      <c r="MI46" s="260"/>
      <c r="MJ46" s="260"/>
      <c r="MK46" s="257"/>
      <c r="ML46" s="261"/>
      <c r="MM46" s="256"/>
      <c r="MN46" s="256"/>
      <c r="MO46" s="256"/>
      <c r="MP46" s="256"/>
      <c r="MQ46" s="256"/>
      <c r="MR46" s="256"/>
      <c r="MS46" s="256"/>
      <c r="MT46" s="256"/>
      <c r="MU46" s="256"/>
      <c r="MV46" s="256"/>
      <c r="MW46" s="256"/>
      <c r="MX46" s="260"/>
      <c r="MY46" s="260"/>
      <c r="MZ46" s="260"/>
      <c r="NA46" s="260"/>
      <c r="NB46" s="260"/>
      <c r="NC46" s="260"/>
      <c r="ND46" s="260"/>
      <c r="NE46" s="260"/>
      <c r="NF46" s="260"/>
      <c r="NG46" s="260"/>
      <c r="NH46" s="260"/>
      <c r="NI46" s="260"/>
      <c r="NJ46" s="260"/>
      <c r="NK46" s="260"/>
      <c r="NL46" s="260"/>
      <c r="NM46" s="260"/>
      <c r="NN46" s="260"/>
      <c r="NO46" s="260"/>
      <c r="NP46" s="260"/>
      <c r="NQ46" s="260"/>
      <c r="NR46" s="260"/>
      <c r="NS46" s="260"/>
      <c r="NT46" s="260"/>
      <c r="NU46" s="260"/>
      <c r="NV46" s="260"/>
      <c r="NW46" s="260"/>
      <c r="NX46" s="260"/>
      <c r="NY46" s="260"/>
      <c r="NZ46" s="260">
        <v>1</v>
      </c>
      <c r="OA46" s="260">
        <v>1</v>
      </c>
      <c r="OB46" s="260">
        <v>1</v>
      </c>
      <c r="OC46" s="260">
        <v>1</v>
      </c>
      <c r="OD46" s="260">
        <v>1</v>
      </c>
      <c r="OE46" s="260">
        <v>1</v>
      </c>
      <c r="OF46" s="260">
        <v>1</v>
      </c>
      <c r="OG46" s="260">
        <v>1</v>
      </c>
      <c r="OH46" s="260">
        <v>1</v>
      </c>
      <c r="OI46" s="260">
        <v>1</v>
      </c>
      <c r="OJ46" s="260"/>
      <c r="OK46" s="260"/>
      <c r="OL46" s="260"/>
      <c r="OM46" s="260"/>
      <c r="ON46" s="260"/>
      <c r="OO46" s="260"/>
      <c r="OP46" s="260"/>
      <c r="OQ46" s="260"/>
      <c r="OR46" s="260"/>
      <c r="OS46" s="260"/>
      <c r="OT46" s="260"/>
      <c r="OU46" s="260"/>
      <c r="OV46" s="260"/>
      <c r="OW46" s="260"/>
      <c r="OX46" s="260"/>
      <c r="OY46" s="260"/>
      <c r="OZ46" s="260"/>
      <c r="PA46" s="260"/>
      <c r="PB46" s="260"/>
      <c r="PC46" s="260"/>
      <c r="PD46" s="260"/>
      <c r="PE46" s="260"/>
      <c r="PF46" s="260"/>
      <c r="PG46" s="260"/>
      <c r="PH46" s="260"/>
      <c r="PI46" s="260"/>
      <c r="PJ46" s="260"/>
      <c r="PK46" s="260"/>
      <c r="PL46" s="260"/>
      <c r="PM46" s="258"/>
      <c r="PN46" s="256"/>
      <c r="PO46" s="256"/>
      <c r="PP46" s="256"/>
      <c r="PQ46" s="256"/>
      <c r="PR46" s="256"/>
      <c r="PS46" s="257"/>
    </row>
    <row r="47" spans="1:435" ht="31.5" x14ac:dyDescent="0.25">
      <c r="A47" s="233">
        <f>'Położnictwo I st.'!A47</f>
        <v>27</v>
      </c>
      <c r="B47" s="234" t="str">
        <f>IF('Położnictwo I st.'!B47&gt;0,'Położnictwo I st.'!B47," ")</f>
        <v>D</v>
      </c>
      <c r="C47" s="234" t="str">
        <f>IF('Położnictwo I st.'!C47&gt;0,'Położnictwo I st.'!C47," ")</f>
        <v>2025/2026</v>
      </c>
      <c r="D47" s="234" t="str">
        <f>IF('Położnictwo I st.'!D47&gt;0,'Położnictwo I st.'!D47," ")</f>
        <v xml:space="preserve"> </v>
      </c>
      <c r="E47" s="234">
        <f>IF('Położnictwo I st.'!E47&gt;0,'Położnictwo I st.'!E47," ")</f>
        <v>2</v>
      </c>
      <c r="F47" s="234" t="str">
        <f>IF('Położnictwo I st.'!F47&gt;0,'Położnictwo I st.'!F47," ")</f>
        <v>2026/2027</v>
      </c>
      <c r="G47" s="234" t="str">
        <f>IF('Położnictwo I st.'!G47&gt;0,'Położnictwo I st.'!G47," ")</f>
        <v>RPS</v>
      </c>
      <c r="H47" s="234" t="str">
        <f>IF('Położnictwo I st.'!H47&gt;0,'Położnictwo I st.'!H47," ")</f>
        <v>ze standardu</v>
      </c>
      <c r="I47" s="319" t="str">
        <f>IF('Położnictwo I st.'!I47&gt;0,'Położnictwo I st.'!I47," ")</f>
        <v>Neonatologia i opieka neonatologiczna</v>
      </c>
      <c r="J47" s="236">
        <f>'Położnictwo I st.'!L47</f>
        <v>175</v>
      </c>
      <c r="K47" s="237">
        <f>'Położnictwo I st.'!M47</f>
        <v>0</v>
      </c>
      <c r="L47" s="238">
        <f>'Położnictwo I st.'!N47</f>
        <v>175</v>
      </c>
      <c r="M47" s="239">
        <f>'Położnictwo I st.'!AA47+'Położnictwo I st.'!AC47+'Położnictwo I st.'!AX47+'Położnictwo I st.'!AZ47</f>
        <v>55</v>
      </c>
      <c r="N47" s="240">
        <f>'Położnictwo I st.'!O47</f>
        <v>135</v>
      </c>
      <c r="O47" s="241">
        <f>'Położnictwo I st.'!P47</f>
        <v>6</v>
      </c>
      <c r="P47" s="242" t="str">
        <f>'Położnictwo I st.'!U47</f>
        <v xml:space="preserve">egz </v>
      </c>
      <c r="Q47" s="243">
        <f t="shared" si="3"/>
        <v>6</v>
      </c>
      <c r="R47" s="244">
        <f t="shared" si="4"/>
        <v>6</v>
      </c>
      <c r="S47" s="276">
        <f t="shared" si="5"/>
        <v>0</v>
      </c>
      <c r="T47" s="258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60"/>
      <c r="AW47" s="260"/>
      <c r="AX47" s="260"/>
      <c r="AY47" s="260"/>
      <c r="AZ47" s="260"/>
      <c r="BA47" s="260"/>
      <c r="BB47" s="257"/>
      <c r="BC47" s="255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9"/>
      <c r="CA47" s="253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6"/>
      <c r="DA47" s="256"/>
      <c r="DB47" s="256"/>
      <c r="DC47" s="257"/>
      <c r="DD47" s="261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8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>
        <v>1</v>
      </c>
      <c r="GR47" s="256">
        <v>1</v>
      </c>
      <c r="GS47" s="256">
        <v>1</v>
      </c>
      <c r="GT47" s="256">
        <v>1</v>
      </c>
      <c r="GU47" s="256">
        <v>1</v>
      </c>
      <c r="GV47" s="256">
        <v>1</v>
      </c>
      <c r="GW47" s="256"/>
      <c r="GX47" s="256"/>
      <c r="GY47" s="256"/>
      <c r="GZ47" s="260"/>
      <c r="HA47" s="260"/>
      <c r="HB47" s="260"/>
      <c r="HC47" s="260"/>
      <c r="HD47" s="260"/>
      <c r="HE47" s="260"/>
      <c r="HF47" s="260"/>
      <c r="HG47" s="260"/>
      <c r="HH47" s="260"/>
      <c r="HI47" s="260"/>
      <c r="HJ47" s="260"/>
      <c r="HK47" s="260"/>
      <c r="HL47" s="260"/>
      <c r="HM47" s="260"/>
      <c r="HN47" s="260"/>
      <c r="HO47" s="260"/>
      <c r="HP47" s="260"/>
      <c r="HQ47" s="260"/>
      <c r="HR47" s="260"/>
      <c r="HS47" s="260"/>
      <c r="HT47" s="260"/>
      <c r="HU47" s="260"/>
      <c r="HV47" s="260"/>
      <c r="HW47" s="260"/>
      <c r="HX47" s="260"/>
      <c r="HY47" s="260"/>
      <c r="HZ47" s="260"/>
      <c r="IA47" s="260"/>
      <c r="IB47" s="260"/>
      <c r="IC47" s="260"/>
      <c r="ID47" s="257"/>
      <c r="IE47" s="258"/>
      <c r="IF47" s="256"/>
      <c r="IG47" s="256"/>
      <c r="IH47" s="256"/>
      <c r="II47" s="256"/>
      <c r="IJ47" s="256"/>
      <c r="IK47" s="256"/>
      <c r="IL47" s="256"/>
      <c r="IM47" s="256"/>
      <c r="IN47" s="256"/>
      <c r="IO47" s="256"/>
      <c r="IP47" s="256"/>
      <c r="IQ47" s="256"/>
      <c r="IR47" s="256"/>
      <c r="IS47" s="256"/>
      <c r="IT47" s="260"/>
      <c r="IU47" s="260"/>
      <c r="IV47" s="258"/>
      <c r="IW47" s="256"/>
      <c r="IX47" s="256"/>
      <c r="IY47" s="256"/>
      <c r="IZ47" s="256"/>
      <c r="JA47" s="256"/>
      <c r="JB47" s="256"/>
      <c r="JC47" s="256"/>
      <c r="JD47" s="256"/>
      <c r="JE47" s="256"/>
      <c r="JF47" s="256"/>
      <c r="JG47" s="256"/>
      <c r="JH47" s="256"/>
      <c r="JI47" s="256"/>
      <c r="JJ47" s="256"/>
      <c r="JK47" s="256"/>
      <c r="JL47" s="256"/>
      <c r="JM47" s="256"/>
      <c r="JN47" s="256"/>
      <c r="JO47" s="256"/>
      <c r="JP47" s="256"/>
      <c r="JQ47" s="256"/>
      <c r="JR47" s="256"/>
      <c r="JS47" s="256"/>
      <c r="JT47" s="260"/>
      <c r="JU47" s="260"/>
      <c r="JV47" s="260"/>
      <c r="JW47" s="260"/>
      <c r="JX47" s="258"/>
      <c r="JY47" s="256"/>
      <c r="JZ47" s="256"/>
      <c r="KA47" s="256"/>
      <c r="KB47" s="256"/>
      <c r="KC47" s="256"/>
      <c r="KD47" s="256"/>
      <c r="KE47" s="256"/>
      <c r="KF47" s="256"/>
      <c r="KG47" s="256"/>
      <c r="KH47" s="256"/>
      <c r="KI47" s="256"/>
      <c r="KJ47" s="256"/>
      <c r="KK47" s="256"/>
      <c r="KL47" s="256"/>
      <c r="KM47" s="256"/>
      <c r="KN47" s="256"/>
      <c r="KO47" s="256"/>
      <c r="KP47" s="256"/>
      <c r="KQ47" s="256"/>
      <c r="KR47" s="260"/>
      <c r="KS47" s="260"/>
      <c r="KT47" s="260"/>
      <c r="KU47" s="260"/>
      <c r="KV47" s="260"/>
      <c r="KW47" s="260"/>
      <c r="KX47" s="260"/>
      <c r="KY47" s="260"/>
      <c r="KZ47" s="260"/>
      <c r="LA47" s="260"/>
      <c r="LB47" s="260"/>
      <c r="LC47" s="260"/>
      <c r="LD47" s="260"/>
      <c r="LE47" s="260"/>
      <c r="LF47" s="260"/>
      <c r="LG47" s="260"/>
      <c r="LH47" s="260"/>
      <c r="LI47" s="260"/>
      <c r="LJ47" s="260"/>
      <c r="LK47" s="260"/>
      <c r="LL47" s="260"/>
      <c r="LM47" s="260"/>
      <c r="LN47" s="260"/>
      <c r="LO47" s="260"/>
      <c r="LP47" s="260"/>
      <c r="LQ47" s="260"/>
      <c r="LR47" s="260"/>
      <c r="LS47" s="260"/>
      <c r="LT47" s="260"/>
      <c r="LU47" s="260"/>
      <c r="LV47" s="260"/>
      <c r="LW47" s="260"/>
      <c r="LX47" s="260"/>
      <c r="LY47" s="260"/>
      <c r="LZ47" s="260"/>
      <c r="MA47" s="260"/>
      <c r="MB47" s="260"/>
      <c r="MC47" s="260"/>
      <c r="MD47" s="260"/>
      <c r="ME47" s="260"/>
      <c r="MF47" s="260"/>
      <c r="MG47" s="260"/>
      <c r="MH47" s="260"/>
      <c r="MI47" s="260"/>
      <c r="MJ47" s="260"/>
      <c r="MK47" s="257"/>
      <c r="ML47" s="261"/>
      <c r="MM47" s="256"/>
      <c r="MN47" s="256"/>
      <c r="MO47" s="256"/>
      <c r="MP47" s="256"/>
      <c r="MQ47" s="256"/>
      <c r="MR47" s="256"/>
      <c r="MS47" s="256"/>
      <c r="MT47" s="256"/>
      <c r="MU47" s="256"/>
      <c r="MV47" s="256"/>
      <c r="MW47" s="256"/>
      <c r="MX47" s="260"/>
      <c r="MY47" s="260"/>
      <c r="MZ47" s="260"/>
      <c r="NA47" s="260"/>
      <c r="NB47" s="260"/>
      <c r="NC47" s="260"/>
      <c r="ND47" s="260"/>
      <c r="NE47" s="260"/>
      <c r="NF47" s="260"/>
      <c r="NG47" s="260"/>
      <c r="NH47" s="260"/>
      <c r="NI47" s="260"/>
      <c r="NJ47" s="260"/>
      <c r="NK47" s="260"/>
      <c r="NL47" s="260"/>
      <c r="NM47" s="260"/>
      <c r="NN47" s="260"/>
      <c r="NO47" s="260"/>
      <c r="NP47" s="260"/>
      <c r="NQ47" s="260"/>
      <c r="NR47" s="260"/>
      <c r="NS47" s="260"/>
      <c r="NT47" s="260"/>
      <c r="NU47" s="260"/>
      <c r="NV47" s="260"/>
      <c r="NW47" s="260"/>
      <c r="NX47" s="260"/>
      <c r="NY47" s="260"/>
      <c r="NZ47" s="260"/>
      <c r="OA47" s="260"/>
      <c r="OB47" s="260"/>
      <c r="OC47" s="260"/>
      <c r="OD47" s="260"/>
      <c r="OE47" s="260"/>
      <c r="OF47" s="260"/>
      <c r="OG47" s="260"/>
      <c r="OH47" s="260"/>
      <c r="OI47" s="260"/>
      <c r="OJ47" s="260">
        <v>1</v>
      </c>
      <c r="OK47" s="260">
        <v>1</v>
      </c>
      <c r="OL47" s="260">
        <v>1</v>
      </c>
      <c r="OM47" s="260">
        <v>1</v>
      </c>
      <c r="ON47" s="260">
        <v>1</v>
      </c>
      <c r="OO47" s="260">
        <v>1</v>
      </c>
      <c r="OP47" s="260"/>
      <c r="OQ47" s="260"/>
      <c r="OR47" s="260"/>
      <c r="OS47" s="260"/>
      <c r="OT47" s="260"/>
      <c r="OU47" s="260"/>
      <c r="OV47" s="260"/>
      <c r="OW47" s="260"/>
      <c r="OX47" s="260"/>
      <c r="OY47" s="260"/>
      <c r="OZ47" s="260"/>
      <c r="PA47" s="260"/>
      <c r="PB47" s="260"/>
      <c r="PC47" s="260"/>
      <c r="PD47" s="260"/>
      <c r="PE47" s="260"/>
      <c r="PF47" s="260"/>
      <c r="PG47" s="260"/>
      <c r="PH47" s="260"/>
      <c r="PI47" s="260"/>
      <c r="PJ47" s="260"/>
      <c r="PK47" s="260"/>
      <c r="PL47" s="260"/>
      <c r="PM47" s="258"/>
      <c r="PN47" s="256"/>
      <c r="PO47" s="256"/>
      <c r="PP47" s="256"/>
      <c r="PQ47" s="256"/>
      <c r="PR47" s="256"/>
      <c r="PS47" s="257"/>
    </row>
    <row r="48" spans="1:435" ht="31.5" x14ac:dyDescent="0.25">
      <c r="A48" s="233">
        <f>'Położnictwo I st.'!A48</f>
        <v>28</v>
      </c>
      <c r="B48" s="234" t="str">
        <f>IF('Położnictwo I st.'!B48&gt;0,'Położnictwo I st.'!B48," ")</f>
        <v>D</v>
      </c>
      <c r="C48" s="234" t="str">
        <f>IF('Położnictwo I st.'!C48&gt;0,'Położnictwo I st.'!C48," ")</f>
        <v>2025/2026</v>
      </c>
      <c r="D48" s="234" t="str">
        <f>IF('Położnictwo I st.'!D48&gt;0,'Położnictwo I st.'!D48," ")</f>
        <v xml:space="preserve"> </v>
      </c>
      <c r="E48" s="234">
        <f>IF('Położnictwo I st.'!E48&gt;0,'Położnictwo I st.'!E48," ")</f>
        <v>2</v>
      </c>
      <c r="F48" s="234" t="str">
        <f>IF('Położnictwo I st.'!F48&gt;0,'Położnictwo I st.'!F48," ")</f>
        <v>2026/2027</v>
      </c>
      <c r="G48" s="234" t="str">
        <f>IF('Położnictwo I st.'!G48&gt;0,'Położnictwo I st.'!G48," ")</f>
        <v>RPS</v>
      </c>
      <c r="H48" s="234" t="str">
        <f>IF('Położnictwo I st.'!H48&gt;0,'Położnictwo I st.'!H48," ")</f>
        <v>ze standardu</v>
      </c>
      <c r="I48" s="319" t="str">
        <f>IF('Położnictwo I st.'!I48&gt;0,'Położnictwo I st.'!I48," ")</f>
        <v>Pediatria i pielęgniarstwo pediatryczne</v>
      </c>
      <c r="J48" s="236">
        <f>'Położnictwo I st.'!L48</f>
        <v>85</v>
      </c>
      <c r="K48" s="237">
        <f>'Położnictwo I st.'!M48</f>
        <v>0</v>
      </c>
      <c r="L48" s="238">
        <f>'Położnictwo I st.'!N48</f>
        <v>85</v>
      </c>
      <c r="M48" s="239">
        <f>'Położnictwo I st.'!AA48+'Położnictwo I st.'!AC48+'Położnictwo I st.'!AX48+'Położnictwo I st.'!AZ48</f>
        <v>25</v>
      </c>
      <c r="N48" s="240">
        <f>'Położnictwo I st.'!O48</f>
        <v>65</v>
      </c>
      <c r="O48" s="241">
        <f>'Położnictwo I st.'!P48</f>
        <v>3</v>
      </c>
      <c r="P48" s="242" t="str">
        <f>'Położnictwo I st.'!U48</f>
        <v>zal</v>
      </c>
      <c r="Q48" s="243">
        <f t="shared" si="3"/>
        <v>6</v>
      </c>
      <c r="R48" s="244">
        <f t="shared" si="4"/>
        <v>2</v>
      </c>
      <c r="S48" s="276">
        <f t="shared" si="5"/>
        <v>0</v>
      </c>
      <c r="T48" s="258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60"/>
      <c r="AW48" s="260"/>
      <c r="AX48" s="260"/>
      <c r="AY48" s="260"/>
      <c r="AZ48" s="260"/>
      <c r="BA48" s="260"/>
      <c r="BB48" s="257"/>
      <c r="BC48" s="255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9"/>
      <c r="CA48" s="253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6"/>
      <c r="DA48" s="256"/>
      <c r="DB48" s="256"/>
      <c r="DC48" s="257"/>
      <c r="DD48" s="261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8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6"/>
      <c r="GF48" s="256"/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GT48" s="256"/>
      <c r="GU48" s="256"/>
      <c r="GV48" s="256"/>
      <c r="GW48" s="256">
        <v>1</v>
      </c>
      <c r="GX48" s="256">
        <v>1</v>
      </c>
      <c r="GY48" s="256">
        <v>1</v>
      </c>
      <c r="GZ48" s="260">
        <v>1</v>
      </c>
      <c r="HA48" s="260">
        <v>1</v>
      </c>
      <c r="HB48" s="260">
        <v>1</v>
      </c>
      <c r="HC48" s="260"/>
      <c r="HD48" s="260"/>
      <c r="HE48" s="260"/>
      <c r="HF48" s="260"/>
      <c r="HG48" s="260"/>
      <c r="HH48" s="260"/>
      <c r="HI48" s="260"/>
      <c r="HJ48" s="260"/>
      <c r="HK48" s="260"/>
      <c r="HL48" s="260"/>
      <c r="HM48" s="260"/>
      <c r="HN48" s="260"/>
      <c r="HO48" s="260"/>
      <c r="HP48" s="260"/>
      <c r="HQ48" s="260"/>
      <c r="HR48" s="260"/>
      <c r="HS48" s="260"/>
      <c r="HT48" s="260"/>
      <c r="HU48" s="260"/>
      <c r="HV48" s="260"/>
      <c r="HW48" s="260"/>
      <c r="HX48" s="260"/>
      <c r="HY48" s="260"/>
      <c r="HZ48" s="260"/>
      <c r="IA48" s="260"/>
      <c r="IB48" s="260"/>
      <c r="IC48" s="260"/>
      <c r="ID48" s="257"/>
      <c r="IE48" s="258"/>
      <c r="IF48" s="256"/>
      <c r="IG48" s="256"/>
      <c r="IH48" s="256"/>
      <c r="II48" s="256"/>
      <c r="IJ48" s="256"/>
      <c r="IK48" s="256"/>
      <c r="IL48" s="256"/>
      <c r="IM48" s="256"/>
      <c r="IN48" s="256"/>
      <c r="IO48" s="256"/>
      <c r="IP48" s="256"/>
      <c r="IQ48" s="256"/>
      <c r="IR48" s="256"/>
      <c r="IS48" s="256"/>
      <c r="IT48" s="260"/>
      <c r="IU48" s="260"/>
      <c r="IV48" s="258"/>
      <c r="IW48" s="256"/>
      <c r="IX48" s="256"/>
      <c r="IY48" s="256"/>
      <c r="IZ48" s="256"/>
      <c r="JA48" s="256"/>
      <c r="JB48" s="256"/>
      <c r="JC48" s="256"/>
      <c r="JD48" s="256"/>
      <c r="JE48" s="256"/>
      <c r="JF48" s="256"/>
      <c r="JG48" s="256"/>
      <c r="JH48" s="256"/>
      <c r="JI48" s="256"/>
      <c r="JJ48" s="256"/>
      <c r="JK48" s="256"/>
      <c r="JL48" s="256"/>
      <c r="JM48" s="256"/>
      <c r="JN48" s="256"/>
      <c r="JO48" s="256"/>
      <c r="JP48" s="256"/>
      <c r="JQ48" s="256"/>
      <c r="JR48" s="256"/>
      <c r="JS48" s="256"/>
      <c r="JT48" s="260"/>
      <c r="JU48" s="260"/>
      <c r="JV48" s="260"/>
      <c r="JW48" s="260"/>
      <c r="JX48" s="258"/>
      <c r="JY48" s="256"/>
      <c r="JZ48" s="256"/>
      <c r="KA48" s="256"/>
      <c r="KB48" s="256"/>
      <c r="KC48" s="256"/>
      <c r="KD48" s="256"/>
      <c r="KE48" s="256"/>
      <c r="KF48" s="256"/>
      <c r="KG48" s="256"/>
      <c r="KH48" s="256"/>
      <c r="KI48" s="256"/>
      <c r="KJ48" s="256"/>
      <c r="KK48" s="256"/>
      <c r="KL48" s="256"/>
      <c r="KM48" s="256"/>
      <c r="KN48" s="256"/>
      <c r="KO48" s="256"/>
      <c r="KP48" s="256"/>
      <c r="KQ48" s="256"/>
      <c r="KR48" s="260"/>
      <c r="KS48" s="260"/>
      <c r="KT48" s="260"/>
      <c r="KU48" s="260"/>
      <c r="KV48" s="260"/>
      <c r="KW48" s="260"/>
      <c r="KX48" s="260"/>
      <c r="KY48" s="260"/>
      <c r="KZ48" s="260"/>
      <c r="LA48" s="260"/>
      <c r="LB48" s="260"/>
      <c r="LC48" s="260"/>
      <c r="LD48" s="260"/>
      <c r="LE48" s="260"/>
      <c r="LF48" s="260"/>
      <c r="LG48" s="260"/>
      <c r="LH48" s="260"/>
      <c r="LI48" s="260"/>
      <c r="LJ48" s="260"/>
      <c r="LK48" s="260"/>
      <c r="LL48" s="260"/>
      <c r="LM48" s="260"/>
      <c r="LN48" s="260"/>
      <c r="LO48" s="260"/>
      <c r="LP48" s="260"/>
      <c r="LQ48" s="260"/>
      <c r="LR48" s="260"/>
      <c r="LS48" s="260"/>
      <c r="LT48" s="260"/>
      <c r="LU48" s="260"/>
      <c r="LV48" s="260"/>
      <c r="LW48" s="260"/>
      <c r="LX48" s="260"/>
      <c r="LY48" s="260"/>
      <c r="LZ48" s="260"/>
      <c r="MA48" s="260"/>
      <c r="MB48" s="260"/>
      <c r="MC48" s="260"/>
      <c r="MD48" s="260"/>
      <c r="ME48" s="260"/>
      <c r="MF48" s="260"/>
      <c r="MG48" s="260"/>
      <c r="MH48" s="260"/>
      <c r="MI48" s="260"/>
      <c r="MJ48" s="260"/>
      <c r="MK48" s="257"/>
      <c r="ML48" s="261"/>
      <c r="MM48" s="256"/>
      <c r="MN48" s="256"/>
      <c r="MO48" s="256"/>
      <c r="MP48" s="256"/>
      <c r="MQ48" s="256"/>
      <c r="MR48" s="256"/>
      <c r="MS48" s="256"/>
      <c r="MT48" s="256"/>
      <c r="MU48" s="256"/>
      <c r="MV48" s="256"/>
      <c r="MW48" s="256"/>
      <c r="MX48" s="260"/>
      <c r="MY48" s="260"/>
      <c r="MZ48" s="260"/>
      <c r="NA48" s="260"/>
      <c r="NB48" s="260"/>
      <c r="NC48" s="260"/>
      <c r="ND48" s="260"/>
      <c r="NE48" s="260"/>
      <c r="NF48" s="260"/>
      <c r="NG48" s="260"/>
      <c r="NH48" s="260"/>
      <c r="NI48" s="260"/>
      <c r="NJ48" s="260"/>
      <c r="NK48" s="260"/>
      <c r="NL48" s="260"/>
      <c r="NM48" s="260"/>
      <c r="NN48" s="260"/>
      <c r="NO48" s="260"/>
      <c r="NP48" s="260"/>
      <c r="NQ48" s="260"/>
      <c r="NR48" s="260"/>
      <c r="NS48" s="260"/>
      <c r="NT48" s="260"/>
      <c r="NU48" s="260"/>
      <c r="NV48" s="260"/>
      <c r="NW48" s="260"/>
      <c r="NX48" s="260"/>
      <c r="NY48" s="260"/>
      <c r="NZ48" s="260"/>
      <c r="OA48" s="260"/>
      <c r="OB48" s="260"/>
      <c r="OC48" s="260"/>
      <c r="OD48" s="260"/>
      <c r="OE48" s="260"/>
      <c r="OF48" s="260"/>
      <c r="OG48" s="260"/>
      <c r="OH48" s="260"/>
      <c r="OI48" s="260"/>
      <c r="OJ48" s="260"/>
      <c r="OK48" s="260"/>
      <c r="OL48" s="260"/>
      <c r="OM48" s="260"/>
      <c r="ON48" s="260"/>
      <c r="OO48" s="260"/>
      <c r="OP48" s="260">
        <v>1</v>
      </c>
      <c r="OQ48" s="260">
        <v>1</v>
      </c>
      <c r="OR48" s="260"/>
      <c r="OS48" s="260"/>
      <c r="OT48" s="260"/>
      <c r="OU48" s="260"/>
      <c r="OV48" s="260"/>
      <c r="OW48" s="260"/>
      <c r="OX48" s="260"/>
      <c r="OY48" s="260"/>
      <c r="OZ48" s="260"/>
      <c r="PA48" s="260"/>
      <c r="PB48" s="260"/>
      <c r="PC48" s="260"/>
      <c r="PD48" s="260"/>
      <c r="PE48" s="260"/>
      <c r="PF48" s="260"/>
      <c r="PG48" s="260"/>
      <c r="PH48" s="260"/>
      <c r="PI48" s="260"/>
      <c r="PJ48" s="260"/>
      <c r="PK48" s="260"/>
      <c r="PL48" s="260"/>
      <c r="PM48" s="258"/>
      <c r="PN48" s="256"/>
      <c r="PO48" s="256"/>
      <c r="PP48" s="256"/>
      <c r="PQ48" s="256"/>
      <c r="PR48" s="256"/>
      <c r="PS48" s="257"/>
    </row>
    <row r="49" spans="1:435" ht="15.75" x14ac:dyDescent="0.25">
      <c r="A49" s="233">
        <f>'Położnictwo I st.'!A49</f>
        <v>29</v>
      </c>
      <c r="B49" s="234" t="str">
        <f>IF('Położnictwo I st.'!B49&gt;0,'Położnictwo I st.'!B49," ")</f>
        <v>D</v>
      </c>
      <c r="C49" s="234" t="str">
        <f>IF('Położnictwo I st.'!C49&gt;0,'Położnictwo I st.'!C49," ")</f>
        <v>2025/2026</v>
      </c>
      <c r="D49" s="234" t="str">
        <f>IF('Położnictwo I st.'!D49&gt;0,'Położnictwo I st.'!D49," ")</f>
        <v xml:space="preserve"> </v>
      </c>
      <c r="E49" s="234">
        <f>IF('Położnictwo I st.'!E49&gt;0,'Położnictwo I st.'!E49," ")</f>
        <v>2</v>
      </c>
      <c r="F49" s="234" t="str">
        <f>IF('Położnictwo I st.'!F49&gt;0,'Położnictwo I st.'!F49," ")</f>
        <v>2026/2027</v>
      </c>
      <c r="G49" s="234" t="str">
        <f>IF('Położnictwo I st.'!G49&gt;0,'Położnictwo I st.'!G49," ")</f>
        <v>RPS</v>
      </c>
      <c r="H49" s="234" t="str">
        <f>IF('Położnictwo I st.'!H49&gt;0,'Położnictwo I st.'!H49," ")</f>
        <v>ze standardu</v>
      </c>
      <c r="I49" s="319" t="str">
        <f>IF('Położnictwo I st.'!I49&gt;0,'Położnictwo I st.'!I49," ")</f>
        <v>Choroby wewnętrzne</v>
      </c>
      <c r="J49" s="236">
        <f>'Położnictwo I st.'!L49</f>
        <v>85</v>
      </c>
      <c r="K49" s="237">
        <f>'Położnictwo I st.'!M49</f>
        <v>0</v>
      </c>
      <c r="L49" s="238">
        <f>'Położnictwo I st.'!N49</f>
        <v>85</v>
      </c>
      <c r="M49" s="239">
        <f>'Położnictwo I st.'!AA49+'Położnictwo I st.'!AC49+'Położnictwo I st.'!AX49+'Położnictwo I st.'!AZ49</f>
        <v>25</v>
      </c>
      <c r="N49" s="240">
        <f>'Położnictwo I st.'!O49</f>
        <v>65</v>
      </c>
      <c r="O49" s="241">
        <f>'Położnictwo I st.'!P49</f>
        <v>3</v>
      </c>
      <c r="P49" s="242" t="str">
        <f>'Położnictwo I st.'!U49</f>
        <v>zal</v>
      </c>
      <c r="Q49" s="243">
        <f t="shared" si="3"/>
        <v>3</v>
      </c>
      <c r="R49" s="244">
        <f t="shared" si="4"/>
        <v>3</v>
      </c>
      <c r="S49" s="276">
        <f t="shared" si="5"/>
        <v>0</v>
      </c>
      <c r="T49" s="258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60"/>
      <c r="AW49" s="260"/>
      <c r="AX49" s="260"/>
      <c r="AY49" s="260"/>
      <c r="AZ49" s="260"/>
      <c r="BA49" s="260"/>
      <c r="BB49" s="257"/>
      <c r="BC49" s="255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9"/>
      <c r="CA49" s="253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6"/>
      <c r="DA49" s="256"/>
      <c r="DB49" s="256"/>
      <c r="DC49" s="257"/>
      <c r="DD49" s="261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8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6"/>
      <c r="GF49" s="256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60"/>
      <c r="HA49" s="260"/>
      <c r="HB49" s="260"/>
      <c r="HC49" s="260">
        <v>1</v>
      </c>
      <c r="HD49" s="260">
        <v>1</v>
      </c>
      <c r="HE49" s="260">
        <v>1</v>
      </c>
      <c r="HF49" s="260"/>
      <c r="HG49" s="260"/>
      <c r="HH49" s="260"/>
      <c r="HI49" s="260"/>
      <c r="HJ49" s="260"/>
      <c r="HK49" s="260"/>
      <c r="HL49" s="260"/>
      <c r="HM49" s="260"/>
      <c r="HN49" s="260"/>
      <c r="HO49" s="260"/>
      <c r="HP49" s="260"/>
      <c r="HQ49" s="260"/>
      <c r="HR49" s="260"/>
      <c r="HS49" s="260"/>
      <c r="HT49" s="260"/>
      <c r="HU49" s="260"/>
      <c r="HV49" s="260"/>
      <c r="HW49" s="260"/>
      <c r="HX49" s="260"/>
      <c r="HY49" s="260"/>
      <c r="HZ49" s="260"/>
      <c r="IA49" s="260"/>
      <c r="IB49" s="260"/>
      <c r="IC49" s="260"/>
      <c r="ID49" s="257"/>
      <c r="IE49" s="258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  <c r="IS49" s="256"/>
      <c r="IT49" s="260"/>
      <c r="IU49" s="260"/>
      <c r="IV49" s="258"/>
      <c r="IW49" s="256"/>
      <c r="IX49" s="256"/>
      <c r="IY49" s="256"/>
      <c r="IZ49" s="256"/>
      <c r="JA49" s="256"/>
      <c r="JB49" s="256"/>
      <c r="JC49" s="256"/>
      <c r="JD49" s="256"/>
      <c r="JE49" s="256"/>
      <c r="JF49" s="256"/>
      <c r="JG49" s="256"/>
      <c r="JH49" s="256"/>
      <c r="JI49" s="256"/>
      <c r="JJ49" s="256"/>
      <c r="JK49" s="256"/>
      <c r="JL49" s="256"/>
      <c r="JM49" s="256"/>
      <c r="JN49" s="256"/>
      <c r="JO49" s="256"/>
      <c r="JP49" s="256"/>
      <c r="JQ49" s="256"/>
      <c r="JR49" s="256"/>
      <c r="JS49" s="256"/>
      <c r="JT49" s="260"/>
      <c r="JU49" s="260"/>
      <c r="JV49" s="260"/>
      <c r="JW49" s="260"/>
      <c r="JX49" s="258"/>
      <c r="JY49" s="256"/>
      <c r="JZ49" s="256"/>
      <c r="KA49" s="256"/>
      <c r="KB49" s="256"/>
      <c r="KC49" s="256"/>
      <c r="KD49" s="256"/>
      <c r="KE49" s="256"/>
      <c r="KF49" s="256"/>
      <c r="KG49" s="256"/>
      <c r="KH49" s="256"/>
      <c r="KI49" s="256"/>
      <c r="KJ49" s="256"/>
      <c r="KK49" s="256"/>
      <c r="KL49" s="256"/>
      <c r="KM49" s="256"/>
      <c r="KN49" s="256"/>
      <c r="KO49" s="256"/>
      <c r="KP49" s="256"/>
      <c r="KQ49" s="256"/>
      <c r="KR49" s="260"/>
      <c r="KS49" s="260"/>
      <c r="KT49" s="260"/>
      <c r="KU49" s="260"/>
      <c r="KV49" s="260"/>
      <c r="KW49" s="260"/>
      <c r="KX49" s="260"/>
      <c r="KY49" s="260"/>
      <c r="KZ49" s="260"/>
      <c r="LA49" s="260"/>
      <c r="LB49" s="260"/>
      <c r="LC49" s="260"/>
      <c r="LD49" s="260"/>
      <c r="LE49" s="260"/>
      <c r="LF49" s="260"/>
      <c r="LG49" s="260"/>
      <c r="LH49" s="260"/>
      <c r="LI49" s="260"/>
      <c r="LJ49" s="260"/>
      <c r="LK49" s="260"/>
      <c r="LL49" s="260"/>
      <c r="LM49" s="260"/>
      <c r="LN49" s="260"/>
      <c r="LO49" s="260"/>
      <c r="LP49" s="260"/>
      <c r="LQ49" s="260"/>
      <c r="LR49" s="260"/>
      <c r="LS49" s="260"/>
      <c r="LT49" s="260"/>
      <c r="LU49" s="260"/>
      <c r="LV49" s="260"/>
      <c r="LW49" s="260"/>
      <c r="LX49" s="260"/>
      <c r="LY49" s="260"/>
      <c r="LZ49" s="260"/>
      <c r="MA49" s="260"/>
      <c r="MB49" s="260"/>
      <c r="MC49" s="260"/>
      <c r="MD49" s="260"/>
      <c r="ME49" s="260"/>
      <c r="MF49" s="260"/>
      <c r="MG49" s="260"/>
      <c r="MH49" s="260"/>
      <c r="MI49" s="260"/>
      <c r="MJ49" s="260"/>
      <c r="MK49" s="257"/>
      <c r="ML49" s="261"/>
      <c r="MM49" s="256"/>
      <c r="MN49" s="256"/>
      <c r="MO49" s="256"/>
      <c r="MP49" s="256"/>
      <c r="MQ49" s="256"/>
      <c r="MR49" s="256"/>
      <c r="MS49" s="256"/>
      <c r="MT49" s="256"/>
      <c r="MU49" s="256"/>
      <c r="MV49" s="256"/>
      <c r="MW49" s="256"/>
      <c r="MX49" s="260"/>
      <c r="MY49" s="260"/>
      <c r="MZ49" s="260"/>
      <c r="NA49" s="260"/>
      <c r="NB49" s="260"/>
      <c r="NC49" s="260"/>
      <c r="ND49" s="260"/>
      <c r="NE49" s="260"/>
      <c r="NF49" s="260"/>
      <c r="NG49" s="260"/>
      <c r="NH49" s="260"/>
      <c r="NI49" s="260"/>
      <c r="NJ49" s="260"/>
      <c r="NK49" s="260"/>
      <c r="NL49" s="260"/>
      <c r="NM49" s="260"/>
      <c r="NN49" s="260"/>
      <c r="NO49" s="260"/>
      <c r="NP49" s="260"/>
      <c r="NQ49" s="260"/>
      <c r="NR49" s="260"/>
      <c r="NS49" s="260"/>
      <c r="NT49" s="260"/>
      <c r="NU49" s="260"/>
      <c r="NV49" s="260"/>
      <c r="NW49" s="260"/>
      <c r="NX49" s="260"/>
      <c r="NY49" s="260"/>
      <c r="NZ49" s="260"/>
      <c r="OA49" s="260"/>
      <c r="OB49" s="260"/>
      <c r="OC49" s="260"/>
      <c r="OD49" s="260"/>
      <c r="OE49" s="260"/>
      <c r="OF49" s="260"/>
      <c r="OG49" s="260"/>
      <c r="OH49" s="260"/>
      <c r="OI49" s="260"/>
      <c r="OJ49" s="260"/>
      <c r="OK49" s="260"/>
      <c r="OL49" s="260"/>
      <c r="OM49" s="260"/>
      <c r="ON49" s="260"/>
      <c r="OO49" s="260"/>
      <c r="OP49" s="260"/>
      <c r="OQ49" s="260"/>
      <c r="OR49" s="260">
        <v>1</v>
      </c>
      <c r="OS49" s="260">
        <v>1</v>
      </c>
      <c r="OT49" s="260">
        <v>1</v>
      </c>
      <c r="OU49" s="260"/>
      <c r="OV49" s="260"/>
      <c r="OW49" s="260"/>
      <c r="OX49" s="260"/>
      <c r="OY49" s="260"/>
      <c r="OZ49" s="260"/>
      <c r="PA49" s="260"/>
      <c r="PB49" s="260"/>
      <c r="PC49" s="260"/>
      <c r="PD49" s="260"/>
      <c r="PE49" s="260"/>
      <c r="PF49" s="260"/>
      <c r="PG49" s="260"/>
      <c r="PH49" s="260"/>
      <c r="PI49" s="260"/>
      <c r="PJ49" s="260"/>
      <c r="PK49" s="260"/>
      <c r="PL49" s="260"/>
      <c r="PM49" s="258"/>
      <c r="PN49" s="256"/>
      <c r="PO49" s="256"/>
      <c r="PP49" s="256"/>
      <c r="PQ49" s="256"/>
      <c r="PR49" s="256"/>
      <c r="PS49" s="257"/>
    </row>
    <row r="50" spans="1:435" ht="15.75" x14ac:dyDescent="0.25">
      <c r="A50" s="233">
        <f>'Położnictwo I st.'!A50</f>
        <v>30</v>
      </c>
      <c r="B50" s="234" t="str">
        <f>IF('Położnictwo I st.'!B50&gt;0,'Położnictwo I st.'!B50," ")</f>
        <v>D</v>
      </c>
      <c r="C50" s="234" t="str">
        <f>IF('Położnictwo I st.'!C50&gt;0,'Położnictwo I st.'!C50," ")</f>
        <v>2025/2026</v>
      </c>
      <c r="D50" s="234" t="str">
        <f>IF('Położnictwo I st.'!D50&gt;0,'Położnictwo I st.'!D50," ")</f>
        <v xml:space="preserve"> </v>
      </c>
      <c r="E50" s="234">
        <f>IF('Położnictwo I st.'!E50&gt;0,'Położnictwo I st.'!E50," ")</f>
        <v>2</v>
      </c>
      <c r="F50" s="234" t="str">
        <f>IF('Położnictwo I st.'!F50&gt;0,'Położnictwo I st.'!F50," ")</f>
        <v>2026/2027</v>
      </c>
      <c r="G50" s="234" t="str">
        <f>IF('Położnictwo I st.'!G50&gt;0,'Położnictwo I st.'!G50," ")</f>
        <v>RPS</v>
      </c>
      <c r="H50" s="234" t="str">
        <f>IF('Położnictwo I st.'!H50&gt;0,'Położnictwo I st.'!H50," ")</f>
        <v>ze standardu</v>
      </c>
      <c r="I50" s="319" t="str">
        <f>IF('Położnictwo I st.'!I50&gt;0,'Położnictwo I st.'!I50," ")</f>
        <v>Chirurgia</v>
      </c>
      <c r="J50" s="236">
        <f>'Położnictwo I st.'!L50</f>
        <v>80</v>
      </c>
      <c r="K50" s="237">
        <f>'Położnictwo I st.'!M50</f>
        <v>0</v>
      </c>
      <c r="L50" s="238">
        <f>'Położnictwo I st.'!N50</f>
        <v>80</v>
      </c>
      <c r="M50" s="239">
        <f>'Położnictwo I st.'!AA50+'Położnictwo I st.'!AC50+'Położnictwo I st.'!AX50+'Położnictwo I st.'!AZ50</f>
        <v>25</v>
      </c>
      <c r="N50" s="240">
        <f>'Położnictwo I st.'!O50</f>
        <v>65</v>
      </c>
      <c r="O50" s="241">
        <f>'Położnictwo I st.'!P50</f>
        <v>3</v>
      </c>
      <c r="P50" s="242" t="str">
        <f>'Położnictwo I st.'!U50</f>
        <v>zal</v>
      </c>
      <c r="Q50" s="243">
        <f t="shared" si="3"/>
        <v>4</v>
      </c>
      <c r="R50" s="244">
        <f t="shared" si="4"/>
        <v>2</v>
      </c>
      <c r="S50" s="276">
        <f t="shared" si="5"/>
        <v>0</v>
      </c>
      <c r="T50" s="258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60"/>
      <c r="AW50" s="260"/>
      <c r="AX50" s="260"/>
      <c r="AY50" s="260"/>
      <c r="AZ50" s="260"/>
      <c r="BA50" s="260"/>
      <c r="BB50" s="257"/>
      <c r="BC50" s="255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9"/>
      <c r="CA50" s="253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6"/>
      <c r="DA50" s="256"/>
      <c r="DB50" s="256"/>
      <c r="DC50" s="257"/>
      <c r="DD50" s="261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8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6"/>
      <c r="GF50" s="256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60"/>
      <c r="HA50" s="260"/>
      <c r="HB50" s="260"/>
      <c r="HC50" s="260"/>
      <c r="HD50" s="260"/>
      <c r="HE50" s="260"/>
      <c r="HF50" s="260">
        <v>1</v>
      </c>
      <c r="HG50" s="260">
        <v>1</v>
      </c>
      <c r="HH50" s="260">
        <v>1</v>
      </c>
      <c r="HI50" s="260">
        <v>1</v>
      </c>
      <c r="HJ50" s="260"/>
      <c r="HK50" s="260"/>
      <c r="HL50" s="260"/>
      <c r="HM50" s="260"/>
      <c r="HN50" s="260"/>
      <c r="HO50" s="260"/>
      <c r="HP50" s="260"/>
      <c r="HQ50" s="260"/>
      <c r="HR50" s="260"/>
      <c r="HS50" s="260"/>
      <c r="HT50" s="260"/>
      <c r="HU50" s="260"/>
      <c r="HV50" s="260"/>
      <c r="HW50" s="260"/>
      <c r="HX50" s="260"/>
      <c r="HY50" s="260"/>
      <c r="HZ50" s="260"/>
      <c r="IA50" s="260"/>
      <c r="IB50" s="260"/>
      <c r="IC50" s="260"/>
      <c r="ID50" s="257"/>
      <c r="IE50" s="258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  <c r="IT50" s="260"/>
      <c r="IU50" s="260"/>
      <c r="IV50" s="258"/>
      <c r="IW50" s="256"/>
      <c r="IX50" s="256"/>
      <c r="IY50" s="256"/>
      <c r="IZ50" s="256"/>
      <c r="JA50" s="256"/>
      <c r="JB50" s="256"/>
      <c r="JC50" s="256"/>
      <c r="JD50" s="256"/>
      <c r="JE50" s="256"/>
      <c r="JF50" s="256"/>
      <c r="JG50" s="256"/>
      <c r="JH50" s="256"/>
      <c r="JI50" s="256"/>
      <c r="JJ50" s="256"/>
      <c r="JK50" s="256"/>
      <c r="JL50" s="256"/>
      <c r="JM50" s="256"/>
      <c r="JN50" s="256"/>
      <c r="JO50" s="256"/>
      <c r="JP50" s="256"/>
      <c r="JQ50" s="256"/>
      <c r="JR50" s="256"/>
      <c r="JS50" s="256"/>
      <c r="JT50" s="260"/>
      <c r="JU50" s="260"/>
      <c r="JV50" s="260"/>
      <c r="JW50" s="260"/>
      <c r="JX50" s="258"/>
      <c r="JY50" s="256"/>
      <c r="JZ50" s="256"/>
      <c r="KA50" s="256"/>
      <c r="KB50" s="256"/>
      <c r="KC50" s="256"/>
      <c r="KD50" s="256"/>
      <c r="KE50" s="256"/>
      <c r="KF50" s="256"/>
      <c r="KG50" s="256"/>
      <c r="KH50" s="256"/>
      <c r="KI50" s="256"/>
      <c r="KJ50" s="256"/>
      <c r="KK50" s="256"/>
      <c r="KL50" s="256"/>
      <c r="KM50" s="256"/>
      <c r="KN50" s="256"/>
      <c r="KO50" s="256"/>
      <c r="KP50" s="256"/>
      <c r="KQ50" s="256"/>
      <c r="KR50" s="260"/>
      <c r="KS50" s="260"/>
      <c r="KT50" s="260"/>
      <c r="KU50" s="260"/>
      <c r="KV50" s="260"/>
      <c r="KW50" s="260"/>
      <c r="KX50" s="260"/>
      <c r="KY50" s="260"/>
      <c r="KZ50" s="260"/>
      <c r="LA50" s="260"/>
      <c r="LB50" s="260"/>
      <c r="LC50" s="260"/>
      <c r="LD50" s="260"/>
      <c r="LE50" s="260"/>
      <c r="LF50" s="260"/>
      <c r="LG50" s="260"/>
      <c r="LH50" s="260"/>
      <c r="LI50" s="260"/>
      <c r="LJ50" s="260"/>
      <c r="LK50" s="260"/>
      <c r="LL50" s="260"/>
      <c r="LM50" s="260"/>
      <c r="LN50" s="260"/>
      <c r="LO50" s="260"/>
      <c r="LP50" s="260"/>
      <c r="LQ50" s="260"/>
      <c r="LR50" s="260"/>
      <c r="LS50" s="260"/>
      <c r="LT50" s="260"/>
      <c r="LU50" s="260"/>
      <c r="LV50" s="260"/>
      <c r="LW50" s="260"/>
      <c r="LX50" s="260"/>
      <c r="LY50" s="260"/>
      <c r="LZ50" s="260"/>
      <c r="MA50" s="260"/>
      <c r="MB50" s="260"/>
      <c r="MC50" s="260"/>
      <c r="MD50" s="260"/>
      <c r="ME50" s="260"/>
      <c r="MF50" s="260"/>
      <c r="MG50" s="260"/>
      <c r="MH50" s="260"/>
      <c r="MI50" s="260"/>
      <c r="MJ50" s="260"/>
      <c r="MK50" s="257"/>
      <c r="ML50" s="261"/>
      <c r="MM50" s="256"/>
      <c r="MN50" s="256"/>
      <c r="MO50" s="256"/>
      <c r="MP50" s="256"/>
      <c r="MQ50" s="256"/>
      <c r="MR50" s="256"/>
      <c r="MS50" s="256"/>
      <c r="MT50" s="256"/>
      <c r="MU50" s="256"/>
      <c r="MV50" s="256"/>
      <c r="MW50" s="256"/>
      <c r="MX50" s="260"/>
      <c r="MY50" s="260"/>
      <c r="MZ50" s="260"/>
      <c r="NA50" s="260"/>
      <c r="NB50" s="260"/>
      <c r="NC50" s="260"/>
      <c r="ND50" s="260"/>
      <c r="NE50" s="260"/>
      <c r="NF50" s="260"/>
      <c r="NG50" s="260"/>
      <c r="NH50" s="260"/>
      <c r="NI50" s="260"/>
      <c r="NJ50" s="260"/>
      <c r="NK50" s="260"/>
      <c r="NL50" s="260"/>
      <c r="NM50" s="260"/>
      <c r="NN50" s="260"/>
      <c r="NO50" s="260"/>
      <c r="NP50" s="260"/>
      <c r="NQ50" s="260"/>
      <c r="NR50" s="260"/>
      <c r="NS50" s="260"/>
      <c r="NT50" s="260"/>
      <c r="NU50" s="260"/>
      <c r="NV50" s="260"/>
      <c r="NW50" s="260"/>
      <c r="NX50" s="260"/>
      <c r="NY50" s="260"/>
      <c r="NZ50" s="260"/>
      <c r="OA50" s="260"/>
      <c r="OB50" s="260"/>
      <c r="OC50" s="260"/>
      <c r="OD50" s="260"/>
      <c r="OE50" s="260"/>
      <c r="OF50" s="260"/>
      <c r="OG50" s="260"/>
      <c r="OH50" s="260"/>
      <c r="OI50" s="260"/>
      <c r="OJ50" s="260"/>
      <c r="OK50" s="260"/>
      <c r="OL50" s="260"/>
      <c r="OM50" s="260"/>
      <c r="ON50" s="260"/>
      <c r="OO50" s="260"/>
      <c r="OP50" s="260"/>
      <c r="OQ50" s="260"/>
      <c r="OR50" s="260"/>
      <c r="OS50" s="260"/>
      <c r="OT50" s="260"/>
      <c r="OU50" s="260">
        <v>1</v>
      </c>
      <c r="OV50" s="260">
        <v>1</v>
      </c>
      <c r="OW50" s="260"/>
      <c r="OX50" s="260"/>
      <c r="OY50" s="260"/>
      <c r="OZ50" s="260"/>
      <c r="PA50" s="260"/>
      <c r="PB50" s="260"/>
      <c r="PC50" s="260"/>
      <c r="PD50" s="260"/>
      <c r="PE50" s="260"/>
      <c r="PF50" s="260"/>
      <c r="PG50" s="260"/>
      <c r="PH50" s="260"/>
      <c r="PI50" s="260"/>
      <c r="PJ50" s="260"/>
      <c r="PK50" s="260"/>
      <c r="PL50" s="260"/>
      <c r="PM50" s="258"/>
      <c r="PN50" s="256"/>
      <c r="PO50" s="256"/>
      <c r="PP50" s="256"/>
      <c r="PQ50" s="256"/>
      <c r="PR50" s="256"/>
      <c r="PS50" s="257"/>
    </row>
    <row r="51" spans="1:435" ht="31.5" x14ac:dyDescent="0.25">
      <c r="A51" s="233">
        <f>'Położnictwo I st.'!A51</f>
        <v>31</v>
      </c>
      <c r="B51" s="234" t="str">
        <f>IF('Położnictwo I st.'!B51&gt;0,'Położnictwo I st.'!B51," ")</f>
        <v>D</v>
      </c>
      <c r="C51" s="234" t="str">
        <f>IF('Położnictwo I st.'!C51&gt;0,'Położnictwo I st.'!C51," ")</f>
        <v>2025/2026</v>
      </c>
      <c r="D51" s="234" t="str">
        <f>IF('Położnictwo I st.'!D51&gt;0,'Położnictwo I st.'!D51," ")</f>
        <v xml:space="preserve"> </v>
      </c>
      <c r="E51" s="234">
        <f>IF('Położnictwo I st.'!E51&gt;0,'Położnictwo I st.'!E51," ")</f>
        <v>2</v>
      </c>
      <c r="F51" s="234" t="str">
        <f>IF('Położnictwo I st.'!F51&gt;0,'Położnictwo I st.'!F51," ")</f>
        <v>2026/2027</v>
      </c>
      <c r="G51" s="234" t="str">
        <f>IF('Położnictwo I st.'!G51&gt;0,'Położnictwo I st.'!G51," ")</f>
        <v>RPS</v>
      </c>
      <c r="H51" s="234" t="str">
        <f>IF('Położnictwo I st.'!H51&gt;0,'Położnictwo I st.'!H51," ")</f>
        <v>ze standardu</v>
      </c>
      <c r="I51" s="319" t="str">
        <f>IF('Położnictwo I st.'!I51&gt;0,'Położnictwo I st.'!I51," ")</f>
        <v>Rehabilitacja w położnictwie, neonatologii i ginekologii</v>
      </c>
      <c r="J51" s="236">
        <f>'Położnictwo I st.'!L51</f>
        <v>80</v>
      </c>
      <c r="K51" s="237">
        <f>'Położnictwo I st.'!M51</f>
        <v>10</v>
      </c>
      <c r="L51" s="238">
        <f>'Położnictwo I st.'!N51</f>
        <v>70</v>
      </c>
      <c r="M51" s="239">
        <f>'Położnictwo I st.'!AA51+'Położnictwo I st.'!AC51+'Położnictwo I st.'!AX51+'Położnictwo I st.'!AZ51</f>
        <v>15</v>
      </c>
      <c r="N51" s="240">
        <f>'Położnictwo I st.'!O51</f>
        <v>55</v>
      </c>
      <c r="O51" s="241">
        <f>'Położnictwo I st.'!P51</f>
        <v>3</v>
      </c>
      <c r="P51" s="242" t="str">
        <f>'Położnictwo I st.'!U51</f>
        <v>zal</v>
      </c>
      <c r="Q51" s="243">
        <f t="shared" si="3"/>
        <v>5</v>
      </c>
      <c r="R51" s="244">
        <f t="shared" si="4"/>
        <v>4</v>
      </c>
      <c r="S51" s="276">
        <f t="shared" si="5"/>
        <v>0</v>
      </c>
      <c r="T51" s="258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60"/>
      <c r="AW51" s="260"/>
      <c r="AX51" s="260"/>
      <c r="AY51" s="260"/>
      <c r="AZ51" s="260"/>
      <c r="BA51" s="260"/>
      <c r="BB51" s="257"/>
      <c r="BC51" s="255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9"/>
      <c r="CA51" s="253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6"/>
      <c r="DA51" s="256"/>
      <c r="DB51" s="256"/>
      <c r="DC51" s="257"/>
      <c r="DD51" s="261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8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6"/>
      <c r="FM51" s="256"/>
      <c r="FN51" s="256"/>
      <c r="FO51" s="256"/>
      <c r="FP51" s="256"/>
      <c r="FQ51" s="256"/>
      <c r="FR51" s="256"/>
      <c r="FS51" s="256"/>
      <c r="FT51" s="256"/>
      <c r="FU51" s="256"/>
      <c r="FV51" s="256"/>
      <c r="FW51" s="256"/>
      <c r="FX51" s="256"/>
      <c r="FY51" s="256"/>
      <c r="FZ51" s="256"/>
      <c r="GA51" s="256"/>
      <c r="GB51" s="256"/>
      <c r="GC51" s="256"/>
      <c r="GD51" s="256"/>
      <c r="GE51" s="256"/>
      <c r="GF51" s="256"/>
      <c r="GG51" s="256"/>
      <c r="GH51" s="256"/>
      <c r="GI51" s="256"/>
      <c r="GJ51" s="256"/>
      <c r="GK51" s="256"/>
      <c r="GL51" s="256"/>
      <c r="GM51" s="256"/>
      <c r="GN51" s="256"/>
      <c r="GO51" s="256"/>
      <c r="GP51" s="256"/>
      <c r="GQ51" s="256"/>
      <c r="GR51" s="256"/>
      <c r="GS51" s="256"/>
      <c r="GT51" s="256"/>
      <c r="GU51" s="256"/>
      <c r="GV51" s="256"/>
      <c r="GW51" s="256"/>
      <c r="GX51" s="256"/>
      <c r="GY51" s="256"/>
      <c r="GZ51" s="260"/>
      <c r="HA51" s="260"/>
      <c r="HB51" s="260"/>
      <c r="HC51" s="260"/>
      <c r="HD51" s="260"/>
      <c r="HE51" s="260"/>
      <c r="HF51" s="260"/>
      <c r="HG51" s="260"/>
      <c r="HH51" s="260"/>
      <c r="HI51" s="260"/>
      <c r="HJ51" s="260"/>
      <c r="HK51" s="260"/>
      <c r="HL51" s="260"/>
      <c r="HM51" s="260"/>
      <c r="HN51" s="260"/>
      <c r="HO51" s="260"/>
      <c r="HP51" s="260"/>
      <c r="HQ51" s="260">
        <v>1</v>
      </c>
      <c r="HR51" s="260">
        <v>1</v>
      </c>
      <c r="HS51" s="260">
        <v>1</v>
      </c>
      <c r="HT51" s="260">
        <v>1</v>
      </c>
      <c r="HU51" s="260">
        <v>1</v>
      </c>
      <c r="HV51" s="260"/>
      <c r="HW51" s="260"/>
      <c r="HX51" s="260"/>
      <c r="HY51" s="260"/>
      <c r="HZ51" s="260"/>
      <c r="IA51" s="260"/>
      <c r="IB51" s="260"/>
      <c r="IC51" s="260"/>
      <c r="ID51" s="257"/>
      <c r="IE51" s="258"/>
      <c r="IF51" s="256"/>
      <c r="IG51" s="256"/>
      <c r="IH51" s="256"/>
      <c r="II51" s="256"/>
      <c r="IJ51" s="256"/>
      <c r="IK51" s="256"/>
      <c r="IL51" s="256"/>
      <c r="IM51" s="256"/>
      <c r="IN51" s="256"/>
      <c r="IO51" s="256"/>
      <c r="IP51" s="256"/>
      <c r="IQ51" s="256"/>
      <c r="IR51" s="256"/>
      <c r="IS51" s="256"/>
      <c r="IT51" s="260"/>
      <c r="IU51" s="260"/>
      <c r="IV51" s="258"/>
      <c r="IW51" s="256"/>
      <c r="IX51" s="256"/>
      <c r="IY51" s="256"/>
      <c r="IZ51" s="256"/>
      <c r="JA51" s="256"/>
      <c r="JB51" s="256"/>
      <c r="JC51" s="256"/>
      <c r="JD51" s="256"/>
      <c r="JE51" s="256"/>
      <c r="JF51" s="256"/>
      <c r="JG51" s="256"/>
      <c r="JH51" s="256"/>
      <c r="JI51" s="256"/>
      <c r="JJ51" s="256"/>
      <c r="JK51" s="256"/>
      <c r="JL51" s="256"/>
      <c r="JM51" s="256"/>
      <c r="JN51" s="256"/>
      <c r="JO51" s="256"/>
      <c r="JP51" s="256"/>
      <c r="JQ51" s="256"/>
      <c r="JR51" s="256"/>
      <c r="JS51" s="256"/>
      <c r="JT51" s="260"/>
      <c r="JU51" s="260"/>
      <c r="JV51" s="260"/>
      <c r="JW51" s="260"/>
      <c r="JX51" s="258"/>
      <c r="JY51" s="256"/>
      <c r="JZ51" s="256"/>
      <c r="KA51" s="256"/>
      <c r="KB51" s="256"/>
      <c r="KC51" s="256"/>
      <c r="KD51" s="256"/>
      <c r="KE51" s="256"/>
      <c r="KF51" s="256"/>
      <c r="KG51" s="256"/>
      <c r="KH51" s="256"/>
      <c r="KI51" s="256"/>
      <c r="KJ51" s="256"/>
      <c r="KK51" s="256"/>
      <c r="KL51" s="256"/>
      <c r="KM51" s="256"/>
      <c r="KN51" s="256"/>
      <c r="KO51" s="256"/>
      <c r="KP51" s="256"/>
      <c r="KQ51" s="256"/>
      <c r="KR51" s="260"/>
      <c r="KS51" s="260"/>
      <c r="KT51" s="260"/>
      <c r="KU51" s="260"/>
      <c r="KV51" s="260"/>
      <c r="KW51" s="260"/>
      <c r="KX51" s="260"/>
      <c r="KY51" s="260"/>
      <c r="KZ51" s="260"/>
      <c r="LA51" s="260"/>
      <c r="LB51" s="260"/>
      <c r="LC51" s="260"/>
      <c r="LD51" s="260"/>
      <c r="LE51" s="260"/>
      <c r="LF51" s="260"/>
      <c r="LG51" s="260"/>
      <c r="LH51" s="260"/>
      <c r="LI51" s="260"/>
      <c r="LJ51" s="260"/>
      <c r="LK51" s="260"/>
      <c r="LL51" s="260"/>
      <c r="LM51" s="260"/>
      <c r="LN51" s="260"/>
      <c r="LO51" s="260"/>
      <c r="LP51" s="260"/>
      <c r="LQ51" s="260"/>
      <c r="LR51" s="260"/>
      <c r="LS51" s="260"/>
      <c r="LT51" s="260"/>
      <c r="LU51" s="260"/>
      <c r="LV51" s="260"/>
      <c r="LW51" s="260"/>
      <c r="LX51" s="260"/>
      <c r="LY51" s="260"/>
      <c r="LZ51" s="260"/>
      <c r="MA51" s="260"/>
      <c r="MB51" s="260"/>
      <c r="MC51" s="260"/>
      <c r="MD51" s="260"/>
      <c r="ME51" s="260"/>
      <c r="MF51" s="260"/>
      <c r="MG51" s="260"/>
      <c r="MH51" s="260"/>
      <c r="MI51" s="260"/>
      <c r="MJ51" s="260"/>
      <c r="MK51" s="257"/>
      <c r="ML51" s="261"/>
      <c r="MM51" s="256"/>
      <c r="MN51" s="256"/>
      <c r="MO51" s="256"/>
      <c r="MP51" s="256"/>
      <c r="MQ51" s="256"/>
      <c r="MR51" s="256"/>
      <c r="MS51" s="256"/>
      <c r="MT51" s="256"/>
      <c r="MU51" s="256"/>
      <c r="MV51" s="256"/>
      <c r="MW51" s="256"/>
      <c r="MX51" s="260"/>
      <c r="MY51" s="260"/>
      <c r="MZ51" s="260"/>
      <c r="NA51" s="260"/>
      <c r="NB51" s="260"/>
      <c r="NC51" s="260"/>
      <c r="ND51" s="260"/>
      <c r="NE51" s="260"/>
      <c r="NF51" s="260"/>
      <c r="NG51" s="260"/>
      <c r="NH51" s="260"/>
      <c r="NI51" s="260"/>
      <c r="NJ51" s="260"/>
      <c r="NK51" s="260"/>
      <c r="NL51" s="260"/>
      <c r="NM51" s="260"/>
      <c r="NN51" s="260"/>
      <c r="NO51" s="260"/>
      <c r="NP51" s="260"/>
      <c r="NQ51" s="260"/>
      <c r="NR51" s="260"/>
      <c r="NS51" s="260"/>
      <c r="NT51" s="260"/>
      <c r="NU51" s="260"/>
      <c r="NV51" s="260"/>
      <c r="NW51" s="260"/>
      <c r="NX51" s="260"/>
      <c r="NY51" s="260"/>
      <c r="NZ51" s="260"/>
      <c r="OA51" s="260"/>
      <c r="OB51" s="260"/>
      <c r="OC51" s="260"/>
      <c r="OD51" s="260"/>
      <c r="OE51" s="260"/>
      <c r="OF51" s="260"/>
      <c r="OG51" s="260"/>
      <c r="OH51" s="260"/>
      <c r="OI51" s="260"/>
      <c r="OJ51" s="260"/>
      <c r="OK51" s="260"/>
      <c r="OL51" s="260"/>
      <c r="OM51" s="260"/>
      <c r="ON51" s="260"/>
      <c r="OO51" s="260"/>
      <c r="OP51" s="260"/>
      <c r="OQ51" s="260"/>
      <c r="OR51" s="260"/>
      <c r="OS51" s="260"/>
      <c r="OT51" s="260"/>
      <c r="OU51" s="260"/>
      <c r="OV51" s="260"/>
      <c r="OW51" s="260"/>
      <c r="OX51" s="260"/>
      <c r="OY51" s="260"/>
      <c r="OZ51" s="260"/>
      <c r="PA51" s="260"/>
      <c r="PB51" s="260"/>
      <c r="PC51" s="260">
        <v>1</v>
      </c>
      <c r="PD51" s="260">
        <v>1</v>
      </c>
      <c r="PE51" s="260">
        <v>1</v>
      </c>
      <c r="PF51" s="260">
        <v>1</v>
      </c>
      <c r="PG51" s="260"/>
      <c r="PH51" s="260"/>
      <c r="PI51" s="260"/>
      <c r="PJ51" s="260"/>
      <c r="PK51" s="260"/>
      <c r="PL51" s="260"/>
      <c r="PM51" s="258"/>
      <c r="PN51" s="256"/>
      <c r="PO51" s="256"/>
      <c r="PP51" s="256"/>
      <c r="PQ51" s="256"/>
      <c r="PR51" s="256"/>
      <c r="PS51" s="257"/>
    </row>
    <row r="52" spans="1:435" ht="15.75" x14ac:dyDescent="0.25">
      <c r="A52" s="233">
        <f>'Położnictwo I st.'!A52</f>
        <v>32</v>
      </c>
      <c r="B52" s="234" t="str">
        <f>IF('Położnictwo I st.'!B52&gt;0,'Położnictwo I st.'!B52," ")</f>
        <v>D</v>
      </c>
      <c r="C52" s="234" t="str">
        <f>IF('Położnictwo I st.'!C52&gt;0,'Położnictwo I st.'!C52," ")</f>
        <v>2025/2026</v>
      </c>
      <c r="D52" s="234" t="str">
        <f>IF('Położnictwo I st.'!D52&gt;0,'Położnictwo I st.'!D52," ")</f>
        <v xml:space="preserve"> </v>
      </c>
      <c r="E52" s="234">
        <f>IF('Położnictwo I st.'!E52&gt;0,'Położnictwo I st.'!E52," ")</f>
        <v>2</v>
      </c>
      <c r="F52" s="234" t="str">
        <f>IF('Położnictwo I st.'!F52&gt;0,'Położnictwo I st.'!F52," ")</f>
        <v>2026/2027</v>
      </c>
      <c r="G52" s="234" t="str">
        <f>IF('Położnictwo I st.'!G52&gt;0,'Położnictwo I st.'!G52," ")</f>
        <v>RPS</v>
      </c>
      <c r="H52" s="234" t="str">
        <f>IF('Położnictwo I st.'!H52&gt;0,'Położnictwo I st.'!H52," ")</f>
        <v>ze standardu</v>
      </c>
      <c r="I52" s="319" t="str">
        <f>IF('Położnictwo I st.'!I52&gt;0,'Położnictwo I st.'!I52," ")</f>
        <v>Psychiatria</v>
      </c>
      <c r="J52" s="236">
        <f>'Położnictwo I st.'!L52</f>
        <v>80</v>
      </c>
      <c r="K52" s="237">
        <f>'Położnictwo I st.'!M52</f>
        <v>0</v>
      </c>
      <c r="L52" s="238">
        <f>'Położnictwo I st.'!N52</f>
        <v>80</v>
      </c>
      <c r="M52" s="239">
        <f>'Położnictwo I st.'!AA52+'Położnictwo I st.'!AC52+'Położnictwo I st.'!AX52+'Położnictwo I st.'!AZ52</f>
        <v>25</v>
      </c>
      <c r="N52" s="240">
        <f>'Położnictwo I st.'!O52</f>
        <v>65</v>
      </c>
      <c r="O52" s="241">
        <f>'Położnictwo I st.'!P52</f>
        <v>3</v>
      </c>
      <c r="P52" s="242" t="str">
        <f>'Położnictwo I st.'!U52</f>
        <v>zal</v>
      </c>
      <c r="Q52" s="243">
        <f t="shared" si="3"/>
        <v>3</v>
      </c>
      <c r="R52" s="244">
        <f t="shared" si="4"/>
        <v>2</v>
      </c>
      <c r="S52" s="276">
        <f t="shared" si="5"/>
        <v>0</v>
      </c>
      <c r="T52" s="258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60"/>
      <c r="AW52" s="260"/>
      <c r="AX52" s="260"/>
      <c r="AY52" s="260"/>
      <c r="AZ52" s="260"/>
      <c r="BA52" s="260"/>
      <c r="BB52" s="257"/>
      <c r="BC52" s="255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9"/>
      <c r="CA52" s="253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6"/>
      <c r="DA52" s="256"/>
      <c r="DB52" s="256"/>
      <c r="DC52" s="257"/>
      <c r="DD52" s="261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8"/>
      <c r="FA52" s="256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  <c r="FL52" s="256"/>
      <c r="FM52" s="256"/>
      <c r="FN52" s="256"/>
      <c r="FO52" s="256"/>
      <c r="FP52" s="256"/>
      <c r="FQ52" s="256"/>
      <c r="FR52" s="256"/>
      <c r="FS52" s="256"/>
      <c r="FT52" s="256"/>
      <c r="FU52" s="256"/>
      <c r="FV52" s="256"/>
      <c r="FW52" s="256"/>
      <c r="FX52" s="256"/>
      <c r="FY52" s="256"/>
      <c r="FZ52" s="256"/>
      <c r="GA52" s="256"/>
      <c r="GB52" s="256"/>
      <c r="GC52" s="256"/>
      <c r="GD52" s="256"/>
      <c r="GE52" s="256"/>
      <c r="GF52" s="256"/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60"/>
      <c r="HA52" s="260"/>
      <c r="HB52" s="260"/>
      <c r="HC52" s="260"/>
      <c r="HD52" s="260"/>
      <c r="HE52" s="260"/>
      <c r="HF52" s="260"/>
      <c r="HG52" s="260"/>
      <c r="HH52" s="260"/>
      <c r="HI52" s="260"/>
      <c r="HJ52" s="260">
        <v>1</v>
      </c>
      <c r="HK52" s="260">
        <v>1</v>
      </c>
      <c r="HL52" s="260">
        <v>1</v>
      </c>
      <c r="HM52" s="260"/>
      <c r="HN52" s="260"/>
      <c r="HO52" s="260"/>
      <c r="HP52" s="260"/>
      <c r="HQ52" s="260"/>
      <c r="HR52" s="260"/>
      <c r="HS52" s="260"/>
      <c r="HT52" s="260"/>
      <c r="HU52" s="260"/>
      <c r="HV52" s="260"/>
      <c r="HW52" s="260"/>
      <c r="HX52" s="260"/>
      <c r="HY52" s="260"/>
      <c r="HZ52" s="260"/>
      <c r="IA52" s="260"/>
      <c r="IB52" s="260"/>
      <c r="IC52" s="260"/>
      <c r="ID52" s="257"/>
      <c r="IE52" s="258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  <c r="IS52" s="256"/>
      <c r="IT52" s="260"/>
      <c r="IU52" s="260"/>
      <c r="IV52" s="258"/>
      <c r="IW52" s="256"/>
      <c r="IX52" s="256"/>
      <c r="IY52" s="256"/>
      <c r="IZ52" s="256"/>
      <c r="JA52" s="256"/>
      <c r="JB52" s="256"/>
      <c r="JC52" s="256"/>
      <c r="JD52" s="256"/>
      <c r="JE52" s="256"/>
      <c r="JF52" s="256"/>
      <c r="JG52" s="256"/>
      <c r="JH52" s="256"/>
      <c r="JI52" s="256"/>
      <c r="JJ52" s="256"/>
      <c r="JK52" s="256"/>
      <c r="JL52" s="256"/>
      <c r="JM52" s="256"/>
      <c r="JN52" s="256"/>
      <c r="JO52" s="256"/>
      <c r="JP52" s="256"/>
      <c r="JQ52" s="256"/>
      <c r="JR52" s="256"/>
      <c r="JS52" s="256"/>
      <c r="JT52" s="260"/>
      <c r="JU52" s="260"/>
      <c r="JV52" s="260"/>
      <c r="JW52" s="260"/>
      <c r="JX52" s="258"/>
      <c r="JY52" s="256"/>
      <c r="JZ52" s="256"/>
      <c r="KA52" s="256"/>
      <c r="KB52" s="256"/>
      <c r="KC52" s="256"/>
      <c r="KD52" s="256"/>
      <c r="KE52" s="256"/>
      <c r="KF52" s="256"/>
      <c r="KG52" s="256"/>
      <c r="KH52" s="256"/>
      <c r="KI52" s="256"/>
      <c r="KJ52" s="256"/>
      <c r="KK52" s="256"/>
      <c r="KL52" s="256"/>
      <c r="KM52" s="256"/>
      <c r="KN52" s="256"/>
      <c r="KO52" s="256"/>
      <c r="KP52" s="256"/>
      <c r="KQ52" s="256"/>
      <c r="KR52" s="260"/>
      <c r="KS52" s="260"/>
      <c r="KT52" s="260"/>
      <c r="KU52" s="260"/>
      <c r="KV52" s="260"/>
      <c r="KW52" s="260"/>
      <c r="KX52" s="260"/>
      <c r="KY52" s="260"/>
      <c r="KZ52" s="260"/>
      <c r="LA52" s="260"/>
      <c r="LB52" s="260"/>
      <c r="LC52" s="260"/>
      <c r="LD52" s="260"/>
      <c r="LE52" s="260"/>
      <c r="LF52" s="260"/>
      <c r="LG52" s="260"/>
      <c r="LH52" s="260"/>
      <c r="LI52" s="260"/>
      <c r="LJ52" s="260"/>
      <c r="LK52" s="260"/>
      <c r="LL52" s="260"/>
      <c r="LM52" s="260"/>
      <c r="LN52" s="260"/>
      <c r="LO52" s="260"/>
      <c r="LP52" s="260"/>
      <c r="LQ52" s="260"/>
      <c r="LR52" s="260"/>
      <c r="LS52" s="260"/>
      <c r="LT52" s="260"/>
      <c r="LU52" s="260"/>
      <c r="LV52" s="260"/>
      <c r="LW52" s="260"/>
      <c r="LX52" s="260"/>
      <c r="LY52" s="260"/>
      <c r="LZ52" s="260"/>
      <c r="MA52" s="260"/>
      <c r="MB52" s="260"/>
      <c r="MC52" s="260"/>
      <c r="MD52" s="260"/>
      <c r="ME52" s="260"/>
      <c r="MF52" s="260"/>
      <c r="MG52" s="260"/>
      <c r="MH52" s="260"/>
      <c r="MI52" s="260"/>
      <c r="MJ52" s="260"/>
      <c r="MK52" s="257"/>
      <c r="ML52" s="261"/>
      <c r="MM52" s="256"/>
      <c r="MN52" s="256"/>
      <c r="MO52" s="256"/>
      <c r="MP52" s="256"/>
      <c r="MQ52" s="256"/>
      <c r="MR52" s="256"/>
      <c r="MS52" s="256"/>
      <c r="MT52" s="256"/>
      <c r="MU52" s="256"/>
      <c r="MV52" s="256"/>
      <c r="MW52" s="256"/>
      <c r="MX52" s="260"/>
      <c r="MY52" s="260"/>
      <c r="MZ52" s="260"/>
      <c r="NA52" s="260"/>
      <c r="NB52" s="260"/>
      <c r="NC52" s="260"/>
      <c r="ND52" s="260"/>
      <c r="NE52" s="260"/>
      <c r="NF52" s="260"/>
      <c r="NG52" s="260"/>
      <c r="NH52" s="260"/>
      <c r="NI52" s="260"/>
      <c r="NJ52" s="260"/>
      <c r="NK52" s="260"/>
      <c r="NL52" s="260"/>
      <c r="NM52" s="260"/>
      <c r="NN52" s="260"/>
      <c r="NO52" s="260"/>
      <c r="NP52" s="260"/>
      <c r="NQ52" s="260"/>
      <c r="NR52" s="260"/>
      <c r="NS52" s="260"/>
      <c r="NT52" s="260"/>
      <c r="NU52" s="260"/>
      <c r="NV52" s="260"/>
      <c r="NW52" s="260"/>
      <c r="NX52" s="260"/>
      <c r="NY52" s="260"/>
      <c r="NZ52" s="260"/>
      <c r="OA52" s="260"/>
      <c r="OB52" s="260"/>
      <c r="OC52" s="260"/>
      <c r="OD52" s="260"/>
      <c r="OE52" s="260"/>
      <c r="OF52" s="260"/>
      <c r="OG52" s="260"/>
      <c r="OH52" s="260"/>
      <c r="OI52" s="260"/>
      <c r="OJ52" s="260"/>
      <c r="OK52" s="260"/>
      <c r="OL52" s="260"/>
      <c r="OM52" s="260"/>
      <c r="ON52" s="260"/>
      <c r="OO52" s="260"/>
      <c r="OP52" s="260"/>
      <c r="OQ52" s="260"/>
      <c r="OR52" s="260"/>
      <c r="OS52" s="260"/>
      <c r="OT52" s="260"/>
      <c r="OU52" s="260"/>
      <c r="OV52" s="260"/>
      <c r="OW52" s="260">
        <v>1</v>
      </c>
      <c r="OX52" s="260">
        <v>1</v>
      </c>
      <c r="OY52" s="260"/>
      <c r="OZ52" s="260"/>
      <c r="PA52" s="260"/>
      <c r="PB52" s="260"/>
      <c r="PC52" s="260"/>
      <c r="PD52" s="260"/>
      <c r="PE52" s="260"/>
      <c r="PF52" s="260"/>
      <c r="PG52" s="260"/>
      <c r="PH52" s="260"/>
      <c r="PI52" s="260"/>
      <c r="PJ52" s="260"/>
      <c r="PK52" s="260"/>
      <c r="PL52" s="260"/>
      <c r="PM52" s="258"/>
      <c r="PN52" s="256"/>
      <c r="PO52" s="256"/>
      <c r="PP52" s="256"/>
      <c r="PQ52" s="256"/>
      <c r="PR52" s="256"/>
      <c r="PS52" s="257"/>
    </row>
    <row r="53" spans="1:435" ht="15.75" x14ac:dyDescent="0.25">
      <c r="A53" s="233" t="e">
        <f>'Położnictwo I st.'!#REF!</f>
        <v>#REF!</v>
      </c>
      <c r="B53" s="234" t="e">
        <f>IF('Położnictwo I st.'!#REF!&gt;0,'Położnictwo I st.'!#REF!," ")</f>
        <v>#REF!</v>
      </c>
      <c r="C53" s="234" t="e">
        <f>IF('Położnictwo I st.'!#REF!&gt;0,'Położnictwo I st.'!#REF!," ")</f>
        <v>#REF!</v>
      </c>
      <c r="D53" s="234" t="e">
        <f>IF('Położnictwo I st.'!#REF!&gt;0,'Położnictwo I st.'!#REF!," ")</f>
        <v>#REF!</v>
      </c>
      <c r="E53" s="234" t="e">
        <f>IF('Położnictwo I st.'!#REF!&gt;0,'Położnictwo I st.'!#REF!," ")</f>
        <v>#REF!</v>
      </c>
      <c r="F53" s="234" t="e">
        <f>IF('Położnictwo I st.'!#REF!&gt;0,'Położnictwo I st.'!#REF!," ")</f>
        <v>#REF!</v>
      </c>
      <c r="G53" s="234" t="e">
        <f>IF('Położnictwo I st.'!#REF!&gt;0,'Położnictwo I st.'!#REF!," ")</f>
        <v>#REF!</v>
      </c>
      <c r="H53" s="234" t="e">
        <f>IF('Położnictwo I st.'!#REF!&gt;0,'Położnictwo I st.'!#REF!," ")</f>
        <v>#REF!</v>
      </c>
      <c r="I53" s="319" t="e">
        <f>IF('Położnictwo I st.'!#REF!&gt;0,'Położnictwo I st.'!#REF!," ")</f>
        <v>#REF!</v>
      </c>
      <c r="J53" s="236" t="e">
        <f>'Położnictwo I st.'!#REF!</f>
        <v>#REF!</v>
      </c>
      <c r="K53" s="237" t="e">
        <f>'Położnictwo I st.'!#REF!</f>
        <v>#REF!</v>
      </c>
      <c r="L53" s="238" t="e">
        <f>'Położnictwo I st.'!#REF!</f>
        <v>#REF!</v>
      </c>
      <c r="M53" s="239" t="e">
        <f>'Położnictwo I st.'!#REF!+'Położnictwo I st.'!#REF!+'Położnictwo I st.'!#REF!+'Położnictwo I st.'!#REF!</f>
        <v>#REF!</v>
      </c>
      <c r="N53" s="240" t="e">
        <f>'Położnictwo I st.'!#REF!</f>
        <v>#REF!</v>
      </c>
      <c r="O53" s="241" t="e">
        <f>'Położnictwo I st.'!#REF!</f>
        <v>#REF!</v>
      </c>
      <c r="P53" s="242" t="e">
        <f>'Położnictwo I st.'!#REF!</f>
        <v>#REF!</v>
      </c>
      <c r="Q53" s="243">
        <f t="shared" si="3"/>
        <v>0</v>
      </c>
      <c r="R53" s="244">
        <f t="shared" si="4"/>
        <v>0</v>
      </c>
      <c r="S53" s="276">
        <f t="shared" si="5"/>
        <v>0</v>
      </c>
      <c r="T53" s="258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60"/>
      <c r="AW53" s="260"/>
      <c r="AX53" s="260"/>
      <c r="AY53" s="260"/>
      <c r="AZ53" s="260"/>
      <c r="BA53" s="260"/>
      <c r="BB53" s="257"/>
      <c r="BC53" s="255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9"/>
      <c r="CA53" s="253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6"/>
      <c r="DA53" s="256"/>
      <c r="DB53" s="256"/>
      <c r="DC53" s="257"/>
      <c r="DD53" s="261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/>
      <c r="EB53" s="256"/>
      <c r="EC53" s="256"/>
      <c r="ED53" s="256"/>
      <c r="EE53" s="256"/>
      <c r="EF53" s="256"/>
      <c r="EG53" s="256"/>
      <c r="EH53" s="256"/>
      <c r="EI53" s="256"/>
      <c r="EJ53" s="256"/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8"/>
      <c r="FA53" s="256"/>
      <c r="FB53" s="256"/>
      <c r="FC53" s="256"/>
      <c r="FD53" s="256"/>
      <c r="FE53" s="256"/>
      <c r="FF53" s="256"/>
      <c r="FG53" s="256"/>
      <c r="FH53" s="256"/>
      <c r="FI53" s="256"/>
      <c r="FJ53" s="256"/>
      <c r="FK53" s="256"/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/>
      <c r="FX53" s="256"/>
      <c r="FY53" s="256"/>
      <c r="FZ53" s="256"/>
      <c r="GA53" s="256"/>
      <c r="GB53" s="256"/>
      <c r="GC53" s="256"/>
      <c r="GD53" s="256"/>
      <c r="GE53" s="256"/>
      <c r="GF53" s="256"/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60"/>
      <c r="HA53" s="260"/>
      <c r="HB53" s="260"/>
      <c r="HC53" s="260"/>
      <c r="HD53" s="260"/>
      <c r="HE53" s="260"/>
      <c r="HF53" s="260"/>
      <c r="HG53" s="260"/>
      <c r="HH53" s="260"/>
      <c r="HI53" s="260"/>
      <c r="HJ53" s="260"/>
      <c r="HK53" s="260"/>
      <c r="HL53" s="260"/>
      <c r="HM53" s="260"/>
      <c r="HN53" s="260"/>
      <c r="HO53" s="260"/>
      <c r="HP53" s="260"/>
      <c r="HQ53" s="260"/>
      <c r="HR53" s="260"/>
      <c r="HS53" s="260"/>
      <c r="HT53" s="260"/>
      <c r="HU53" s="260"/>
      <c r="HV53" s="260"/>
      <c r="HW53" s="260"/>
      <c r="HX53" s="260"/>
      <c r="HY53" s="260"/>
      <c r="HZ53" s="260"/>
      <c r="IA53" s="260"/>
      <c r="IB53" s="260"/>
      <c r="IC53" s="260"/>
      <c r="ID53" s="257"/>
      <c r="IE53" s="258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  <c r="IS53" s="256"/>
      <c r="IT53" s="260"/>
      <c r="IU53" s="260"/>
      <c r="IV53" s="258"/>
      <c r="IW53" s="256"/>
      <c r="IX53" s="256"/>
      <c r="IY53" s="256"/>
      <c r="IZ53" s="256"/>
      <c r="JA53" s="256"/>
      <c r="JB53" s="256"/>
      <c r="JC53" s="256"/>
      <c r="JD53" s="256"/>
      <c r="JE53" s="256"/>
      <c r="JF53" s="256"/>
      <c r="JG53" s="256"/>
      <c r="JH53" s="256"/>
      <c r="JI53" s="256"/>
      <c r="JJ53" s="256"/>
      <c r="JK53" s="256"/>
      <c r="JL53" s="256"/>
      <c r="JM53" s="256"/>
      <c r="JN53" s="256"/>
      <c r="JO53" s="256"/>
      <c r="JP53" s="256"/>
      <c r="JQ53" s="256"/>
      <c r="JR53" s="256"/>
      <c r="JS53" s="256"/>
      <c r="JT53" s="260"/>
      <c r="JU53" s="260"/>
      <c r="JV53" s="260"/>
      <c r="JW53" s="260"/>
      <c r="JX53" s="258"/>
      <c r="JY53" s="256"/>
      <c r="JZ53" s="256"/>
      <c r="KA53" s="256"/>
      <c r="KB53" s="256"/>
      <c r="KC53" s="256"/>
      <c r="KD53" s="256"/>
      <c r="KE53" s="256"/>
      <c r="KF53" s="256"/>
      <c r="KG53" s="256"/>
      <c r="KH53" s="256"/>
      <c r="KI53" s="256"/>
      <c r="KJ53" s="256"/>
      <c r="KK53" s="256"/>
      <c r="KL53" s="256"/>
      <c r="KM53" s="256"/>
      <c r="KN53" s="256"/>
      <c r="KO53" s="256"/>
      <c r="KP53" s="256"/>
      <c r="KQ53" s="256"/>
      <c r="KR53" s="260"/>
      <c r="KS53" s="260"/>
      <c r="KT53" s="260"/>
      <c r="KU53" s="260"/>
      <c r="KV53" s="260"/>
      <c r="KW53" s="260"/>
      <c r="KX53" s="260"/>
      <c r="KY53" s="260"/>
      <c r="KZ53" s="260"/>
      <c r="LA53" s="260"/>
      <c r="LB53" s="260"/>
      <c r="LC53" s="260"/>
      <c r="LD53" s="260"/>
      <c r="LE53" s="260"/>
      <c r="LF53" s="260"/>
      <c r="LG53" s="260"/>
      <c r="LH53" s="260"/>
      <c r="LI53" s="260"/>
      <c r="LJ53" s="260"/>
      <c r="LK53" s="260"/>
      <c r="LL53" s="260"/>
      <c r="LM53" s="260"/>
      <c r="LN53" s="260"/>
      <c r="LO53" s="260"/>
      <c r="LP53" s="260"/>
      <c r="LQ53" s="260"/>
      <c r="LR53" s="260"/>
      <c r="LS53" s="260"/>
      <c r="LT53" s="260"/>
      <c r="LU53" s="260"/>
      <c r="LV53" s="260"/>
      <c r="LW53" s="260"/>
      <c r="LX53" s="260"/>
      <c r="LY53" s="260"/>
      <c r="LZ53" s="260"/>
      <c r="MA53" s="260"/>
      <c r="MB53" s="260"/>
      <c r="MC53" s="260"/>
      <c r="MD53" s="260"/>
      <c r="ME53" s="260"/>
      <c r="MF53" s="260"/>
      <c r="MG53" s="260"/>
      <c r="MH53" s="260"/>
      <c r="MI53" s="260"/>
      <c r="MJ53" s="260"/>
      <c r="MK53" s="257"/>
      <c r="ML53" s="261"/>
      <c r="MM53" s="256"/>
      <c r="MN53" s="256"/>
      <c r="MO53" s="256"/>
      <c r="MP53" s="256"/>
      <c r="MQ53" s="256"/>
      <c r="MR53" s="256"/>
      <c r="MS53" s="256"/>
      <c r="MT53" s="256"/>
      <c r="MU53" s="256"/>
      <c r="MV53" s="256"/>
      <c r="MW53" s="256"/>
      <c r="MX53" s="260"/>
      <c r="MY53" s="260"/>
      <c r="MZ53" s="260"/>
      <c r="NA53" s="260"/>
      <c r="NB53" s="260"/>
      <c r="NC53" s="260"/>
      <c r="ND53" s="260"/>
      <c r="NE53" s="260"/>
      <c r="NF53" s="260"/>
      <c r="NG53" s="260"/>
      <c r="NH53" s="260"/>
      <c r="NI53" s="260"/>
      <c r="NJ53" s="260"/>
      <c r="NK53" s="260"/>
      <c r="NL53" s="260"/>
      <c r="NM53" s="260"/>
      <c r="NN53" s="260"/>
      <c r="NO53" s="260"/>
      <c r="NP53" s="260"/>
      <c r="NQ53" s="260"/>
      <c r="NR53" s="260"/>
      <c r="NS53" s="260"/>
      <c r="NT53" s="260"/>
      <c r="NU53" s="260"/>
      <c r="NV53" s="260"/>
      <c r="NW53" s="260"/>
      <c r="NX53" s="260"/>
      <c r="NY53" s="260"/>
      <c r="NZ53" s="260"/>
      <c r="OA53" s="260"/>
      <c r="OB53" s="260"/>
      <c r="OC53" s="260"/>
      <c r="OD53" s="260"/>
      <c r="OE53" s="260"/>
      <c r="OF53" s="260"/>
      <c r="OG53" s="260"/>
      <c r="OH53" s="260"/>
      <c r="OI53" s="260"/>
      <c r="OJ53" s="260"/>
      <c r="OK53" s="260"/>
      <c r="OL53" s="260"/>
      <c r="OM53" s="260"/>
      <c r="ON53" s="260"/>
      <c r="OO53" s="260"/>
      <c r="OP53" s="260"/>
      <c r="OQ53" s="260"/>
      <c r="OR53" s="260"/>
      <c r="OS53" s="260"/>
      <c r="OT53" s="260"/>
      <c r="OU53" s="260"/>
      <c r="OV53" s="260"/>
      <c r="OW53" s="260"/>
      <c r="OX53" s="260"/>
      <c r="OY53" s="260"/>
      <c r="OZ53" s="260"/>
      <c r="PA53" s="260"/>
      <c r="PB53" s="260"/>
      <c r="PC53" s="260"/>
      <c r="PD53" s="260"/>
      <c r="PE53" s="260"/>
      <c r="PF53" s="260"/>
      <c r="PG53" s="260"/>
      <c r="PH53" s="260"/>
      <c r="PI53" s="260"/>
      <c r="PJ53" s="260"/>
      <c r="PK53" s="260"/>
      <c r="PL53" s="260"/>
      <c r="PM53" s="258"/>
      <c r="PN53" s="256"/>
      <c r="PO53" s="256"/>
      <c r="PP53" s="256"/>
      <c r="PQ53" s="256"/>
      <c r="PR53" s="256"/>
      <c r="PS53" s="257"/>
    </row>
    <row r="54" spans="1:435" ht="15.75" x14ac:dyDescent="0.25">
      <c r="A54" s="233">
        <f>'Położnictwo I st.'!A53</f>
        <v>33</v>
      </c>
      <c r="B54" s="234" t="str">
        <f>IF('Położnictwo I st.'!B53&gt;0,'Położnictwo I st.'!B53," ")</f>
        <v xml:space="preserve"> </v>
      </c>
      <c r="C54" s="234" t="str">
        <f>IF('Położnictwo I st.'!C53&gt;0,'Położnictwo I st.'!C53," ")</f>
        <v>2025/2026</v>
      </c>
      <c r="D54" s="234" t="str">
        <f>IF('Położnictwo I st.'!D53&gt;0,'Położnictwo I st.'!D53," ")</f>
        <v xml:space="preserve"> </v>
      </c>
      <c r="E54" s="234">
        <f>IF('Położnictwo I st.'!E53&gt;0,'Położnictwo I st.'!E53," ")</f>
        <v>2</v>
      </c>
      <c r="F54" s="234" t="str">
        <f>IF('Położnictwo I st.'!F53&gt;0,'Położnictwo I st.'!F53," ")</f>
        <v>2026/2027</v>
      </c>
      <c r="G54" s="234" t="str">
        <f>IF('Położnictwo I st.'!G53&gt;0,'Położnictwo I st.'!G53," ")</f>
        <v>RPS</v>
      </c>
      <c r="H54" s="234" t="str">
        <f>IF('Położnictwo I st.'!H53&gt;0,'Położnictwo I st.'!H53," ")</f>
        <v>ze standardu</v>
      </c>
      <c r="I54" s="319" t="str">
        <f>IF('Położnictwo I st.'!I53&gt;0,'Położnictwo I st.'!I53," ")</f>
        <v>Wychowanie fizyczne</v>
      </c>
      <c r="J54" s="236">
        <f>'Położnictwo I st.'!L53</f>
        <v>60</v>
      </c>
      <c r="K54" s="237">
        <f>'Położnictwo I st.'!M53</f>
        <v>0</v>
      </c>
      <c r="L54" s="238">
        <f>'Położnictwo I st.'!N53</f>
        <v>60</v>
      </c>
      <c r="M54" s="239">
        <f>'Położnictwo I st.'!AA53+'Położnictwo I st.'!AC53+'Położnictwo I st.'!AX53+'Położnictwo I st.'!AZ53</f>
        <v>0</v>
      </c>
      <c r="N54" s="240">
        <f>'Położnictwo I st.'!O53</f>
        <v>60</v>
      </c>
      <c r="O54" s="241">
        <f>'Położnictwo I st.'!P53</f>
        <v>0</v>
      </c>
      <c r="P54" s="242" t="str">
        <f>'Położnictwo I st.'!U53</f>
        <v>zal</v>
      </c>
      <c r="Q54" s="243">
        <f t="shared" si="3"/>
        <v>0</v>
      </c>
      <c r="R54" s="244">
        <f t="shared" si="4"/>
        <v>0</v>
      </c>
      <c r="S54" s="276">
        <f t="shared" si="5"/>
        <v>0</v>
      </c>
      <c r="T54" s="258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60"/>
      <c r="AW54" s="260"/>
      <c r="AX54" s="260"/>
      <c r="AY54" s="260"/>
      <c r="AZ54" s="260"/>
      <c r="BA54" s="260"/>
      <c r="BB54" s="257"/>
      <c r="BC54" s="255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9"/>
      <c r="CA54" s="253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6"/>
      <c r="DA54" s="256"/>
      <c r="DB54" s="256"/>
      <c r="DC54" s="257"/>
      <c r="DD54" s="261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256"/>
      <c r="DZ54" s="256"/>
      <c r="EA54" s="256"/>
      <c r="EB54" s="256"/>
      <c r="EC54" s="256"/>
      <c r="ED54" s="256"/>
      <c r="EE54" s="256"/>
      <c r="EF54" s="256"/>
      <c r="EG54" s="256"/>
      <c r="EH54" s="256"/>
      <c r="EI54" s="256"/>
      <c r="EJ54" s="256"/>
      <c r="EK54" s="256"/>
      <c r="EL54" s="256"/>
      <c r="EM54" s="256"/>
      <c r="EN54" s="256"/>
      <c r="EO54" s="256"/>
      <c r="EP54" s="256"/>
      <c r="EQ54" s="256"/>
      <c r="ER54" s="256"/>
      <c r="ES54" s="256"/>
      <c r="ET54" s="256"/>
      <c r="EU54" s="256"/>
      <c r="EV54" s="256"/>
      <c r="EW54" s="256"/>
      <c r="EX54" s="256"/>
      <c r="EY54" s="256"/>
      <c r="EZ54" s="258"/>
      <c r="FA54" s="256"/>
      <c r="FB54" s="256"/>
      <c r="FC54" s="256"/>
      <c r="FD54" s="256"/>
      <c r="FE54" s="256"/>
      <c r="FF54" s="256"/>
      <c r="FG54" s="256"/>
      <c r="FH54" s="256"/>
      <c r="FI54" s="256"/>
      <c r="FJ54" s="256"/>
      <c r="FK54" s="256"/>
      <c r="FL54" s="256"/>
      <c r="FM54" s="256"/>
      <c r="FN54" s="256"/>
      <c r="FO54" s="256"/>
      <c r="FP54" s="256"/>
      <c r="FQ54" s="256"/>
      <c r="FR54" s="256"/>
      <c r="FS54" s="256"/>
      <c r="FT54" s="256"/>
      <c r="FU54" s="256"/>
      <c r="FV54" s="256"/>
      <c r="FW54" s="256"/>
      <c r="FX54" s="256"/>
      <c r="FY54" s="256"/>
      <c r="FZ54" s="256"/>
      <c r="GA54" s="256"/>
      <c r="GB54" s="256"/>
      <c r="GC54" s="256"/>
      <c r="GD54" s="256"/>
      <c r="GE54" s="256"/>
      <c r="GF54" s="256"/>
      <c r="GG54" s="256"/>
      <c r="GH54" s="256"/>
      <c r="GI54" s="256"/>
      <c r="GJ54" s="256"/>
      <c r="GK54" s="256"/>
      <c r="GL54" s="256"/>
      <c r="GM54" s="256"/>
      <c r="GN54" s="256"/>
      <c r="GO54" s="256"/>
      <c r="GP54" s="256"/>
      <c r="GQ54" s="256"/>
      <c r="GR54" s="256"/>
      <c r="GS54" s="256"/>
      <c r="GT54" s="256"/>
      <c r="GU54" s="256"/>
      <c r="GV54" s="256"/>
      <c r="GW54" s="256"/>
      <c r="GX54" s="256"/>
      <c r="GY54" s="256"/>
      <c r="GZ54" s="260"/>
      <c r="HA54" s="260"/>
      <c r="HB54" s="260"/>
      <c r="HC54" s="260"/>
      <c r="HD54" s="260"/>
      <c r="HE54" s="260"/>
      <c r="HF54" s="260"/>
      <c r="HG54" s="260"/>
      <c r="HH54" s="260"/>
      <c r="HI54" s="260"/>
      <c r="HJ54" s="260"/>
      <c r="HK54" s="260"/>
      <c r="HL54" s="260"/>
      <c r="HM54" s="260"/>
      <c r="HN54" s="260"/>
      <c r="HO54" s="260"/>
      <c r="HP54" s="260"/>
      <c r="HQ54" s="260"/>
      <c r="HR54" s="260"/>
      <c r="HS54" s="260"/>
      <c r="HT54" s="260"/>
      <c r="HU54" s="260"/>
      <c r="HV54" s="260"/>
      <c r="HW54" s="260"/>
      <c r="HX54" s="260"/>
      <c r="HY54" s="260"/>
      <c r="HZ54" s="260"/>
      <c r="IA54" s="260"/>
      <c r="IB54" s="260"/>
      <c r="IC54" s="260"/>
      <c r="ID54" s="257"/>
      <c r="IE54" s="258"/>
      <c r="IF54" s="256"/>
      <c r="IG54" s="256"/>
      <c r="IH54" s="256"/>
      <c r="II54" s="256"/>
      <c r="IJ54" s="256"/>
      <c r="IK54" s="256"/>
      <c r="IL54" s="256"/>
      <c r="IM54" s="256"/>
      <c r="IN54" s="256"/>
      <c r="IO54" s="256"/>
      <c r="IP54" s="256"/>
      <c r="IQ54" s="256"/>
      <c r="IR54" s="256"/>
      <c r="IS54" s="256"/>
      <c r="IT54" s="260"/>
      <c r="IU54" s="260"/>
      <c r="IV54" s="258"/>
      <c r="IW54" s="256"/>
      <c r="IX54" s="256"/>
      <c r="IY54" s="256"/>
      <c r="IZ54" s="256"/>
      <c r="JA54" s="256"/>
      <c r="JB54" s="256"/>
      <c r="JC54" s="256"/>
      <c r="JD54" s="256"/>
      <c r="JE54" s="256"/>
      <c r="JF54" s="256"/>
      <c r="JG54" s="256"/>
      <c r="JH54" s="256"/>
      <c r="JI54" s="256"/>
      <c r="JJ54" s="256"/>
      <c r="JK54" s="256"/>
      <c r="JL54" s="256"/>
      <c r="JM54" s="256"/>
      <c r="JN54" s="256"/>
      <c r="JO54" s="256"/>
      <c r="JP54" s="256"/>
      <c r="JQ54" s="256"/>
      <c r="JR54" s="256"/>
      <c r="JS54" s="256"/>
      <c r="JT54" s="260"/>
      <c r="JU54" s="260"/>
      <c r="JV54" s="260"/>
      <c r="JW54" s="260"/>
      <c r="JX54" s="258"/>
      <c r="JY54" s="256"/>
      <c r="JZ54" s="256"/>
      <c r="KA54" s="256"/>
      <c r="KB54" s="256"/>
      <c r="KC54" s="256"/>
      <c r="KD54" s="256"/>
      <c r="KE54" s="256"/>
      <c r="KF54" s="256"/>
      <c r="KG54" s="256"/>
      <c r="KH54" s="256"/>
      <c r="KI54" s="256"/>
      <c r="KJ54" s="256"/>
      <c r="KK54" s="256"/>
      <c r="KL54" s="256"/>
      <c r="KM54" s="256"/>
      <c r="KN54" s="256"/>
      <c r="KO54" s="256"/>
      <c r="KP54" s="256"/>
      <c r="KQ54" s="256"/>
      <c r="KR54" s="260"/>
      <c r="KS54" s="260"/>
      <c r="KT54" s="260"/>
      <c r="KU54" s="260"/>
      <c r="KV54" s="260"/>
      <c r="KW54" s="260"/>
      <c r="KX54" s="260"/>
      <c r="KY54" s="260"/>
      <c r="KZ54" s="260"/>
      <c r="LA54" s="260"/>
      <c r="LB54" s="260"/>
      <c r="LC54" s="260"/>
      <c r="LD54" s="260"/>
      <c r="LE54" s="260"/>
      <c r="LF54" s="260"/>
      <c r="LG54" s="260"/>
      <c r="LH54" s="260"/>
      <c r="LI54" s="260"/>
      <c r="LJ54" s="260"/>
      <c r="LK54" s="260"/>
      <c r="LL54" s="260"/>
      <c r="LM54" s="260"/>
      <c r="LN54" s="260"/>
      <c r="LO54" s="260"/>
      <c r="LP54" s="260"/>
      <c r="LQ54" s="260"/>
      <c r="LR54" s="260"/>
      <c r="LS54" s="260"/>
      <c r="LT54" s="260"/>
      <c r="LU54" s="260"/>
      <c r="LV54" s="260"/>
      <c r="LW54" s="260"/>
      <c r="LX54" s="260"/>
      <c r="LY54" s="260"/>
      <c r="LZ54" s="260"/>
      <c r="MA54" s="260"/>
      <c r="MB54" s="260"/>
      <c r="MC54" s="260"/>
      <c r="MD54" s="260"/>
      <c r="ME54" s="260"/>
      <c r="MF54" s="260"/>
      <c r="MG54" s="260"/>
      <c r="MH54" s="260"/>
      <c r="MI54" s="260"/>
      <c r="MJ54" s="260"/>
      <c r="MK54" s="257"/>
      <c r="ML54" s="261"/>
      <c r="MM54" s="256"/>
      <c r="MN54" s="256"/>
      <c r="MO54" s="256"/>
      <c r="MP54" s="256"/>
      <c r="MQ54" s="256"/>
      <c r="MR54" s="256"/>
      <c r="MS54" s="256"/>
      <c r="MT54" s="256"/>
      <c r="MU54" s="256"/>
      <c r="MV54" s="256"/>
      <c r="MW54" s="256"/>
      <c r="MX54" s="260"/>
      <c r="MY54" s="260"/>
      <c r="MZ54" s="260"/>
      <c r="NA54" s="260"/>
      <c r="NB54" s="260"/>
      <c r="NC54" s="260"/>
      <c r="ND54" s="260"/>
      <c r="NE54" s="260"/>
      <c r="NF54" s="260"/>
      <c r="NG54" s="260"/>
      <c r="NH54" s="260"/>
      <c r="NI54" s="260"/>
      <c r="NJ54" s="260"/>
      <c r="NK54" s="260"/>
      <c r="NL54" s="260"/>
      <c r="NM54" s="260"/>
      <c r="NN54" s="260"/>
      <c r="NO54" s="260"/>
      <c r="NP54" s="260"/>
      <c r="NQ54" s="260"/>
      <c r="NR54" s="260"/>
      <c r="NS54" s="260"/>
      <c r="NT54" s="260"/>
      <c r="NU54" s="260"/>
      <c r="NV54" s="260"/>
      <c r="NW54" s="260"/>
      <c r="NX54" s="260"/>
      <c r="NY54" s="260"/>
      <c r="NZ54" s="260"/>
      <c r="OA54" s="260"/>
      <c r="OB54" s="260"/>
      <c r="OC54" s="260"/>
      <c r="OD54" s="260"/>
      <c r="OE54" s="260"/>
      <c r="OF54" s="260"/>
      <c r="OG54" s="260"/>
      <c r="OH54" s="260"/>
      <c r="OI54" s="260"/>
      <c r="OJ54" s="260"/>
      <c r="OK54" s="260"/>
      <c r="OL54" s="260"/>
      <c r="OM54" s="260"/>
      <c r="ON54" s="260"/>
      <c r="OO54" s="260"/>
      <c r="OP54" s="260"/>
      <c r="OQ54" s="260"/>
      <c r="OR54" s="260"/>
      <c r="OS54" s="260"/>
      <c r="OT54" s="260"/>
      <c r="OU54" s="260"/>
      <c r="OV54" s="260"/>
      <c r="OW54" s="260"/>
      <c r="OX54" s="260"/>
      <c r="OY54" s="260"/>
      <c r="OZ54" s="260"/>
      <c r="PA54" s="260"/>
      <c r="PB54" s="260"/>
      <c r="PC54" s="260"/>
      <c r="PD54" s="260"/>
      <c r="PE54" s="260"/>
      <c r="PF54" s="260"/>
      <c r="PG54" s="260"/>
      <c r="PH54" s="260"/>
      <c r="PI54" s="260"/>
      <c r="PJ54" s="260"/>
      <c r="PK54" s="260"/>
      <c r="PL54" s="260"/>
      <c r="PM54" s="258"/>
      <c r="PN54" s="256"/>
      <c r="PO54" s="256"/>
      <c r="PP54" s="256"/>
      <c r="PQ54" s="256"/>
      <c r="PR54" s="256"/>
      <c r="PS54" s="257"/>
    </row>
    <row r="55" spans="1:435" ht="47.25" x14ac:dyDescent="0.25">
      <c r="A55" s="233">
        <f>'Położnictwo I st.'!A54</f>
        <v>34</v>
      </c>
      <c r="B55" s="234" t="str">
        <f>IF('Położnictwo I st.'!B54&gt;0,'Położnictwo I st.'!B54," ")</f>
        <v>F</v>
      </c>
      <c r="C55" s="234" t="str">
        <f>IF('Położnictwo I st.'!C54&gt;0,'Położnictwo I st.'!C54," ")</f>
        <v>2025/2026</v>
      </c>
      <c r="D55" s="234" t="str">
        <f>IF('Położnictwo I st.'!D54&gt;0,'Położnictwo I st.'!D54," ")</f>
        <v xml:space="preserve"> </v>
      </c>
      <c r="E55" s="234">
        <f>IF('Położnictwo I st.'!E54&gt;0,'Położnictwo I st.'!E54," ")</f>
        <v>2</v>
      </c>
      <c r="F55" s="234" t="str">
        <f>IF('Położnictwo I st.'!F54&gt;0,'Położnictwo I st.'!F54," ")</f>
        <v>2026/2027</v>
      </c>
      <c r="G55" s="234" t="str">
        <f>IF('Położnictwo I st.'!G54&gt;0,'Położnictwo I st.'!G54," ")</f>
        <v>RPS</v>
      </c>
      <c r="H55" s="234" t="str">
        <f>IF('Położnictwo I st.'!H54&gt;0,'Położnictwo I st.'!H54," ")</f>
        <v>ze standardu</v>
      </c>
      <c r="I55" s="319" t="str">
        <f>IF('Położnictwo I st.'!I54&gt;0,'Położnictwo I st.'!I54," ")</f>
        <v>Techniki położnicze i prowadzenie porodu - praktyka zawodowa</v>
      </c>
      <c r="J55" s="236">
        <f>'Położnictwo I st.'!L54</f>
        <v>80</v>
      </c>
      <c r="K55" s="237">
        <f>'Położnictwo I st.'!M54</f>
        <v>0</v>
      </c>
      <c r="L55" s="238">
        <f>'Położnictwo I st.'!N54</f>
        <v>80</v>
      </c>
      <c r="M55" s="239">
        <f>'Położnictwo I st.'!AA54+'Położnictwo I st.'!AC54+'Położnictwo I st.'!AX54+'Położnictwo I st.'!AZ54</f>
        <v>0</v>
      </c>
      <c r="N55" s="240">
        <f>'Położnictwo I st.'!O54</f>
        <v>80</v>
      </c>
      <c r="O55" s="241">
        <f>'Położnictwo I st.'!P54</f>
        <v>3</v>
      </c>
      <c r="P55" s="242" t="str">
        <f>'Położnictwo I st.'!U54</f>
        <v>zal</v>
      </c>
      <c r="Q55" s="243">
        <f t="shared" si="3"/>
        <v>0</v>
      </c>
      <c r="R55" s="244">
        <f t="shared" si="4"/>
        <v>25</v>
      </c>
      <c r="S55" s="276">
        <f t="shared" si="5"/>
        <v>0</v>
      </c>
      <c r="T55" s="258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60"/>
      <c r="AW55" s="260"/>
      <c r="AX55" s="260"/>
      <c r="AY55" s="260"/>
      <c r="AZ55" s="260"/>
      <c r="BA55" s="260"/>
      <c r="BB55" s="257"/>
      <c r="BC55" s="255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9"/>
      <c r="CA55" s="253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6"/>
      <c r="DA55" s="256"/>
      <c r="DB55" s="256"/>
      <c r="DC55" s="257"/>
      <c r="DD55" s="261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  <c r="EC55" s="256"/>
      <c r="ED55" s="256"/>
      <c r="EE55" s="256"/>
      <c r="EF55" s="256"/>
      <c r="EG55" s="256"/>
      <c r="EH55" s="256"/>
      <c r="EI55" s="256"/>
      <c r="EJ55" s="256"/>
      <c r="EK55" s="256"/>
      <c r="EL55" s="256"/>
      <c r="EM55" s="256"/>
      <c r="EN55" s="256"/>
      <c r="EO55" s="256"/>
      <c r="EP55" s="256"/>
      <c r="EQ55" s="256"/>
      <c r="ER55" s="256"/>
      <c r="ES55" s="256"/>
      <c r="ET55" s="256"/>
      <c r="EU55" s="256"/>
      <c r="EV55" s="256"/>
      <c r="EW55" s="256"/>
      <c r="EX55" s="256"/>
      <c r="EY55" s="256"/>
      <c r="EZ55" s="258"/>
      <c r="FA55" s="256"/>
      <c r="FB55" s="256"/>
      <c r="FC55" s="256"/>
      <c r="FD55" s="256"/>
      <c r="FE55" s="256"/>
      <c r="FF55" s="256"/>
      <c r="FG55" s="256"/>
      <c r="FH55" s="256"/>
      <c r="FI55" s="256"/>
      <c r="FJ55" s="256"/>
      <c r="FK55" s="256"/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6"/>
      <c r="GF55" s="256"/>
      <c r="GG55" s="256"/>
      <c r="GH55" s="256"/>
      <c r="GI55" s="256"/>
      <c r="GJ55" s="256"/>
      <c r="GK55" s="256"/>
      <c r="GL55" s="256"/>
      <c r="GM55" s="256"/>
      <c r="GN55" s="256"/>
      <c r="GO55" s="256"/>
      <c r="GP55" s="256"/>
      <c r="GQ55" s="256"/>
      <c r="GR55" s="256"/>
      <c r="GS55" s="256"/>
      <c r="GT55" s="256"/>
      <c r="GU55" s="256"/>
      <c r="GV55" s="256"/>
      <c r="GW55" s="256"/>
      <c r="GX55" s="256"/>
      <c r="GY55" s="256"/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  <c r="HK55" s="260"/>
      <c r="HL55" s="260"/>
      <c r="HM55" s="260"/>
      <c r="HN55" s="260"/>
      <c r="HO55" s="260"/>
      <c r="HP55" s="260"/>
      <c r="HQ55" s="260"/>
      <c r="HR55" s="260"/>
      <c r="HS55" s="260"/>
      <c r="HT55" s="260"/>
      <c r="HU55" s="260"/>
      <c r="HV55" s="260"/>
      <c r="HW55" s="260"/>
      <c r="HX55" s="260"/>
      <c r="HY55" s="260"/>
      <c r="HZ55" s="260"/>
      <c r="IA55" s="260"/>
      <c r="IB55" s="260"/>
      <c r="IC55" s="260"/>
      <c r="ID55" s="257"/>
      <c r="IE55" s="258"/>
      <c r="IF55" s="256"/>
      <c r="IG55" s="256"/>
      <c r="IH55" s="256"/>
      <c r="II55" s="256"/>
      <c r="IJ55" s="256"/>
      <c r="IK55" s="256"/>
      <c r="IL55" s="256"/>
      <c r="IM55" s="256"/>
      <c r="IN55" s="256"/>
      <c r="IO55" s="256"/>
      <c r="IP55" s="256"/>
      <c r="IQ55" s="256"/>
      <c r="IR55" s="256"/>
      <c r="IS55" s="256"/>
      <c r="IT55" s="260"/>
      <c r="IU55" s="260"/>
      <c r="IV55" s="258"/>
      <c r="IW55" s="256"/>
      <c r="IX55" s="256"/>
      <c r="IY55" s="256"/>
      <c r="IZ55" s="256"/>
      <c r="JA55" s="256"/>
      <c r="JB55" s="256"/>
      <c r="JC55" s="256"/>
      <c r="JD55" s="256"/>
      <c r="JE55" s="256"/>
      <c r="JF55" s="256"/>
      <c r="JG55" s="256"/>
      <c r="JH55" s="256"/>
      <c r="JI55" s="256"/>
      <c r="JJ55" s="256"/>
      <c r="JK55" s="256"/>
      <c r="JL55" s="256"/>
      <c r="JM55" s="256"/>
      <c r="JN55" s="256"/>
      <c r="JO55" s="256"/>
      <c r="JP55" s="256"/>
      <c r="JQ55" s="256"/>
      <c r="JR55" s="256"/>
      <c r="JS55" s="256"/>
      <c r="JT55" s="260"/>
      <c r="JU55" s="260"/>
      <c r="JV55" s="260"/>
      <c r="JW55" s="260"/>
      <c r="JX55" s="258"/>
      <c r="JY55" s="256"/>
      <c r="JZ55" s="256"/>
      <c r="KA55" s="256"/>
      <c r="KB55" s="256"/>
      <c r="KC55" s="256"/>
      <c r="KD55" s="256"/>
      <c r="KE55" s="256"/>
      <c r="KF55" s="256"/>
      <c r="KG55" s="256"/>
      <c r="KH55" s="256"/>
      <c r="KI55" s="256"/>
      <c r="KJ55" s="256"/>
      <c r="KK55" s="256"/>
      <c r="KL55" s="256"/>
      <c r="KM55" s="256"/>
      <c r="KN55" s="256"/>
      <c r="KO55" s="256"/>
      <c r="KP55" s="256"/>
      <c r="KQ55" s="256"/>
      <c r="KR55" s="260"/>
      <c r="KS55" s="260"/>
      <c r="KT55" s="260"/>
      <c r="KU55" s="260"/>
      <c r="KV55" s="260"/>
      <c r="KW55" s="260"/>
      <c r="KX55" s="260"/>
      <c r="KY55" s="260"/>
      <c r="KZ55" s="260"/>
      <c r="LA55" s="260"/>
      <c r="LB55" s="260"/>
      <c r="LC55" s="260"/>
      <c r="LD55" s="260"/>
      <c r="LE55" s="260"/>
      <c r="LF55" s="260"/>
      <c r="LG55" s="260"/>
      <c r="LH55" s="260"/>
      <c r="LI55" s="260"/>
      <c r="LJ55" s="260"/>
      <c r="LK55" s="260"/>
      <c r="LL55" s="260"/>
      <c r="LM55" s="260"/>
      <c r="LN55" s="260"/>
      <c r="LO55" s="260"/>
      <c r="LP55" s="260"/>
      <c r="LQ55" s="260"/>
      <c r="LR55" s="260"/>
      <c r="LS55" s="260"/>
      <c r="LT55" s="260"/>
      <c r="LU55" s="260"/>
      <c r="LV55" s="260"/>
      <c r="LW55" s="260"/>
      <c r="LX55" s="260"/>
      <c r="LY55" s="260"/>
      <c r="LZ55" s="260"/>
      <c r="MA55" s="260"/>
      <c r="MB55" s="260"/>
      <c r="MC55" s="260"/>
      <c r="MD55" s="260"/>
      <c r="ME55" s="260"/>
      <c r="MF55" s="260"/>
      <c r="MG55" s="260"/>
      <c r="MH55" s="260"/>
      <c r="MI55" s="260"/>
      <c r="MJ55" s="260"/>
      <c r="MK55" s="257"/>
      <c r="ML55" s="261">
        <v>1</v>
      </c>
      <c r="MM55" s="256">
        <v>1</v>
      </c>
      <c r="MN55" s="256">
        <v>1</v>
      </c>
      <c r="MO55" s="256">
        <v>1</v>
      </c>
      <c r="MP55" s="256">
        <v>1</v>
      </c>
      <c r="MQ55" s="256">
        <v>1</v>
      </c>
      <c r="MR55" s="256">
        <v>1</v>
      </c>
      <c r="MS55" s="256">
        <v>1</v>
      </c>
      <c r="MT55" s="256">
        <v>1</v>
      </c>
      <c r="MU55" s="256">
        <v>1</v>
      </c>
      <c r="MV55" s="256">
        <v>1</v>
      </c>
      <c r="MW55" s="256">
        <v>1</v>
      </c>
      <c r="MX55" s="260">
        <v>1</v>
      </c>
      <c r="MY55" s="260">
        <v>1</v>
      </c>
      <c r="MZ55" s="260">
        <v>1</v>
      </c>
      <c r="NA55" s="260">
        <v>1</v>
      </c>
      <c r="NB55" s="260">
        <v>1</v>
      </c>
      <c r="NC55" s="260">
        <v>1</v>
      </c>
      <c r="ND55" s="260">
        <v>1</v>
      </c>
      <c r="NE55" s="260">
        <v>1</v>
      </c>
      <c r="NF55" s="260">
        <v>1</v>
      </c>
      <c r="NG55" s="260">
        <v>1</v>
      </c>
      <c r="NH55" s="260">
        <v>1</v>
      </c>
      <c r="NI55" s="260">
        <v>1</v>
      </c>
      <c r="NJ55" s="260">
        <v>1</v>
      </c>
      <c r="NK55" s="260"/>
      <c r="NL55" s="260"/>
      <c r="NM55" s="260"/>
      <c r="NN55" s="260"/>
      <c r="NO55" s="260"/>
      <c r="NP55" s="260"/>
      <c r="NQ55" s="260"/>
      <c r="NR55" s="260"/>
      <c r="NS55" s="260"/>
      <c r="NT55" s="260"/>
      <c r="NU55" s="260"/>
      <c r="NV55" s="260"/>
      <c r="NW55" s="260"/>
      <c r="NX55" s="260"/>
      <c r="NY55" s="260"/>
      <c r="NZ55" s="260"/>
      <c r="OA55" s="260"/>
      <c r="OB55" s="260"/>
      <c r="OC55" s="260"/>
      <c r="OD55" s="260"/>
      <c r="OE55" s="260"/>
      <c r="OF55" s="260"/>
      <c r="OG55" s="260"/>
      <c r="OH55" s="260"/>
      <c r="OI55" s="260"/>
      <c r="OJ55" s="260"/>
      <c r="OK55" s="260"/>
      <c r="OL55" s="260"/>
      <c r="OM55" s="260"/>
      <c r="ON55" s="260"/>
      <c r="OO55" s="260"/>
      <c r="OP55" s="260"/>
      <c r="OQ55" s="260"/>
      <c r="OR55" s="260"/>
      <c r="OS55" s="260"/>
      <c r="OT55" s="260"/>
      <c r="OU55" s="260"/>
      <c r="OV55" s="260"/>
      <c r="OW55" s="260"/>
      <c r="OX55" s="260"/>
      <c r="OY55" s="260"/>
      <c r="OZ55" s="260"/>
      <c r="PA55" s="260"/>
      <c r="PB55" s="260"/>
      <c r="PC55" s="260"/>
      <c r="PD55" s="260"/>
      <c r="PE55" s="260"/>
      <c r="PF55" s="260"/>
      <c r="PG55" s="260"/>
      <c r="PH55" s="260"/>
      <c r="PI55" s="260"/>
      <c r="PJ55" s="260"/>
      <c r="PK55" s="260"/>
      <c r="PL55" s="260"/>
      <c r="PM55" s="258"/>
      <c r="PN55" s="256"/>
      <c r="PO55" s="256"/>
      <c r="PP55" s="256"/>
      <c r="PQ55" s="256"/>
      <c r="PR55" s="256"/>
      <c r="PS55" s="257"/>
    </row>
    <row r="56" spans="1:435" ht="31.5" x14ac:dyDescent="0.25">
      <c r="A56" s="233">
        <f>'Położnictwo I st.'!A55</f>
        <v>35</v>
      </c>
      <c r="B56" s="234" t="str">
        <f>IF('Położnictwo I st.'!B55&gt;0,'Położnictwo I st.'!B55," ")</f>
        <v>F</v>
      </c>
      <c r="C56" s="234" t="str">
        <f>IF('Położnictwo I st.'!C55&gt;0,'Położnictwo I st.'!C55," ")</f>
        <v>2025/2026</v>
      </c>
      <c r="D56" s="234" t="str">
        <f>IF('Położnictwo I st.'!D55&gt;0,'Położnictwo I st.'!D55," ")</f>
        <v xml:space="preserve"> </v>
      </c>
      <c r="E56" s="234">
        <f>IF('Położnictwo I st.'!E55&gt;0,'Położnictwo I st.'!E55," ")</f>
        <v>2</v>
      </c>
      <c r="F56" s="234" t="str">
        <f>IF('Położnictwo I st.'!F55&gt;0,'Położnictwo I st.'!F55," ")</f>
        <v>2026/2027</v>
      </c>
      <c r="G56" s="234" t="str">
        <f>IF('Położnictwo I st.'!G55&gt;0,'Położnictwo I st.'!G55," ")</f>
        <v>RPS</v>
      </c>
      <c r="H56" s="234" t="str">
        <f>IF('Położnictwo I st.'!H55&gt;0,'Położnictwo I st.'!H55," ")</f>
        <v>ze standardu</v>
      </c>
      <c r="I56" s="319" t="str">
        <f>IF('Położnictwo I st.'!I55&gt;0,'Położnictwo I st.'!I55," ")</f>
        <v>Położnictwo i opieka położnicza - praktyka zawodowa</v>
      </c>
      <c r="J56" s="236">
        <f>'Położnictwo I st.'!L55</f>
        <v>40</v>
      </c>
      <c r="K56" s="237">
        <f>'Położnictwo I st.'!M55</f>
        <v>0</v>
      </c>
      <c r="L56" s="238">
        <f>'Położnictwo I st.'!N55</f>
        <v>40</v>
      </c>
      <c r="M56" s="239">
        <f>'Położnictwo I st.'!AA55+'Położnictwo I st.'!AC55+'Położnictwo I st.'!AX55+'Położnictwo I st.'!AZ55</f>
        <v>0</v>
      </c>
      <c r="N56" s="240">
        <f>'Położnictwo I st.'!O55</f>
        <v>40</v>
      </c>
      <c r="O56" s="241">
        <f>'Położnictwo I st.'!P55</f>
        <v>1.5</v>
      </c>
      <c r="P56" s="242" t="str">
        <f>'Położnictwo I st.'!U55</f>
        <v>zal</v>
      </c>
      <c r="Q56" s="243">
        <f t="shared" si="3"/>
        <v>0</v>
      </c>
      <c r="R56" s="244">
        <f t="shared" si="4"/>
        <v>15</v>
      </c>
      <c r="S56" s="276">
        <f t="shared" si="5"/>
        <v>0</v>
      </c>
      <c r="T56" s="258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60"/>
      <c r="AW56" s="260"/>
      <c r="AX56" s="260"/>
      <c r="AY56" s="260"/>
      <c r="AZ56" s="260"/>
      <c r="BA56" s="260"/>
      <c r="BB56" s="257"/>
      <c r="BC56" s="255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9"/>
      <c r="CA56" s="253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6"/>
      <c r="DA56" s="256"/>
      <c r="DB56" s="256"/>
      <c r="DC56" s="257"/>
      <c r="DD56" s="261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6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8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6"/>
      <c r="GF56" s="256"/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  <c r="HK56" s="260"/>
      <c r="HL56" s="260"/>
      <c r="HM56" s="260"/>
      <c r="HN56" s="260"/>
      <c r="HO56" s="260"/>
      <c r="HP56" s="260"/>
      <c r="HQ56" s="260"/>
      <c r="HR56" s="260"/>
      <c r="HS56" s="260"/>
      <c r="HT56" s="260"/>
      <c r="HU56" s="260"/>
      <c r="HV56" s="260"/>
      <c r="HW56" s="260"/>
      <c r="HX56" s="260"/>
      <c r="HY56" s="260"/>
      <c r="HZ56" s="260"/>
      <c r="IA56" s="260"/>
      <c r="IB56" s="260"/>
      <c r="IC56" s="260"/>
      <c r="ID56" s="257"/>
      <c r="IE56" s="258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  <c r="IS56" s="256"/>
      <c r="IT56" s="260"/>
      <c r="IU56" s="260"/>
      <c r="IV56" s="258"/>
      <c r="IW56" s="256"/>
      <c r="IX56" s="256"/>
      <c r="IY56" s="256"/>
      <c r="IZ56" s="256"/>
      <c r="JA56" s="256"/>
      <c r="JB56" s="256"/>
      <c r="JC56" s="256"/>
      <c r="JD56" s="256"/>
      <c r="JE56" s="256"/>
      <c r="JF56" s="256"/>
      <c r="JG56" s="256"/>
      <c r="JH56" s="256"/>
      <c r="JI56" s="256"/>
      <c r="JJ56" s="256"/>
      <c r="JK56" s="256"/>
      <c r="JL56" s="256"/>
      <c r="JM56" s="256"/>
      <c r="JN56" s="256"/>
      <c r="JO56" s="256"/>
      <c r="JP56" s="256"/>
      <c r="JQ56" s="256"/>
      <c r="JR56" s="256"/>
      <c r="JS56" s="256"/>
      <c r="JT56" s="260"/>
      <c r="JU56" s="260"/>
      <c r="JV56" s="260"/>
      <c r="JW56" s="260"/>
      <c r="JX56" s="258"/>
      <c r="JY56" s="256"/>
      <c r="JZ56" s="256"/>
      <c r="KA56" s="256"/>
      <c r="KB56" s="256"/>
      <c r="KC56" s="256"/>
      <c r="KD56" s="256"/>
      <c r="KE56" s="256"/>
      <c r="KF56" s="256"/>
      <c r="KG56" s="256"/>
      <c r="KH56" s="256"/>
      <c r="KI56" s="256"/>
      <c r="KJ56" s="256"/>
      <c r="KK56" s="256"/>
      <c r="KL56" s="256"/>
      <c r="KM56" s="256"/>
      <c r="KN56" s="256"/>
      <c r="KO56" s="256"/>
      <c r="KP56" s="256"/>
      <c r="KQ56" s="256"/>
      <c r="KR56" s="260"/>
      <c r="KS56" s="260"/>
      <c r="KT56" s="260"/>
      <c r="KU56" s="260"/>
      <c r="KV56" s="260"/>
      <c r="KW56" s="260"/>
      <c r="KX56" s="260"/>
      <c r="KY56" s="260"/>
      <c r="KZ56" s="260"/>
      <c r="LA56" s="260"/>
      <c r="LB56" s="260"/>
      <c r="LC56" s="260"/>
      <c r="LD56" s="260"/>
      <c r="LE56" s="260"/>
      <c r="LF56" s="260"/>
      <c r="LG56" s="260"/>
      <c r="LH56" s="260"/>
      <c r="LI56" s="260"/>
      <c r="LJ56" s="260"/>
      <c r="LK56" s="260"/>
      <c r="LL56" s="260"/>
      <c r="LM56" s="260"/>
      <c r="LN56" s="260"/>
      <c r="LO56" s="260"/>
      <c r="LP56" s="260"/>
      <c r="LQ56" s="260"/>
      <c r="LR56" s="260"/>
      <c r="LS56" s="260"/>
      <c r="LT56" s="260"/>
      <c r="LU56" s="260"/>
      <c r="LV56" s="260"/>
      <c r="LW56" s="260"/>
      <c r="LX56" s="260"/>
      <c r="LY56" s="260"/>
      <c r="LZ56" s="260"/>
      <c r="MA56" s="260"/>
      <c r="MB56" s="260"/>
      <c r="MC56" s="260"/>
      <c r="MD56" s="260"/>
      <c r="ME56" s="260"/>
      <c r="MF56" s="260"/>
      <c r="MG56" s="260"/>
      <c r="MH56" s="260"/>
      <c r="MI56" s="260"/>
      <c r="MJ56" s="260"/>
      <c r="MK56" s="257"/>
      <c r="ML56" s="261"/>
      <c r="MM56" s="256"/>
      <c r="MN56" s="256"/>
      <c r="MO56" s="256"/>
      <c r="MP56" s="256"/>
      <c r="MQ56" s="256"/>
      <c r="MR56" s="256"/>
      <c r="MS56" s="256"/>
      <c r="MT56" s="256"/>
      <c r="MU56" s="256"/>
      <c r="MV56" s="256"/>
      <c r="MW56" s="256"/>
      <c r="MX56" s="260"/>
      <c r="MY56" s="260"/>
      <c r="MZ56" s="260"/>
      <c r="NA56" s="260"/>
      <c r="NB56" s="260"/>
      <c r="NC56" s="260"/>
      <c r="ND56" s="260"/>
      <c r="NE56" s="260"/>
      <c r="NF56" s="260"/>
      <c r="NG56" s="260"/>
      <c r="NH56" s="260"/>
      <c r="NI56" s="260"/>
      <c r="NJ56" s="260"/>
      <c r="NK56" s="260">
        <v>1</v>
      </c>
      <c r="NL56" s="260">
        <v>1</v>
      </c>
      <c r="NM56" s="260">
        <v>1</v>
      </c>
      <c r="NN56" s="260">
        <v>1</v>
      </c>
      <c r="NO56" s="260">
        <v>1</v>
      </c>
      <c r="NP56" s="260">
        <v>1</v>
      </c>
      <c r="NQ56" s="260">
        <v>1</v>
      </c>
      <c r="NR56" s="260">
        <v>1</v>
      </c>
      <c r="NS56" s="260">
        <v>1</v>
      </c>
      <c r="NT56" s="260">
        <v>1</v>
      </c>
      <c r="NU56" s="260">
        <v>1</v>
      </c>
      <c r="NV56" s="260">
        <v>1</v>
      </c>
      <c r="NW56" s="260">
        <v>1</v>
      </c>
      <c r="NX56" s="260">
        <v>1</v>
      </c>
      <c r="NY56" s="260">
        <v>1</v>
      </c>
      <c r="NZ56" s="260"/>
      <c r="OA56" s="260"/>
      <c r="OB56" s="260"/>
      <c r="OC56" s="260"/>
      <c r="OD56" s="260"/>
      <c r="OE56" s="260"/>
      <c r="OF56" s="260"/>
      <c r="OG56" s="260"/>
      <c r="OH56" s="260"/>
      <c r="OI56" s="260"/>
      <c r="OJ56" s="260"/>
      <c r="OK56" s="260"/>
      <c r="OL56" s="260"/>
      <c r="OM56" s="260"/>
      <c r="ON56" s="260"/>
      <c r="OO56" s="260"/>
      <c r="OP56" s="260"/>
      <c r="OQ56" s="260"/>
      <c r="OR56" s="260"/>
      <c r="OS56" s="260"/>
      <c r="OT56" s="260"/>
      <c r="OU56" s="260"/>
      <c r="OV56" s="260"/>
      <c r="OW56" s="260"/>
      <c r="OX56" s="260"/>
      <c r="OY56" s="260"/>
      <c r="OZ56" s="260"/>
      <c r="PA56" s="260"/>
      <c r="PB56" s="260"/>
      <c r="PC56" s="260"/>
      <c r="PD56" s="260"/>
      <c r="PE56" s="260"/>
      <c r="PF56" s="260"/>
      <c r="PG56" s="260"/>
      <c r="PH56" s="260"/>
      <c r="PI56" s="260"/>
      <c r="PJ56" s="260"/>
      <c r="PK56" s="260"/>
      <c r="PL56" s="260"/>
      <c r="PM56" s="258"/>
      <c r="PN56" s="256"/>
      <c r="PO56" s="256"/>
      <c r="PP56" s="256"/>
      <c r="PQ56" s="256"/>
      <c r="PR56" s="256"/>
      <c r="PS56" s="257"/>
    </row>
    <row r="57" spans="1:435" ht="47.25" x14ac:dyDescent="0.25">
      <c r="A57" s="233">
        <f>'Położnictwo I st.'!A56</f>
        <v>36</v>
      </c>
      <c r="B57" s="234" t="str">
        <f>IF('Położnictwo I st.'!B56&gt;0,'Położnictwo I st.'!B56," ")</f>
        <v>F</v>
      </c>
      <c r="C57" s="234" t="str">
        <f>IF('Położnictwo I st.'!C56&gt;0,'Położnictwo I st.'!C56," ")</f>
        <v>2025/2026</v>
      </c>
      <c r="D57" s="234" t="str">
        <f>IF('Położnictwo I st.'!D56&gt;0,'Położnictwo I st.'!D56," ")</f>
        <v xml:space="preserve"> </v>
      </c>
      <c r="E57" s="234">
        <f>IF('Położnictwo I st.'!E56&gt;0,'Położnictwo I st.'!E56," ")</f>
        <v>2</v>
      </c>
      <c r="F57" s="234" t="str">
        <f>IF('Położnictwo I st.'!F56&gt;0,'Położnictwo I st.'!F56," ")</f>
        <v>2026/2027</v>
      </c>
      <c r="G57" s="234" t="str">
        <f>IF('Położnictwo I st.'!G56&gt;0,'Położnictwo I st.'!G56," ")</f>
        <v>RPS</v>
      </c>
      <c r="H57" s="234" t="str">
        <f>IF('Położnictwo I st.'!H56&gt;0,'Położnictwo I st.'!H56," ")</f>
        <v>ze standardu</v>
      </c>
      <c r="I57" s="319" t="str">
        <f>IF('Położnictwo I st.'!I56&gt;0,'Położnictwo I st.'!I56," ")</f>
        <v>Neonatologia i opieka neonatologiczna - praktyka zawodowa</v>
      </c>
      <c r="J57" s="236">
        <f>'Położnictwo I st.'!L56</f>
        <v>80</v>
      </c>
      <c r="K57" s="237">
        <f>'Położnictwo I st.'!M56</f>
        <v>0</v>
      </c>
      <c r="L57" s="238">
        <f>'Położnictwo I st.'!N56</f>
        <v>80</v>
      </c>
      <c r="M57" s="239">
        <f>'Położnictwo I st.'!AA56+'Położnictwo I st.'!AC56+'Położnictwo I st.'!AX56+'Położnictwo I st.'!AZ56</f>
        <v>0</v>
      </c>
      <c r="N57" s="240">
        <f>'Położnictwo I st.'!O56</f>
        <v>80</v>
      </c>
      <c r="O57" s="241">
        <f>'Położnictwo I st.'!P56</f>
        <v>3</v>
      </c>
      <c r="P57" s="242" t="str">
        <f>'Położnictwo I st.'!U56</f>
        <v>zal</v>
      </c>
      <c r="Q57" s="243">
        <f t="shared" si="3"/>
        <v>0</v>
      </c>
      <c r="R57" s="244">
        <f t="shared" si="4"/>
        <v>6</v>
      </c>
      <c r="S57" s="276">
        <f t="shared" si="5"/>
        <v>0</v>
      </c>
      <c r="T57" s="258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60"/>
      <c r="AW57" s="260"/>
      <c r="AX57" s="260"/>
      <c r="AY57" s="260"/>
      <c r="AZ57" s="260"/>
      <c r="BA57" s="260"/>
      <c r="BB57" s="257"/>
      <c r="BC57" s="279"/>
      <c r="BD57" s="280"/>
      <c r="BE57" s="280"/>
      <c r="BF57" s="280"/>
      <c r="BG57" s="280"/>
      <c r="BH57" s="280"/>
      <c r="BI57" s="280"/>
      <c r="BJ57" s="280"/>
      <c r="BK57" s="280"/>
      <c r="BL57" s="280"/>
      <c r="BM57" s="280"/>
      <c r="BN57" s="280"/>
      <c r="BO57" s="280"/>
      <c r="BP57" s="280"/>
      <c r="BQ57" s="280"/>
      <c r="BR57" s="280"/>
      <c r="BS57" s="280"/>
      <c r="BT57" s="280"/>
      <c r="BU57" s="280"/>
      <c r="BV57" s="280"/>
      <c r="BW57" s="280"/>
      <c r="BX57" s="280"/>
      <c r="BY57" s="280"/>
      <c r="BZ57" s="14"/>
      <c r="CA57" s="281"/>
      <c r="CB57" s="280"/>
      <c r="CC57" s="280"/>
      <c r="CD57" s="280"/>
      <c r="CE57" s="280"/>
      <c r="CF57" s="280"/>
      <c r="CG57" s="280"/>
      <c r="CH57" s="280"/>
      <c r="CI57" s="280"/>
      <c r="CJ57" s="280"/>
      <c r="CK57" s="280"/>
      <c r="CL57" s="280"/>
      <c r="CM57" s="280"/>
      <c r="CN57" s="280"/>
      <c r="CO57" s="280"/>
      <c r="CP57" s="280"/>
      <c r="CQ57" s="280"/>
      <c r="CR57" s="280"/>
      <c r="CS57" s="280"/>
      <c r="CT57" s="280"/>
      <c r="CU57" s="280"/>
      <c r="CV57" s="280"/>
      <c r="CW57" s="280"/>
      <c r="CX57" s="280"/>
      <c r="CY57" s="280"/>
      <c r="CZ57" s="256"/>
      <c r="DA57" s="256"/>
      <c r="DB57" s="256"/>
      <c r="DC57" s="257"/>
      <c r="DD57" s="261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256"/>
      <c r="DZ57" s="256"/>
      <c r="EA57" s="256"/>
      <c r="EB57" s="256"/>
      <c r="EC57" s="256"/>
      <c r="ED57" s="256"/>
      <c r="EE57" s="256"/>
      <c r="EF57" s="256"/>
      <c r="EG57" s="256"/>
      <c r="EH57" s="256"/>
      <c r="EI57" s="256"/>
      <c r="EJ57" s="256"/>
      <c r="EK57" s="256"/>
      <c r="EL57" s="256"/>
      <c r="EM57" s="256"/>
      <c r="EN57" s="256"/>
      <c r="EO57" s="256"/>
      <c r="EP57" s="256"/>
      <c r="EQ57" s="256"/>
      <c r="ER57" s="256"/>
      <c r="ES57" s="256"/>
      <c r="ET57" s="256"/>
      <c r="EU57" s="256"/>
      <c r="EV57" s="256"/>
      <c r="EW57" s="256"/>
      <c r="EX57" s="256"/>
      <c r="EY57" s="256"/>
      <c r="EZ57" s="258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6"/>
      <c r="FL57" s="256"/>
      <c r="FM57" s="256"/>
      <c r="FN57" s="256"/>
      <c r="FO57" s="256"/>
      <c r="FP57" s="256"/>
      <c r="FQ57" s="256"/>
      <c r="FR57" s="256"/>
      <c r="FS57" s="256"/>
      <c r="FT57" s="256"/>
      <c r="FU57" s="256"/>
      <c r="FV57" s="256"/>
      <c r="FW57" s="256"/>
      <c r="FX57" s="256"/>
      <c r="FY57" s="256"/>
      <c r="FZ57" s="256"/>
      <c r="GA57" s="256"/>
      <c r="GB57" s="256"/>
      <c r="GC57" s="256"/>
      <c r="GD57" s="256"/>
      <c r="GE57" s="256"/>
      <c r="GF57" s="256"/>
      <c r="GG57" s="256"/>
      <c r="GH57" s="256"/>
      <c r="GI57" s="256"/>
      <c r="GJ57" s="256"/>
      <c r="GK57" s="256"/>
      <c r="GL57" s="256"/>
      <c r="GM57" s="256"/>
      <c r="GN57" s="256"/>
      <c r="GO57" s="256"/>
      <c r="GP57" s="256"/>
      <c r="GQ57" s="256"/>
      <c r="GR57" s="256"/>
      <c r="GS57" s="256"/>
      <c r="GT57" s="256"/>
      <c r="GU57" s="256"/>
      <c r="GV57" s="256"/>
      <c r="GW57" s="256"/>
      <c r="GX57" s="256"/>
      <c r="GY57" s="256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  <c r="HK57" s="260"/>
      <c r="HL57" s="260"/>
      <c r="HM57" s="260"/>
      <c r="HN57" s="260"/>
      <c r="HO57" s="260"/>
      <c r="HP57" s="260"/>
      <c r="HQ57" s="260"/>
      <c r="HR57" s="260"/>
      <c r="HS57" s="260"/>
      <c r="HT57" s="260"/>
      <c r="HU57" s="260"/>
      <c r="HV57" s="260"/>
      <c r="HW57" s="260"/>
      <c r="HX57" s="260"/>
      <c r="HY57" s="260"/>
      <c r="HZ57" s="260"/>
      <c r="IA57" s="260"/>
      <c r="IB57" s="260"/>
      <c r="IC57" s="260"/>
      <c r="ID57" s="257"/>
      <c r="IE57" s="258"/>
      <c r="IF57" s="256"/>
      <c r="IG57" s="256"/>
      <c r="IH57" s="256"/>
      <c r="II57" s="256"/>
      <c r="IJ57" s="256"/>
      <c r="IK57" s="256"/>
      <c r="IL57" s="256"/>
      <c r="IM57" s="256"/>
      <c r="IN57" s="256"/>
      <c r="IO57" s="256"/>
      <c r="IP57" s="256"/>
      <c r="IQ57" s="256"/>
      <c r="IR57" s="256"/>
      <c r="IS57" s="256"/>
      <c r="IT57" s="260"/>
      <c r="IU57" s="260"/>
      <c r="IV57" s="258"/>
      <c r="IW57" s="256"/>
      <c r="IX57" s="256"/>
      <c r="IY57" s="256"/>
      <c r="IZ57" s="256"/>
      <c r="JA57" s="256"/>
      <c r="JB57" s="256"/>
      <c r="JC57" s="256"/>
      <c r="JD57" s="256"/>
      <c r="JE57" s="256"/>
      <c r="JF57" s="256"/>
      <c r="JG57" s="256"/>
      <c r="JH57" s="256"/>
      <c r="JI57" s="256"/>
      <c r="JJ57" s="256"/>
      <c r="JK57" s="256"/>
      <c r="JL57" s="256"/>
      <c r="JM57" s="256"/>
      <c r="JN57" s="256"/>
      <c r="JO57" s="256"/>
      <c r="JP57" s="256"/>
      <c r="JQ57" s="256"/>
      <c r="JR57" s="256"/>
      <c r="JS57" s="256"/>
      <c r="JT57" s="260"/>
      <c r="JU57" s="260"/>
      <c r="JV57" s="260"/>
      <c r="JW57" s="260"/>
      <c r="JX57" s="282"/>
      <c r="JY57" s="283"/>
      <c r="JZ57" s="283"/>
      <c r="KA57" s="283"/>
      <c r="KB57" s="283"/>
      <c r="KC57" s="283"/>
      <c r="KD57" s="283"/>
      <c r="KE57" s="283"/>
      <c r="KF57" s="283"/>
      <c r="KG57" s="283"/>
      <c r="KH57" s="283"/>
      <c r="KI57" s="283"/>
      <c r="KJ57" s="283"/>
      <c r="KK57" s="283"/>
      <c r="KL57" s="283"/>
      <c r="KM57" s="283"/>
      <c r="KN57" s="283"/>
      <c r="KO57" s="283"/>
      <c r="KP57" s="283"/>
      <c r="KQ57" s="283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  <c r="LJ57" s="284"/>
      <c r="LK57" s="284"/>
      <c r="LL57" s="284"/>
      <c r="LM57" s="284"/>
      <c r="LN57" s="284"/>
      <c r="LO57" s="284"/>
      <c r="LP57" s="284"/>
      <c r="LQ57" s="284"/>
      <c r="LR57" s="284"/>
      <c r="LS57" s="284"/>
      <c r="LT57" s="284"/>
      <c r="LU57" s="284"/>
      <c r="LV57" s="284"/>
      <c r="LW57" s="284"/>
      <c r="LX57" s="284"/>
      <c r="LY57" s="284"/>
      <c r="LZ57" s="284"/>
      <c r="MA57" s="284"/>
      <c r="MB57" s="284"/>
      <c r="MC57" s="284"/>
      <c r="MD57" s="284"/>
      <c r="ME57" s="284"/>
      <c r="MF57" s="284"/>
      <c r="MG57" s="284"/>
      <c r="MH57" s="284"/>
      <c r="MI57" s="284"/>
      <c r="MJ57" s="284"/>
      <c r="MK57" s="286"/>
      <c r="ML57" s="287"/>
      <c r="MM57" s="283"/>
      <c r="MN57" s="283"/>
      <c r="MO57" s="283"/>
      <c r="MP57" s="283"/>
      <c r="MQ57" s="283"/>
      <c r="MR57" s="283"/>
      <c r="MS57" s="283"/>
      <c r="MT57" s="283"/>
      <c r="MU57" s="283"/>
      <c r="MV57" s="283"/>
      <c r="MW57" s="283"/>
      <c r="MX57" s="284"/>
      <c r="MY57" s="284"/>
      <c r="MZ57" s="284"/>
      <c r="NA57" s="284"/>
      <c r="NB57" s="284"/>
      <c r="NC57" s="284"/>
      <c r="ND57" s="284"/>
      <c r="NE57" s="284"/>
      <c r="NF57" s="284"/>
      <c r="NG57" s="284"/>
      <c r="NH57" s="284"/>
      <c r="NI57" s="284"/>
      <c r="NJ57" s="284"/>
      <c r="NK57" s="284"/>
      <c r="NL57" s="284"/>
      <c r="NM57" s="284"/>
      <c r="NN57" s="284"/>
      <c r="NO57" s="284"/>
      <c r="NP57" s="284"/>
      <c r="NQ57" s="284"/>
      <c r="NR57" s="284"/>
      <c r="NS57" s="284"/>
      <c r="NT57" s="284"/>
      <c r="NU57" s="284"/>
      <c r="NV57" s="284"/>
      <c r="NW57" s="284"/>
      <c r="NX57" s="284"/>
      <c r="NY57" s="284"/>
      <c r="NZ57" s="284"/>
      <c r="OA57" s="284"/>
      <c r="OB57" s="284"/>
      <c r="OC57" s="284"/>
      <c r="OD57" s="284"/>
      <c r="OE57" s="284"/>
      <c r="OF57" s="284"/>
      <c r="OG57" s="284"/>
      <c r="OH57" s="284"/>
      <c r="OI57" s="284"/>
      <c r="OJ57" s="284">
        <v>1</v>
      </c>
      <c r="OK57" s="284">
        <v>1</v>
      </c>
      <c r="OL57" s="284">
        <v>1</v>
      </c>
      <c r="OM57" s="284">
        <v>1</v>
      </c>
      <c r="ON57" s="284">
        <v>1</v>
      </c>
      <c r="OO57" s="284">
        <v>1</v>
      </c>
      <c r="OP57" s="284"/>
      <c r="OQ57" s="284"/>
      <c r="OR57" s="284"/>
      <c r="OS57" s="284"/>
      <c r="OT57" s="284"/>
      <c r="OU57" s="284"/>
      <c r="OV57" s="284"/>
      <c r="OW57" s="284"/>
      <c r="OX57" s="284"/>
      <c r="OY57" s="284"/>
      <c r="OZ57" s="284"/>
      <c r="PA57" s="284"/>
      <c r="PB57" s="284"/>
      <c r="PC57" s="284"/>
      <c r="PD57" s="284"/>
      <c r="PE57" s="284"/>
      <c r="PF57" s="284"/>
      <c r="PG57" s="284"/>
      <c r="PH57" s="284"/>
      <c r="PI57" s="284"/>
      <c r="PJ57" s="284"/>
      <c r="PK57" s="284"/>
      <c r="PL57" s="284"/>
      <c r="PM57" s="282"/>
      <c r="PN57" s="283"/>
      <c r="PO57" s="283"/>
      <c r="PP57" s="283"/>
      <c r="PQ57" s="283"/>
      <c r="PR57" s="283"/>
      <c r="PS57" s="286"/>
    </row>
    <row r="58" spans="1:435" ht="47.25" x14ac:dyDescent="0.25">
      <c r="A58" s="233">
        <f>'Położnictwo I st.'!A57</f>
        <v>37</v>
      </c>
      <c r="B58" s="234" t="str">
        <f>IF('Położnictwo I st.'!B57&gt;0,'Położnictwo I st.'!B57," ")</f>
        <v>F</v>
      </c>
      <c r="C58" s="234" t="str">
        <f>IF('Położnictwo I st.'!C57&gt;0,'Położnictwo I st.'!C57," ")</f>
        <v>2025/2026</v>
      </c>
      <c r="D58" s="234" t="str">
        <f>IF('Położnictwo I st.'!D57&gt;0,'Położnictwo I st.'!D57," ")</f>
        <v xml:space="preserve"> </v>
      </c>
      <c r="E58" s="234">
        <f>IF('Położnictwo I st.'!E57&gt;0,'Położnictwo I st.'!E57," ")</f>
        <v>2</v>
      </c>
      <c r="F58" s="234" t="str">
        <f>IF('Położnictwo I st.'!F57&gt;0,'Położnictwo I st.'!F57," ")</f>
        <v>2026/2027</v>
      </c>
      <c r="G58" s="234" t="str">
        <f>IF('Położnictwo I st.'!G57&gt;0,'Położnictwo I st.'!G57," ")</f>
        <v>RPS</v>
      </c>
      <c r="H58" s="234" t="str">
        <f>IF('Położnictwo I st.'!H57&gt;0,'Położnictwo I st.'!H57," ")</f>
        <v>ze standardu</v>
      </c>
      <c r="I58" s="319" t="str">
        <f>IF('Położnictwo I st.'!I57&gt;0,'Położnictwo I st.'!I57," ")</f>
        <v>Pediatria i pielęgniarstwo pediatryczne - praktyka zawodowa</v>
      </c>
      <c r="J58" s="236">
        <f>'Położnictwo I st.'!L57</f>
        <v>50</v>
      </c>
      <c r="K58" s="237">
        <f>'Położnictwo I st.'!M57</f>
        <v>10</v>
      </c>
      <c r="L58" s="238">
        <f>'Położnictwo I st.'!N57</f>
        <v>40</v>
      </c>
      <c r="M58" s="239">
        <f>'Położnictwo I st.'!AA57+'Położnictwo I st.'!AC57+'Położnictwo I st.'!AX57+'Położnictwo I st.'!AZ57</f>
        <v>0</v>
      </c>
      <c r="N58" s="240">
        <f>'Położnictwo I st.'!O57</f>
        <v>40</v>
      </c>
      <c r="O58" s="241">
        <f>'Położnictwo I st.'!P57</f>
        <v>2</v>
      </c>
      <c r="P58" s="242" t="str">
        <f>'Położnictwo I st.'!U57</f>
        <v>zal</v>
      </c>
      <c r="Q58" s="243">
        <f t="shared" si="3"/>
        <v>0</v>
      </c>
      <c r="R58" s="244">
        <f t="shared" si="4"/>
        <v>2</v>
      </c>
      <c r="S58" s="276">
        <f t="shared" si="5"/>
        <v>0</v>
      </c>
      <c r="T58" s="258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60"/>
      <c r="AW58" s="260"/>
      <c r="AX58" s="260"/>
      <c r="AY58" s="260"/>
      <c r="AZ58" s="260"/>
      <c r="BA58" s="260"/>
      <c r="BB58" s="257"/>
      <c r="BC58" s="258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78"/>
      <c r="CA58" s="256"/>
      <c r="CB58" s="261"/>
      <c r="CC58" s="261"/>
      <c r="CD58" s="261"/>
      <c r="CE58" s="261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  <c r="CS58" s="261"/>
      <c r="CT58" s="261"/>
      <c r="CU58" s="261"/>
      <c r="CV58" s="261"/>
      <c r="CW58" s="261"/>
      <c r="CX58" s="261"/>
      <c r="CY58" s="261"/>
      <c r="CZ58" s="256"/>
      <c r="DA58" s="256"/>
      <c r="DB58" s="256"/>
      <c r="DC58" s="257"/>
      <c r="DD58" s="261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6"/>
      <c r="EA58" s="256"/>
      <c r="EB58" s="256"/>
      <c r="EC58" s="256"/>
      <c r="ED58" s="256"/>
      <c r="EE58" s="256"/>
      <c r="EF58" s="256"/>
      <c r="EG58" s="256"/>
      <c r="EH58" s="256"/>
      <c r="EI58" s="256"/>
      <c r="EJ58" s="256"/>
      <c r="EK58" s="256"/>
      <c r="EL58" s="256"/>
      <c r="EM58" s="256"/>
      <c r="EN58" s="256"/>
      <c r="EO58" s="256"/>
      <c r="EP58" s="256"/>
      <c r="EQ58" s="256"/>
      <c r="ER58" s="256"/>
      <c r="ES58" s="256"/>
      <c r="ET58" s="256"/>
      <c r="EU58" s="256"/>
      <c r="EV58" s="256"/>
      <c r="EW58" s="256"/>
      <c r="EX58" s="256"/>
      <c r="EY58" s="256"/>
      <c r="EZ58" s="258"/>
      <c r="FA58" s="256"/>
      <c r="FB58" s="256"/>
      <c r="FC58" s="256"/>
      <c r="FD58" s="256"/>
      <c r="FE58" s="256"/>
      <c r="FF58" s="256"/>
      <c r="FG58" s="256"/>
      <c r="FH58" s="256"/>
      <c r="FI58" s="256"/>
      <c r="FJ58" s="256"/>
      <c r="FK58" s="256"/>
      <c r="FL58" s="256"/>
      <c r="FM58" s="256"/>
      <c r="FN58" s="256"/>
      <c r="FO58" s="256"/>
      <c r="FP58" s="256"/>
      <c r="FQ58" s="256"/>
      <c r="FR58" s="256"/>
      <c r="FS58" s="256"/>
      <c r="FT58" s="256"/>
      <c r="FU58" s="256"/>
      <c r="FV58" s="256"/>
      <c r="FW58" s="256"/>
      <c r="FX58" s="256"/>
      <c r="FY58" s="256"/>
      <c r="FZ58" s="256"/>
      <c r="GA58" s="256"/>
      <c r="GB58" s="256"/>
      <c r="GC58" s="256"/>
      <c r="GD58" s="256"/>
      <c r="GE58" s="256"/>
      <c r="GF58" s="256"/>
      <c r="GG58" s="256"/>
      <c r="GH58" s="256"/>
      <c r="GI58" s="256"/>
      <c r="GJ58" s="256"/>
      <c r="GK58" s="256"/>
      <c r="GL58" s="256"/>
      <c r="GM58" s="256"/>
      <c r="GN58" s="256"/>
      <c r="GO58" s="256"/>
      <c r="GP58" s="256"/>
      <c r="GQ58" s="256"/>
      <c r="GR58" s="256"/>
      <c r="GS58" s="256"/>
      <c r="GT58" s="256"/>
      <c r="GU58" s="256"/>
      <c r="GV58" s="256"/>
      <c r="GW58" s="256"/>
      <c r="GX58" s="256"/>
      <c r="GY58" s="256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  <c r="HK58" s="260"/>
      <c r="HL58" s="260"/>
      <c r="HM58" s="260"/>
      <c r="HN58" s="260"/>
      <c r="HO58" s="260"/>
      <c r="HP58" s="260"/>
      <c r="HQ58" s="260"/>
      <c r="HR58" s="260"/>
      <c r="HS58" s="260"/>
      <c r="HT58" s="260"/>
      <c r="HU58" s="260"/>
      <c r="HV58" s="260"/>
      <c r="HW58" s="260"/>
      <c r="HX58" s="260"/>
      <c r="HY58" s="260"/>
      <c r="HZ58" s="260"/>
      <c r="IA58" s="260"/>
      <c r="IB58" s="260"/>
      <c r="IC58" s="260"/>
      <c r="ID58" s="257"/>
      <c r="IE58" s="258"/>
      <c r="IF58" s="256"/>
      <c r="IG58" s="256"/>
      <c r="IH58" s="256"/>
      <c r="II58" s="256"/>
      <c r="IJ58" s="256"/>
      <c r="IK58" s="256"/>
      <c r="IL58" s="256"/>
      <c r="IM58" s="256"/>
      <c r="IN58" s="256"/>
      <c r="IO58" s="256"/>
      <c r="IP58" s="256"/>
      <c r="IQ58" s="256"/>
      <c r="IR58" s="256"/>
      <c r="IS58" s="256"/>
      <c r="IT58" s="260"/>
      <c r="IU58" s="260"/>
      <c r="IV58" s="258"/>
      <c r="IW58" s="256"/>
      <c r="IX58" s="256"/>
      <c r="IY58" s="256"/>
      <c r="IZ58" s="256"/>
      <c r="JA58" s="256"/>
      <c r="JB58" s="256"/>
      <c r="JC58" s="256"/>
      <c r="JD58" s="256"/>
      <c r="JE58" s="256"/>
      <c r="JF58" s="256"/>
      <c r="JG58" s="256"/>
      <c r="JH58" s="256"/>
      <c r="JI58" s="256"/>
      <c r="JJ58" s="256"/>
      <c r="JK58" s="256"/>
      <c r="JL58" s="256"/>
      <c r="JM58" s="256"/>
      <c r="JN58" s="256"/>
      <c r="JO58" s="256"/>
      <c r="JP58" s="256"/>
      <c r="JQ58" s="256"/>
      <c r="JR58" s="256"/>
      <c r="JS58" s="256"/>
      <c r="JT58" s="260"/>
      <c r="JU58" s="260"/>
      <c r="JV58" s="260"/>
      <c r="JW58" s="260"/>
      <c r="JX58" s="258"/>
      <c r="JY58" s="256"/>
      <c r="JZ58" s="256"/>
      <c r="KA58" s="256"/>
      <c r="KB58" s="256"/>
      <c r="KC58" s="256"/>
      <c r="KD58" s="256"/>
      <c r="KE58" s="256"/>
      <c r="KF58" s="256"/>
      <c r="KG58" s="256"/>
      <c r="KH58" s="256"/>
      <c r="KI58" s="256"/>
      <c r="KJ58" s="256"/>
      <c r="KK58" s="256"/>
      <c r="KL58" s="256"/>
      <c r="KM58" s="256"/>
      <c r="KN58" s="256"/>
      <c r="KO58" s="256"/>
      <c r="KP58" s="256"/>
      <c r="KQ58" s="256"/>
      <c r="KR58" s="260"/>
      <c r="KS58" s="260"/>
      <c r="KT58" s="260"/>
      <c r="KU58" s="260"/>
      <c r="KV58" s="260"/>
      <c r="KW58" s="260"/>
      <c r="KX58" s="260"/>
      <c r="KY58" s="260"/>
      <c r="KZ58" s="260"/>
      <c r="LA58" s="260"/>
      <c r="LB58" s="260"/>
      <c r="LC58" s="260"/>
      <c r="LD58" s="260"/>
      <c r="LE58" s="260"/>
      <c r="LF58" s="260"/>
      <c r="LG58" s="260"/>
      <c r="LH58" s="260"/>
      <c r="LI58" s="260"/>
      <c r="LJ58" s="260"/>
      <c r="LK58" s="260"/>
      <c r="LL58" s="260"/>
      <c r="LM58" s="260"/>
      <c r="LN58" s="260"/>
      <c r="LO58" s="260"/>
      <c r="LP58" s="260"/>
      <c r="LQ58" s="260"/>
      <c r="LR58" s="260"/>
      <c r="LS58" s="260"/>
      <c r="LT58" s="260"/>
      <c r="LU58" s="260"/>
      <c r="LV58" s="260"/>
      <c r="LW58" s="260"/>
      <c r="LX58" s="260"/>
      <c r="LY58" s="260"/>
      <c r="LZ58" s="260"/>
      <c r="MA58" s="260"/>
      <c r="MB58" s="260"/>
      <c r="MC58" s="260"/>
      <c r="MD58" s="260"/>
      <c r="ME58" s="260"/>
      <c r="MF58" s="260"/>
      <c r="MG58" s="260"/>
      <c r="MH58" s="260"/>
      <c r="MI58" s="260"/>
      <c r="MJ58" s="260"/>
      <c r="MK58" s="257"/>
      <c r="ML58" s="261"/>
      <c r="MM58" s="256"/>
      <c r="MN58" s="256"/>
      <c r="MO58" s="256"/>
      <c r="MP58" s="256"/>
      <c r="MQ58" s="256"/>
      <c r="MR58" s="256"/>
      <c r="MS58" s="256"/>
      <c r="MT58" s="256"/>
      <c r="MU58" s="256"/>
      <c r="MV58" s="256"/>
      <c r="MW58" s="256"/>
      <c r="MX58" s="260"/>
      <c r="MY58" s="260"/>
      <c r="MZ58" s="260"/>
      <c r="NA58" s="260"/>
      <c r="NB58" s="260"/>
      <c r="NC58" s="260"/>
      <c r="ND58" s="260"/>
      <c r="NE58" s="260"/>
      <c r="NF58" s="260"/>
      <c r="NG58" s="260"/>
      <c r="NH58" s="260"/>
      <c r="NI58" s="260"/>
      <c r="NJ58" s="260"/>
      <c r="NK58" s="260"/>
      <c r="NL58" s="260"/>
      <c r="NM58" s="260"/>
      <c r="NN58" s="260"/>
      <c r="NO58" s="260"/>
      <c r="NP58" s="260"/>
      <c r="NQ58" s="260"/>
      <c r="NR58" s="260"/>
      <c r="NS58" s="260"/>
      <c r="NT58" s="260"/>
      <c r="NU58" s="260"/>
      <c r="NV58" s="260"/>
      <c r="NW58" s="260"/>
      <c r="NX58" s="260"/>
      <c r="NY58" s="260"/>
      <c r="NZ58" s="260"/>
      <c r="OA58" s="260"/>
      <c r="OB58" s="260"/>
      <c r="OC58" s="260"/>
      <c r="OD58" s="260"/>
      <c r="OE58" s="260"/>
      <c r="OF58" s="260"/>
      <c r="OG58" s="260"/>
      <c r="OH58" s="260"/>
      <c r="OI58" s="260"/>
      <c r="OJ58" s="260"/>
      <c r="OK58" s="260"/>
      <c r="OL58" s="260"/>
      <c r="OM58" s="260"/>
      <c r="ON58" s="260"/>
      <c r="OO58" s="260"/>
      <c r="OP58" s="260">
        <v>1</v>
      </c>
      <c r="OQ58" s="260">
        <v>1</v>
      </c>
      <c r="OR58" s="260"/>
      <c r="OS58" s="260"/>
      <c r="OT58" s="260"/>
      <c r="OU58" s="260"/>
      <c r="OV58" s="260"/>
      <c r="OW58" s="260"/>
      <c r="OX58" s="260"/>
      <c r="OY58" s="260"/>
      <c r="OZ58" s="260"/>
      <c r="PA58" s="260"/>
      <c r="PB58" s="260"/>
      <c r="PC58" s="260"/>
      <c r="PD58" s="260"/>
      <c r="PE58" s="260"/>
      <c r="PF58" s="260"/>
      <c r="PG58" s="260"/>
      <c r="PH58" s="260"/>
      <c r="PI58" s="260"/>
      <c r="PJ58" s="260"/>
      <c r="PK58" s="260"/>
      <c r="PL58" s="260"/>
      <c r="PM58" s="258"/>
      <c r="PN58" s="256"/>
      <c r="PO58" s="256"/>
      <c r="PP58" s="256"/>
      <c r="PQ58" s="256"/>
      <c r="PR58" s="256"/>
      <c r="PS58" s="257"/>
    </row>
    <row r="59" spans="1:435" ht="31.5" x14ac:dyDescent="0.25">
      <c r="A59" s="233">
        <f>'Położnictwo I st.'!A58</f>
        <v>38</v>
      </c>
      <c r="B59" s="234" t="str">
        <f>IF('Położnictwo I st.'!B58&gt;0,'Położnictwo I st.'!B58," ")</f>
        <v>F</v>
      </c>
      <c r="C59" s="234" t="str">
        <f>IF('Położnictwo I st.'!C58&gt;0,'Położnictwo I st.'!C58," ")</f>
        <v>2025/2026</v>
      </c>
      <c r="D59" s="234" t="str">
        <f>IF('Położnictwo I st.'!D58&gt;0,'Położnictwo I st.'!D58," ")</f>
        <v xml:space="preserve"> </v>
      </c>
      <c r="E59" s="234">
        <f>IF('Położnictwo I st.'!E58&gt;0,'Położnictwo I st.'!E58," ")</f>
        <v>2</v>
      </c>
      <c r="F59" s="234" t="str">
        <f>IF('Położnictwo I st.'!F58&gt;0,'Położnictwo I st.'!F58," ")</f>
        <v>2026/2027</v>
      </c>
      <c r="G59" s="234" t="str">
        <f>IF('Położnictwo I st.'!G58&gt;0,'Położnictwo I st.'!G58," ")</f>
        <v>RPS</v>
      </c>
      <c r="H59" s="234" t="str">
        <f>IF('Położnictwo I st.'!H58&gt;0,'Położnictwo I st.'!H58," ")</f>
        <v>ze standardu</v>
      </c>
      <c r="I59" s="319" t="str">
        <f>IF('Położnictwo I st.'!I58&gt;0,'Położnictwo I st.'!I58," ")</f>
        <v>Choroby wewnętrzne - praktyka zawodowa</v>
      </c>
      <c r="J59" s="236">
        <f>'Położnictwo I st.'!L58</f>
        <v>50</v>
      </c>
      <c r="K59" s="237">
        <f>'Położnictwo I st.'!M58</f>
        <v>10</v>
      </c>
      <c r="L59" s="238">
        <f>'Położnictwo I st.'!N58</f>
        <v>40</v>
      </c>
      <c r="M59" s="239">
        <f>'Położnictwo I st.'!AA58+'Położnictwo I st.'!AC58+'Położnictwo I st.'!AX58+'Położnictwo I st.'!AZ58</f>
        <v>0</v>
      </c>
      <c r="N59" s="240">
        <f>'Położnictwo I st.'!O58</f>
        <v>40</v>
      </c>
      <c r="O59" s="241">
        <f>'Położnictwo I st.'!P58</f>
        <v>2</v>
      </c>
      <c r="P59" s="242" t="str">
        <f>'Położnictwo I st.'!U58</f>
        <v>zal</v>
      </c>
      <c r="Q59" s="243">
        <f t="shared" si="3"/>
        <v>0</v>
      </c>
      <c r="R59" s="244">
        <f t="shared" si="4"/>
        <v>3</v>
      </c>
      <c r="S59" s="276">
        <f t="shared" si="5"/>
        <v>0</v>
      </c>
      <c r="T59" s="282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4"/>
      <c r="AW59" s="284"/>
      <c r="AX59" s="284"/>
      <c r="AY59" s="284"/>
      <c r="AZ59" s="284"/>
      <c r="BA59" s="284"/>
      <c r="BB59" s="286"/>
      <c r="BC59" s="282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5"/>
      <c r="CA59" s="283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7"/>
      <c r="CW59" s="287"/>
      <c r="CX59" s="287"/>
      <c r="CY59" s="287"/>
      <c r="CZ59" s="256"/>
      <c r="DA59" s="256"/>
      <c r="DB59" s="256"/>
      <c r="DC59" s="257"/>
      <c r="DD59" s="287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2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3"/>
      <c r="FQ59" s="283"/>
      <c r="FR59" s="283"/>
      <c r="FS59" s="283"/>
      <c r="FT59" s="283"/>
      <c r="FU59" s="283"/>
      <c r="FV59" s="283"/>
      <c r="FW59" s="283"/>
      <c r="FX59" s="283"/>
      <c r="FY59" s="283"/>
      <c r="FZ59" s="283"/>
      <c r="GA59" s="283"/>
      <c r="GB59" s="283"/>
      <c r="GC59" s="283"/>
      <c r="GD59" s="283"/>
      <c r="GE59" s="283"/>
      <c r="GF59" s="283"/>
      <c r="GG59" s="283"/>
      <c r="GH59" s="283"/>
      <c r="GI59" s="283"/>
      <c r="GJ59" s="283"/>
      <c r="GK59" s="283"/>
      <c r="GL59" s="283"/>
      <c r="GM59" s="283"/>
      <c r="GN59" s="283"/>
      <c r="GO59" s="283"/>
      <c r="GP59" s="283"/>
      <c r="GQ59" s="283"/>
      <c r="GR59" s="283"/>
      <c r="GS59" s="283"/>
      <c r="GT59" s="283"/>
      <c r="GU59" s="283"/>
      <c r="GV59" s="283"/>
      <c r="GW59" s="283"/>
      <c r="GX59" s="283"/>
      <c r="GY59" s="283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6"/>
      <c r="IE59" s="282"/>
      <c r="IF59" s="283"/>
      <c r="IG59" s="283"/>
      <c r="IH59" s="283"/>
      <c r="II59" s="283"/>
      <c r="IJ59" s="283"/>
      <c r="IK59" s="283"/>
      <c r="IL59" s="283"/>
      <c r="IM59" s="283"/>
      <c r="IN59" s="283"/>
      <c r="IO59" s="283"/>
      <c r="IP59" s="283"/>
      <c r="IQ59" s="283"/>
      <c r="IR59" s="283"/>
      <c r="IS59" s="283"/>
      <c r="IT59" s="284"/>
      <c r="IU59" s="284"/>
      <c r="IV59" s="282"/>
      <c r="IW59" s="283"/>
      <c r="IX59" s="283"/>
      <c r="IY59" s="283"/>
      <c r="IZ59" s="283"/>
      <c r="JA59" s="283"/>
      <c r="JB59" s="283"/>
      <c r="JC59" s="283"/>
      <c r="JD59" s="283"/>
      <c r="JE59" s="283"/>
      <c r="JF59" s="283"/>
      <c r="JG59" s="283"/>
      <c r="JH59" s="283"/>
      <c r="JI59" s="283"/>
      <c r="JJ59" s="283"/>
      <c r="JK59" s="283"/>
      <c r="JL59" s="283"/>
      <c r="JM59" s="283"/>
      <c r="JN59" s="283"/>
      <c r="JO59" s="283"/>
      <c r="JP59" s="283"/>
      <c r="JQ59" s="283"/>
      <c r="JR59" s="283"/>
      <c r="JS59" s="283"/>
      <c r="JT59" s="284"/>
      <c r="JU59" s="284"/>
      <c r="JV59" s="284"/>
      <c r="JW59" s="284"/>
      <c r="JX59" s="282"/>
      <c r="JY59" s="283"/>
      <c r="JZ59" s="283"/>
      <c r="KA59" s="283"/>
      <c r="KB59" s="283"/>
      <c r="KC59" s="283"/>
      <c r="KD59" s="283"/>
      <c r="KE59" s="283"/>
      <c r="KF59" s="283"/>
      <c r="KG59" s="283"/>
      <c r="KH59" s="283"/>
      <c r="KI59" s="283"/>
      <c r="KJ59" s="283"/>
      <c r="KK59" s="283"/>
      <c r="KL59" s="283"/>
      <c r="KM59" s="283"/>
      <c r="KN59" s="283"/>
      <c r="KO59" s="283"/>
      <c r="KP59" s="283"/>
      <c r="KQ59" s="283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  <c r="LJ59" s="284"/>
      <c r="LK59" s="284"/>
      <c r="LL59" s="284"/>
      <c r="LM59" s="284"/>
      <c r="LN59" s="284"/>
      <c r="LO59" s="284"/>
      <c r="LP59" s="284"/>
      <c r="LQ59" s="284"/>
      <c r="LR59" s="284"/>
      <c r="LS59" s="284"/>
      <c r="LT59" s="284"/>
      <c r="LU59" s="284"/>
      <c r="LV59" s="284"/>
      <c r="LW59" s="284"/>
      <c r="LX59" s="284"/>
      <c r="LY59" s="284"/>
      <c r="LZ59" s="284"/>
      <c r="MA59" s="284"/>
      <c r="MB59" s="284"/>
      <c r="MC59" s="284"/>
      <c r="MD59" s="284"/>
      <c r="ME59" s="284"/>
      <c r="MF59" s="284"/>
      <c r="MG59" s="284"/>
      <c r="MH59" s="284"/>
      <c r="MI59" s="284"/>
      <c r="MJ59" s="284"/>
      <c r="MK59" s="286"/>
      <c r="ML59" s="287"/>
      <c r="MM59" s="283"/>
      <c r="MN59" s="283"/>
      <c r="MO59" s="283"/>
      <c r="MP59" s="283"/>
      <c r="MQ59" s="283"/>
      <c r="MR59" s="283"/>
      <c r="MS59" s="283"/>
      <c r="MT59" s="283"/>
      <c r="MU59" s="283"/>
      <c r="MV59" s="283"/>
      <c r="MW59" s="283"/>
      <c r="MX59" s="284"/>
      <c r="MY59" s="284"/>
      <c r="MZ59" s="284"/>
      <c r="NA59" s="284"/>
      <c r="NB59" s="284"/>
      <c r="NC59" s="284"/>
      <c r="ND59" s="284"/>
      <c r="NE59" s="284"/>
      <c r="NF59" s="284"/>
      <c r="NG59" s="284"/>
      <c r="NH59" s="284"/>
      <c r="NI59" s="284"/>
      <c r="NJ59" s="284"/>
      <c r="NK59" s="284"/>
      <c r="NL59" s="284"/>
      <c r="NM59" s="284"/>
      <c r="NN59" s="284"/>
      <c r="NO59" s="284"/>
      <c r="NP59" s="284"/>
      <c r="NQ59" s="284"/>
      <c r="NR59" s="284"/>
      <c r="NS59" s="284"/>
      <c r="NT59" s="284"/>
      <c r="NU59" s="284"/>
      <c r="NV59" s="284"/>
      <c r="NW59" s="284"/>
      <c r="NX59" s="284"/>
      <c r="NY59" s="284"/>
      <c r="NZ59" s="284"/>
      <c r="OA59" s="284"/>
      <c r="OB59" s="284"/>
      <c r="OC59" s="284"/>
      <c r="OD59" s="284"/>
      <c r="OE59" s="284"/>
      <c r="OF59" s="284"/>
      <c r="OG59" s="284"/>
      <c r="OH59" s="284"/>
      <c r="OI59" s="284"/>
      <c r="OJ59" s="284"/>
      <c r="OK59" s="284"/>
      <c r="OL59" s="284"/>
      <c r="OM59" s="284"/>
      <c r="ON59" s="284"/>
      <c r="OO59" s="284"/>
      <c r="OP59" s="284"/>
      <c r="OQ59" s="284"/>
      <c r="OR59" s="284">
        <v>1</v>
      </c>
      <c r="OS59" s="284">
        <v>1</v>
      </c>
      <c r="OT59" s="284">
        <v>1</v>
      </c>
      <c r="OU59" s="284"/>
      <c r="OV59" s="284"/>
      <c r="OW59" s="284"/>
      <c r="OX59" s="284"/>
      <c r="OY59" s="284"/>
      <c r="OZ59" s="284"/>
      <c r="PA59" s="284"/>
      <c r="PB59" s="284"/>
      <c r="PC59" s="284"/>
      <c r="PD59" s="284"/>
      <c r="PE59" s="284"/>
      <c r="PF59" s="284"/>
      <c r="PG59" s="284"/>
      <c r="PH59" s="284"/>
      <c r="PI59" s="284"/>
      <c r="PJ59" s="284"/>
      <c r="PK59" s="284"/>
      <c r="PL59" s="284"/>
      <c r="PM59" s="282"/>
      <c r="PN59" s="283"/>
      <c r="PO59" s="283"/>
      <c r="PP59" s="283"/>
      <c r="PQ59" s="283"/>
      <c r="PR59" s="283"/>
      <c r="PS59" s="286"/>
    </row>
    <row r="60" spans="1:435" ht="18" customHeight="1" thickBot="1" x14ac:dyDescent="0.3">
      <c r="A60" s="233">
        <f>'Położnictwo I st.'!A59</f>
        <v>39</v>
      </c>
      <c r="B60" s="234" t="str">
        <f>IF('Położnictwo I st.'!B59&gt;0,'Położnictwo I st.'!B59," ")</f>
        <v>F</v>
      </c>
      <c r="C60" s="234" t="str">
        <f>IF('Położnictwo I st.'!C59&gt;0,'Położnictwo I st.'!C59," ")</f>
        <v>2025/2026</v>
      </c>
      <c r="D60" s="234" t="str">
        <f>IF('Położnictwo I st.'!D59&gt;0,'Położnictwo I st.'!D59," ")</f>
        <v xml:space="preserve"> </v>
      </c>
      <c r="E60" s="234">
        <f>IF('Położnictwo I st.'!E59&gt;0,'Położnictwo I st.'!E59," ")</f>
        <v>2</v>
      </c>
      <c r="F60" s="234" t="str">
        <f>IF('Położnictwo I st.'!F59&gt;0,'Położnictwo I st.'!F59," ")</f>
        <v>2026/2027</v>
      </c>
      <c r="G60" s="234" t="str">
        <f>IF('Położnictwo I st.'!G59&gt;0,'Położnictwo I st.'!G59," ")</f>
        <v>RPS</v>
      </c>
      <c r="H60" s="234" t="str">
        <f>IF('Położnictwo I st.'!H59&gt;0,'Położnictwo I st.'!H59," ")</f>
        <v>ze standardu</v>
      </c>
      <c r="I60" s="319" t="str">
        <f>IF('Położnictwo I st.'!I59&gt;0,'Położnictwo I st.'!I59," ")</f>
        <v>Chirurgia - praktyka zawodowa</v>
      </c>
      <c r="J60" s="236">
        <f>'Położnictwo I st.'!L59</f>
        <v>50</v>
      </c>
      <c r="K60" s="237">
        <f>'Położnictwo I st.'!M59</f>
        <v>10</v>
      </c>
      <c r="L60" s="238">
        <f>'Położnictwo I st.'!N59</f>
        <v>40</v>
      </c>
      <c r="M60" s="239">
        <f>'Położnictwo I st.'!AA59+'Położnictwo I st.'!AC59+'Położnictwo I st.'!AX59+'Położnictwo I st.'!AZ59</f>
        <v>0</v>
      </c>
      <c r="N60" s="240">
        <f>'Położnictwo I st.'!O59</f>
        <v>40</v>
      </c>
      <c r="O60" s="241">
        <f>'Położnictwo I st.'!P59</f>
        <v>2</v>
      </c>
      <c r="P60" s="242" t="str">
        <f>'Położnictwo I st.'!U59</f>
        <v>zal</v>
      </c>
      <c r="Q60" s="243">
        <f t="shared" si="3"/>
        <v>0</v>
      </c>
      <c r="R60" s="244">
        <f t="shared" si="4"/>
        <v>2</v>
      </c>
      <c r="S60" s="276">
        <f t="shared" si="5"/>
        <v>0</v>
      </c>
      <c r="T60" s="282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4"/>
      <c r="AW60" s="284"/>
      <c r="AX60" s="284"/>
      <c r="AY60" s="284"/>
      <c r="AZ60" s="284"/>
      <c r="BA60" s="284"/>
      <c r="BB60" s="286"/>
      <c r="BC60" s="282"/>
      <c r="BD60" s="287"/>
      <c r="BE60" s="287"/>
      <c r="BF60" s="287"/>
      <c r="BG60" s="287"/>
      <c r="BH60" s="287"/>
      <c r="BI60" s="287"/>
      <c r="BJ60" s="287"/>
      <c r="BK60" s="287"/>
      <c r="BL60" s="287"/>
      <c r="BM60" s="287"/>
      <c r="BN60" s="287"/>
      <c r="BO60" s="287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5"/>
      <c r="CA60" s="283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7"/>
      <c r="CW60" s="287"/>
      <c r="CX60" s="287"/>
      <c r="CY60" s="287"/>
      <c r="CZ60" s="256"/>
      <c r="DA60" s="256"/>
      <c r="DB60" s="256"/>
      <c r="DC60" s="257"/>
      <c r="DD60" s="287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  <c r="EO60" s="283"/>
      <c r="EP60" s="283"/>
      <c r="EQ60" s="283"/>
      <c r="ER60" s="283"/>
      <c r="ES60" s="283"/>
      <c r="ET60" s="283"/>
      <c r="EU60" s="283"/>
      <c r="EV60" s="283"/>
      <c r="EW60" s="283"/>
      <c r="EX60" s="283"/>
      <c r="EY60" s="283"/>
      <c r="EZ60" s="282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3"/>
      <c r="FQ60" s="283"/>
      <c r="FR60" s="283"/>
      <c r="FS60" s="283"/>
      <c r="FT60" s="283"/>
      <c r="FU60" s="283"/>
      <c r="FV60" s="283"/>
      <c r="FW60" s="283"/>
      <c r="FX60" s="283"/>
      <c r="FY60" s="283"/>
      <c r="FZ60" s="283"/>
      <c r="GA60" s="283"/>
      <c r="GB60" s="283"/>
      <c r="GC60" s="283"/>
      <c r="GD60" s="283"/>
      <c r="GE60" s="283"/>
      <c r="GF60" s="283"/>
      <c r="GG60" s="283"/>
      <c r="GH60" s="283"/>
      <c r="GI60" s="283"/>
      <c r="GJ60" s="283"/>
      <c r="GK60" s="283"/>
      <c r="GL60" s="283"/>
      <c r="GM60" s="283"/>
      <c r="GN60" s="283"/>
      <c r="GO60" s="283"/>
      <c r="GP60" s="283"/>
      <c r="GQ60" s="283"/>
      <c r="GR60" s="283"/>
      <c r="GS60" s="283"/>
      <c r="GT60" s="283"/>
      <c r="GU60" s="283"/>
      <c r="GV60" s="283"/>
      <c r="GW60" s="283"/>
      <c r="GX60" s="283"/>
      <c r="GY60" s="283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6"/>
      <c r="IE60" s="282"/>
      <c r="IF60" s="283"/>
      <c r="IG60" s="283"/>
      <c r="IH60" s="283"/>
      <c r="II60" s="283"/>
      <c r="IJ60" s="283"/>
      <c r="IK60" s="283"/>
      <c r="IL60" s="283"/>
      <c r="IM60" s="283"/>
      <c r="IN60" s="283"/>
      <c r="IO60" s="283"/>
      <c r="IP60" s="283"/>
      <c r="IQ60" s="283"/>
      <c r="IR60" s="283"/>
      <c r="IS60" s="283"/>
      <c r="IT60" s="284"/>
      <c r="IU60" s="284"/>
      <c r="IV60" s="282"/>
      <c r="IW60" s="283"/>
      <c r="IX60" s="283"/>
      <c r="IY60" s="283"/>
      <c r="IZ60" s="283"/>
      <c r="JA60" s="283"/>
      <c r="JB60" s="283"/>
      <c r="JC60" s="283"/>
      <c r="JD60" s="283"/>
      <c r="JE60" s="283"/>
      <c r="JF60" s="283"/>
      <c r="JG60" s="283"/>
      <c r="JH60" s="283"/>
      <c r="JI60" s="283"/>
      <c r="JJ60" s="283"/>
      <c r="JK60" s="283"/>
      <c r="JL60" s="283"/>
      <c r="JM60" s="283"/>
      <c r="JN60" s="283"/>
      <c r="JO60" s="283"/>
      <c r="JP60" s="283"/>
      <c r="JQ60" s="283"/>
      <c r="JR60" s="283"/>
      <c r="JS60" s="283"/>
      <c r="JT60" s="284"/>
      <c r="JU60" s="284"/>
      <c r="JV60" s="284"/>
      <c r="JW60" s="284"/>
      <c r="JX60" s="282"/>
      <c r="JY60" s="283"/>
      <c r="JZ60" s="283"/>
      <c r="KA60" s="283"/>
      <c r="KB60" s="283"/>
      <c r="KC60" s="283"/>
      <c r="KD60" s="283"/>
      <c r="KE60" s="283"/>
      <c r="KF60" s="283"/>
      <c r="KG60" s="283"/>
      <c r="KH60" s="283"/>
      <c r="KI60" s="283"/>
      <c r="KJ60" s="283"/>
      <c r="KK60" s="283"/>
      <c r="KL60" s="283"/>
      <c r="KM60" s="283"/>
      <c r="KN60" s="283"/>
      <c r="KO60" s="283"/>
      <c r="KP60" s="283"/>
      <c r="KQ60" s="283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  <c r="LJ60" s="284"/>
      <c r="LK60" s="284"/>
      <c r="LL60" s="284"/>
      <c r="LM60" s="284"/>
      <c r="LN60" s="284"/>
      <c r="LO60" s="284"/>
      <c r="LP60" s="284"/>
      <c r="LQ60" s="284"/>
      <c r="LR60" s="284"/>
      <c r="LS60" s="284"/>
      <c r="LT60" s="284"/>
      <c r="LU60" s="284"/>
      <c r="LV60" s="284"/>
      <c r="LW60" s="284"/>
      <c r="LX60" s="284"/>
      <c r="LY60" s="284"/>
      <c r="LZ60" s="284"/>
      <c r="MA60" s="284"/>
      <c r="MB60" s="284"/>
      <c r="MC60" s="284"/>
      <c r="MD60" s="284"/>
      <c r="ME60" s="284"/>
      <c r="MF60" s="284"/>
      <c r="MG60" s="284"/>
      <c r="MH60" s="284"/>
      <c r="MI60" s="284"/>
      <c r="MJ60" s="284"/>
      <c r="MK60" s="286"/>
      <c r="ML60" s="287"/>
      <c r="MM60" s="283"/>
      <c r="MN60" s="283"/>
      <c r="MO60" s="283"/>
      <c r="MP60" s="283"/>
      <c r="MQ60" s="283"/>
      <c r="MR60" s="283"/>
      <c r="MS60" s="283"/>
      <c r="MT60" s="283"/>
      <c r="MU60" s="283"/>
      <c r="MV60" s="283"/>
      <c r="MW60" s="283"/>
      <c r="MX60" s="284"/>
      <c r="MY60" s="284"/>
      <c r="MZ60" s="284"/>
      <c r="NA60" s="284"/>
      <c r="NB60" s="284"/>
      <c r="NC60" s="284"/>
      <c r="ND60" s="284"/>
      <c r="NE60" s="284"/>
      <c r="NF60" s="284"/>
      <c r="NG60" s="284"/>
      <c r="NH60" s="284"/>
      <c r="NI60" s="284"/>
      <c r="NJ60" s="284"/>
      <c r="NK60" s="284"/>
      <c r="NL60" s="284"/>
      <c r="NM60" s="284"/>
      <c r="NN60" s="284"/>
      <c r="NO60" s="284"/>
      <c r="NP60" s="284"/>
      <c r="NQ60" s="284"/>
      <c r="NR60" s="284"/>
      <c r="NS60" s="284"/>
      <c r="NT60" s="284"/>
      <c r="NU60" s="284"/>
      <c r="NV60" s="284"/>
      <c r="NW60" s="284"/>
      <c r="NX60" s="284"/>
      <c r="NY60" s="284"/>
      <c r="NZ60" s="284"/>
      <c r="OA60" s="284"/>
      <c r="OB60" s="284"/>
      <c r="OC60" s="284"/>
      <c r="OD60" s="284"/>
      <c r="OE60" s="284"/>
      <c r="OF60" s="284"/>
      <c r="OG60" s="284"/>
      <c r="OH60" s="284"/>
      <c r="OI60" s="284"/>
      <c r="OJ60" s="284"/>
      <c r="OK60" s="284"/>
      <c r="OL60" s="284"/>
      <c r="OM60" s="284"/>
      <c r="ON60" s="284"/>
      <c r="OO60" s="284"/>
      <c r="OP60" s="284"/>
      <c r="OQ60" s="284"/>
      <c r="OR60" s="284"/>
      <c r="OS60" s="284"/>
      <c r="OT60" s="284"/>
      <c r="OU60" s="284">
        <v>1</v>
      </c>
      <c r="OV60" s="284">
        <v>1</v>
      </c>
      <c r="OW60" s="284"/>
      <c r="OX60" s="284"/>
      <c r="OY60" s="284"/>
      <c r="OZ60" s="284"/>
      <c r="PA60" s="284"/>
      <c r="PB60" s="284"/>
      <c r="PC60" s="284"/>
      <c r="PD60" s="284"/>
      <c r="PE60" s="284"/>
      <c r="PF60" s="284"/>
      <c r="PG60" s="284"/>
      <c r="PH60" s="284"/>
      <c r="PI60" s="284"/>
      <c r="PJ60" s="284"/>
      <c r="PK60" s="284"/>
      <c r="PL60" s="284"/>
      <c r="PM60" s="282"/>
      <c r="PN60" s="283"/>
      <c r="PO60" s="283"/>
      <c r="PP60" s="283"/>
      <c r="PQ60" s="283"/>
      <c r="PR60" s="283"/>
      <c r="PS60" s="286"/>
    </row>
    <row r="61" spans="1:435" s="1" customFormat="1" ht="16.5" thickBot="1" x14ac:dyDescent="0.3">
      <c r="A61" s="288"/>
      <c r="B61" s="289"/>
      <c r="C61" s="289"/>
      <c r="D61" s="289"/>
      <c r="E61" s="289"/>
      <c r="F61" s="289"/>
      <c r="G61" s="289"/>
      <c r="H61" s="290"/>
      <c r="I61" s="321" t="e">
        <f>#REF!</f>
        <v>#REF!</v>
      </c>
      <c r="J61" s="291">
        <f>'Położnictwo I st.'!L60</f>
        <v>1735</v>
      </c>
      <c r="K61" s="291">
        <f>'Położnictwo I st.'!M60</f>
        <v>55</v>
      </c>
      <c r="L61" s="291">
        <f>'Położnictwo I st.'!N60</f>
        <v>1680</v>
      </c>
      <c r="M61" s="291">
        <f>'Położnictwo I st.'!AA60+'Położnictwo I st.'!AC60+'Położnictwo I st.'!AX60+'Położnictwo I st.'!AZ60</f>
        <v>370</v>
      </c>
      <c r="N61" s="291">
        <f>'Położnictwo I st.'!O60</f>
        <v>1470</v>
      </c>
      <c r="O61" s="292">
        <f>'Położnictwo I st.'!P60</f>
        <v>60</v>
      </c>
      <c r="P61" s="293">
        <f>'Położnictwo I st.'!U60</f>
        <v>0</v>
      </c>
      <c r="Q61" s="294">
        <f>SUM(Q40:Q60)</f>
        <v>82</v>
      </c>
      <c r="R61" s="294">
        <f>SUM(R40:R60)</f>
        <v>138</v>
      </c>
      <c r="S61" s="294">
        <f>SUM(S40:S60)</f>
        <v>0</v>
      </c>
      <c r="T61" s="295">
        <f>SUM(T40:T60)</f>
        <v>0</v>
      </c>
      <c r="U61" s="296">
        <f>SUM(U40:U60)</f>
        <v>0</v>
      </c>
      <c r="V61" s="296">
        <f>SUM(V40:V60)</f>
        <v>0</v>
      </c>
      <c r="W61" s="296">
        <f>SUM(W40:W60)</f>
        <v>0</v>
      </c>
      <c r="X61" s="296">
        <f>SUM(X40:X60)</f>
        <v>0</v>
      </c>
      <c r="Y61" s="296">
        <f>SUM(Y40:Y60)</f>
        <v>0</v>
      </c>
      <c r="Z61" s="296">
        <f>SUM(Z40:Z60)</f>
        <v>0</v>
      </c>
      <c r="AA61" s="296">
        <f>SUM(AA40:AA60)</f>
        <v>0</v>
      </c>
      <c r="AB61" s="296">
        <f>SUM(AB40:AB60)</f>
        <v>1</v>
      </c>
      <c r="AC61" s="296">
        <f>SUM(AC40:AC60)</f>
        <v>1</v>
      </c>
      <c r="AD61" s="296">
        <f>SUM(AD40:AD60)</f>
        <v>1</v>
      </c>
      <c r="AE61" s="296">
        <f>SUM(AE40:AE60)</f>
        <v>1</v>
      </c>
      <c r="AF61" s="296">
        <f>SUM(AF40:AF60)</f>
        <v>0</v>
      </c>
      <c r="AG61" s="296">
        <f>SUM(AG40:AG60)</f>
        <v>0</v>
      </c>
      <c r="AH61" s="296">
        <f>SUM(AH40:AH60)</f>
        <v>0</v>
      </c>
      <c r="AI61" s="296">
        <f>SUM(AI40:AI60)</f>
        <v>0</v>
      </c>
      <c r="AJ61" s="296">
        <f>SUM(AJ40:AJ60)</f>
        <v>0</v>
      </c>
      <c r="AK61" s="296">
        <f>SUM(AK40:AK60)</f>
        <v>0</v>
      </c>
      <c r="AL61" s="296">
        <f>SUM(AL40:AL60)</f>
        <v>0</v>
      </c>
      <c r="AM61" s="296">
        <f>SUM(AM40:AM60)</f>
        <v>0</v>
      </c>
      <c r="AN61" s="296">
        <f>SUM(AN40:AN60)</f>
        <v>0</v>
      </c>
      <c r="AO61" s="296">
        <f>SUM(AO40:AO60)</f>
        <v>0</v>
      </c>
      <c r="AP61" s="296">
        <f>SUM(AP40:AP60)</f>
        <v>0</v>
      </c>
      <c r="AQ61" s="296">
        <f>SUM(AQ40:AQ60)</f>
        <v>0</v>
      </c>
      <c r="AR61" s="296">
        <f>SUM(AR40:AR60)</f>
        <v>0</v>
      </c>
      <c r="AS61" s="296">
        <f>SUM(AS40:AS60)</f>
        <v>0</v>
      </c>
      <c r="AT61" s="296">
        <f>SUM(AT40:AT60)</f>
        <v>0</v>
      </c>
      <c r="AU61" s="296">
        <f>SUM(AU40:AU60)</f>
        <v>0</v>
      </c>
      <c r="AV61" s="296">
        <f>SUM(AV40:AV60)</f>
        <v>0</v>
      </c>
      <c r="AW61" s="296">
        <f>SUM(AW40:AW60)</f>
        <v>0</v>
      </c>
      <c r="AX61" s="296">
        <f>SUM(AX40:AX60)</f>
        <v>0</v>
      </c>
      <c r="AY61" s="296">
        <f>SUM(AY40:AY60)</f>
        <v>0</v>
      </c>
      <c r="AZ61" s="296">
        <f>SUM(AZ40:AZ60)</f>
        <v>0</v>
      </c>
      <c r="BA61" s="296">
        <f>SUM(BA40:BA60)</f>
        <v>0</v>
      </c>
      <c r="BB61" s="297">
        <f>SUM(BB40:BB60)</f>
        <v>0</v>
      </c>
      <c r="BC61" s="295">
        <f>SUM(BC40:BC60)</f>
        <v>0</v>
      </c>
      <c r="BD61" s="296">
        <f>SUM(BD40:BD60)</f>
        <v>0</v>
      </c>
      <c r="BE61" s="296">
        <f>SUM(BE40:BE60)</f>
        <v>0</v>
      </c>
      <c r="BF61" s="296">
        <f>SUM(BF40:BF60)</f>
        <v>0</v>
      </c>
      <c r="BG61" s="296">
        <f>SUM(BG40:BG60)</f>
        <v>0</v>
      </c>
      <c r="BH61" s="296">
        <f>SUM(BH40:BH60)</f>
        <v>0</v>
      </c>
      <c r="BI61" s="296">
        <f>SUM(BI40:BI60)</f>
        <v>0</v>
      </c>
      <c r="BJ61" s="296">
        <f>SUM(BJ40:BJ60)</f>
        <v>0</v>
      </c>
      <c r="BK61" s="296">
        <f>SUM(BK40:BK60)</f>
        <v>0</v>
      </c>
      <c r="BL61" s="296">
        <f>SUM(BL40:BL60)</f>
        <v>0</v>
      </c>
      <c r="BM61" s="296">
        <f>SUM(BM40:BM60)</f>
        <v>0</v>
      </c>
      <c r="BN61" s="296">
        <f>SUM(BN40:BN60)</f>
        <v>0</v>
      </c>
      <c r="BO61" s="296">
        <f>SUM(BO40:BO60)</f>
        <v>0</v>
      </c>
      <c r="BP61" s="296">
        <f>SUM(BP40:BP60)</f>
        <v>0</v>
      </c>
      <c r="BQ61" s="296">
        <f>SUM(BQ40:BQ60)</f>
        <v>0</v>
      </c>
      <c r="BR61" s="296">
        <f>SUM(BR40:BR60)</f>
        <v>0</v>
      </c>
      <c r="BS61" s="296">
        <f>SUM(BS40:BS60)</f>
        <v>0</v>
      </c>
      <c r="BT61" s="296">
        <f>SUM(BT40:BT60)</f>
        <v>0</v>
      </c>
      <c r="BU61" s="296">
        <f>SUM(BU40:BU60)</f>
        <v>0</v>
      </c>
      <c r="BV61" s="296">
        <f>SUM(BV40:BV60)</f>
        <v>0</v>
      </c>
      <c r="BW61" s="296">
        <f>SUM(BW40:BW60)</f>
        <v>0</v>
      </c>
      <c r="BX61" s="296">
        <f>SUM(BX40:BX60)</f>
        <v>0</v>
      </c>
      <c r="BY61" s="296">
        <f>SUM(BY40:BY60)</f>
        <v>0</v>
      </c>
      <c r="BZ61" s="296">
        <f>SUM(BZ40:BZ60)</f>
        <v>0</v>
      </c>
      <c r="CA61" s="296">
        <f>SUM(CA40:CA60)</f>
        <v>0</v>
      </c>
      <c r="CB61" s="296">
        <f>SUM(CB40:CB60)</f>
        <v>0</v>
      </c>
      <c r="CC61" s="296">
        <f>SUM(CC40:CC60)</f>
        <v>0</v>
      </c>
      <c r="CD61" s="296">
        <f>SUM(CD40:CD60)</f>
        <v>0</v>
      </c>
      <c r="CE61" s="296">
        <f>SUM(CE40:CE60)</f>
        <v>0</v>
      </c>
      <c r="CF61" s="296">
        <f>SUM(CF40:CF60)</f>
        <v>0</v>
      </c>
      <c r="CG61" s="296">
        <f>SUM(CG40:CG60)</f>
        <v>0</v>
      </c>
      <c r="CH61" s="296">
        <f>SUM(CH40:CH60)</f>
        <v>0</v>
      </c>
      <c r="CI61" s="296">
        <f>SUM(CI40:CI60)</f>
        <v>0</v>
      </c>
      <c r="CJ61" s="296">
        <f>SUM(CJ40:CJ60)</f>
        <v>0</v>
      </c>
      <c r="CK61" s="296">
        <f>SUM(CK40:CK60)</f>
        <v>0</v>
      </c>
      <c r="CL61" s="296">
        <f>SUM(CL40:CL60)</f>
        <v>0</v>
      </c>
      <c r="CM61" s="296">
        <f>SUM(CM40:CM60)</f>
        <v>0</v>
      </c>
      <c r="CN61" s="296">
        <f>SUM(CN40:CN60)</f>
        <v>0</v>
      </c>
      <c r="CO61" s="296">
        <f>SUM(CO40:CO60)</f>
        <v>0</v>
      </c>
      <c r="CP61" s="296">
        <f>SUM(CP40:CP60)</f>
        <v>0</v>
      </c>
      <c r="CQ61" s="296">
        <f>SUM(CQ40:CQ60)</f>
        <v>0</v>
      </c>
      <c r="CR61" s="296">
        <f>SUM(CR40:CR60)</f>
        <v>0</v>
      </c>
      <c r="CS61" s="296">
        <f>SUM(CS40:CS60)</f>
        <v>0</v>
      </c>
      <c r="CT61" s="296">
        <f>SUM(CT40:CT60)</f>
        <v>0</v>
      </c>
      <c r="CU61" s="296">
        <f>SUM(CU40:CU60)</f>
        <v>0</v>
      </c>
      <c r="CV61" s="296">
        <f>SUM(CV40:CV60)</f>
        <v>0</v>
      </c>
      <c r="CW61" s="296">
        <f>SUM(CW40:CW60)</f>
        <v>0</v>
      </c>
      <c r="CX61" s="296">
        <f>SUM(CX40:CX60)</f>
        <v>0</v>
      </c>
      <c r="CY61" s="296">
        <f>SUM(CY40:CY60)</f>
        <v>0</v>
      </c>
      <c r="CZ61" s="296">
        <f>SUM(CZ40:CZ60)</f>
        <v>0</v>
      </c>
      <c r="DA61" s="296">
        <f>SUM(DA40:DA60)</f>
        <v>0</v>
      </c>
      <c r="DB61" s="296">
        <f>SUM(DB40:DB60)</f>
        <v>0</v>
      </c>
      <c r="DC61" s="296">
        <f>SUM(DC40:DC60)</f>
        <v>0</v>
      </c>
      <c r="DD61" s="298">
        <f>SUM(DD40:DD60)</f>
        <v>0</v>
      </c>
      <c r="DE61" s="298">
        <f>SUM(DE40:DE60)</f>
        <v>0</v>
      </c>
      <c r="DF61" s="298">
        <f>SUM(DF40:DF60)</f>
        <v>0</v>
      </c>
      <c r="DG61" s="298">
        <f>SUM(DG40:DG60)</f>
        <v>0</v>
      </c>
      <c r="DH61" s="298">
        <f>SUM(DH40:DH60)</f>
        <v>0</v>
      </c>
      <c r="DI61" s="298">
        <f>SUM(DI40:DI60)</f>
        <v>0</v>
      </c>
      <c r="DJ61" s="298">
        <f>SUM(DJ40:DJ60)</f>
        <v>0</v>
      </c>
      <c r="DK61" s="298">
        <f>SUM(DK40:DK60)</f>
        <v>0</v>
      </c>
      <c r="DL61" s="298">
        <f>SUM(DL40:DL60)</f>
        <v>0</v>
      </c>
      <c r="DM61" s="298">
        <f>SUM(DM40:DM60)</f>
        <v>0</v>
      </c>
      <c r="DN61" s="298">
        <f>SUM(DN40:DN60)</f>
        <v>0</v>
      </c>
      <c r="DO61" s="298">
        <f>SUM(DO40:DO60)</f>
        <v>1</v>
      </c>
      <c r="DP61" s="298">
        <f>SUM(DP40:DP60)</f>
        <v>1</v>
      </c>
      <c r="DQ61" s="298">
        <f>SUM(DQ40:DQ60)</f>
        <v>1</v>
      </c>
      <c r="DR61" s="298">
        <f>SUM(DR40:DR60)</f>
        <v>0</v>
      </c>
      <c r="DS61" s="298">
        <f>SUM(DS40:DS60)</f>
        <v>0</v>
      </c>
      <c r="DT61" s="298">
        <f>SUM(DT40:DT60)</f>
        <v>0</v>
      </c>
      <c r="DU61" s="298">
        <f>SUM(DU40:DU60)</f>
        <v>1</v>
      </c>
      <c r="DV61" s="298">
        <f>SUM(DV40:DV60)</f>
        <v>1</v>
      </c>
      <c r="DW61" s="298">
        <f>SUM(DW40:DW60)</f>
        <v>1</v>
      </c>
      <c r="DX61" s="298">
        <f>SUM(DX40:DX60)</f>
        <v>1</v>
      </c>
      <c r="DY61" s="298">
        <f>SUM(DY40:DY60)</f>
        <v>1</v>
      </c>
      <c r="DZ61" s="298">
        <f>SUM(DZ40:DZ60)</f>
        <v>0</v>
      </c>
      <c r="EA61" s="298">
        <f>SUM(EA40:EA60)</f>
        <v>0</v>
      </c>
      <c r="EB61" s="298">
        <f>SUM(EB40:EB60)</f>
        <v>0</v>
      </c>
      <c r="EC61" s="298">
        <f>SUM(EC40:EC60)</f>
        <v>0</v>
      </c>
      <c r="ED61" s="298">
        <f>SUM(ED40:ED60)</f>
        <v>0</v>
      </c>
      <c r="EE61" s="298">
        <f>SUM(EE40:EE60)</f>
        <v>0</v>
      </c>
      <c r="EF61" s="298">
        <f>SUM(EF40:EF60)</f>
        <v>0</v>
      </c>
      <c r="EG61" s="298">
        <f>SUM(EG40:EG60)</f>
        <v>0</v>
      </c>
      <c r="EH61" s="298">
        <f>SUM(EH40:EH60)</f>
        <v>0</v>
      </c>
      <c r="EI61" s="298">
        <f>SUM(EI40:EI60)</f>
        <v>0</v>
      </c>
      <c r="EJ61" s="298">
        <f>SUM(EJ40:EJ60)</f>
        <v>0</v>
      </c>
      <c r="EK61" s="298">
        <f>SUM(EK40:EK60)</f>
        <v>0</v>
      </c>
      <c r="EL61" s="298">
        <f>SUM(EL40:EL60)</f>
        <v>0</v>
      </c>
      <c r="EM61" s="298">
        <f>SUM(EM40:EM60)</f>
        <v>0</v>
      </c>
      <c r="EN61" s="298">
        <f>SUM(EN40:EN60)</f>
        <v>0</v>
      </c>
      <c r="EO61" s="298">
        <f>SUM(EO40:EO60)</f>
        <v>0</v>
      </c>
      <c r="EP61" s="298">
        <f>SUM(EP40:EP60)</f>
        <v>0</v>
      </c>
      <c r="EQ61" s="298">
        <f>SUM(EQ40:EQ60)</f>
        <v>0</v>
      </c>
      <c r="ER61" s="298">
        <f>SUM(ER40:ER60)</f>
        <v>0</v>
      </c>
      <c r="ES61" s="298">
        <f>SUM(ES40:ES60)</f>
        <v>0</v>
      </c>
      <c r="ET61" s="298">
        <f>SUM(ET40:ET60)</f>
        <v>0</v>
      </c>
      <c r="EU61" s="298">
        <f>SUM(EU40:EU60)</f>
        <v>0</v>
      </c>
      <c r="EV61" s="298">
        <f>SUM(EV40:EV60)</f>
        <v>0</v>
      </c>
      <c r="EW61" s="298">
        <f>SUM(EW40:EW60)</f>
        <v>0</v>
      </c>
      <c r="EX61" s="298">
        <f>SUM(EX40:EX60)</f>
        <v>0</v>
      </c>
      <c r="EY61" s="298">
        <f>SUM(EY40:EY60)</f>
        <v>0</v>
      </c>
      <c r="EZ61" s="300">
        <f>SUM(EZ40:EZ60)</f>
        <v>1</v>
      </c>
      <c r="FA61" s="298">
        <f>SUM(FA40:FA60)</f>
        <v>1</v>
      </c>
      <c r="FB61" s="298">
        <f>SUM(FB40:FB60)</f>
        <v>1</v>
      </c>
      <c r="FC61" s="298">
        <f>SUM(FC40:FC60)</f>
        <v>1</v>
      </c>
      <c r="FD61" s="298">
        <f>SUM(FD40:FD60)</f>
        <v>1</v>
      </c>
      <c r="FE61" s="298">
        <f>SUM(FE40:FE60)</f>
        <v>1</v>
      </c>
      <c r="FF61" s="298">
        <f>SUM(FF40:FF60)</f>
        <v>1</v>
      </c>
      <c r="FG61" s="298">
        <f>SUM(FG40:FG60)</f>
        <v>1</v>
      </c>
      <c r="FH61" s="298">
        <f>SUM(FH40:FH60)</f>
        <v>1</v>
      </c>
      <c r="FI61" s="298">
        <f>SUM(FI40:FI60)</f>
        <v>1</v>
      </c>
      <c r="FJ61" s="298">
        <f>SUM(FJ40:FJ60)</f>
        <v>1</v>
      </c>
      <c r="FK61" s="298">
        <f>SUM(FK40:FK60)</f>
        <v>1</v>
      </c>
      <c r="FL61" s="298">
        <f>SUM(FL40:FL60)</f>
        <v>1</v>
      </c>
      <c r="FM61" s="298">
        <f>SUM(FM40:FM60)</f>
        <v>1</v>
      </c>
      <c r="FN61" s="298">
        <f>SUM(FN40:FN60)</f>
        <v>1</v>
      </c>
      <c r="FO61" s="298">
        <f>SUM(FO40:FO60)</f>
        <v>1</v>
      </c>
      <c r="FP61" s="298">
        <f>SUM(FP40:FP60)</f>
        <v>1</v>
      </c>
      <c r="FQ61" s="298">
        <f>SUM(FQ40:FQ60)</f>
        <v>1</v>
      </c>
      <c r="FR61" s="298">
        <f>SUM(FR40:FR60)</f>
        <v>1</v>
      </c>
      <c r="FS61" s="298">
        <f>SUM(FS40:FS60)</f>
        <v>1</v>
      </c>
      <c r="FT61" s="298">
        <f>SUM(FT40:FT60)</f>
        <v>1</v>
      </c>
      <c r="FU61" s="298">
        <f>SUM(FU40:FU60)</f>
        <v>1</v>
      </c>
      <c r="FV61" s="298">
        <f>SUM(FV40:FV60)</f>
        <v>1</v>
      </c>
      <c r="FW61" s="298">
        <f>SUM(FW40:FW60)</f>
        <v>1</v>
      </c>
      <c r="FX61" s="298">
        <f>SUM(FX40:FX60)</f>
        <v>1</v>
      </c>
      <c r="FY61" s="298">
        <f>SUM(FY40:FY60)</f>
        <v>1</v>
      </c>
      <c r="FZ61" s="298">
        <f>SUM(FZ40:FZ60)</f>
        <v>1</v>
      </c>
      <c r="GA61" s="298">
        <f>SUM(GA40:GA60)</f>
        <v>1</v>
      </c>
      <c r="GB61" s="298">
        <f>SUM(GB40:GB60)</f>
        <v>1</v>
      </c>
      <c r="GC61" s="298">
        <f>SUM(GC40:GC60)</f>
        <v>1</v>
      </c>
      <c r="GD61" s="298">
        <f>SUM(GD40:GD60)</f>
        <v>1</v>
      </c>
      <c r="GE61" s="298">
        <f>SUM(GE40:GE60)</f>
        <v>1</v>
      </c>
      <c r="GF61" s="298">
        <f>SUM(GF40:GF60)</f>
        <v>1</v>
      </c>
      <c r="GG61" s="298">
        <f>SUM(GG40:GG60)</f>
        <v>1</v>
      </c>
      <c r="GH61" s="298">
        <f>SUM(GH40:GH60)</f>
        <v>1</v>
      </c>
      <c r="GI61" s="298">
        <f>SUM(GI40:GI60)</f>
        <v>1</v>
      </c>
      <c r="GJ61" s="298">
        <f>SUM(GJ40:GJ60)</f>
        <v>1</v>
      </c>
      <c r="GK61" s="298">
        <f>SUM(GK40:GK60)</f>
        <v>1</v>
      </c>
      <c r="GL61" s="298">
        <f>SUM(GL40:GL60)</f>
        <v>1</v>
      </c>
      <c r="GM61" s="298">
        <f>SUM(GM40:GM60)</f>
        <v>1</v>
      </c>
      <c r="GN61" s="298">
        <f>SUM(GN40:GN60)</f>
        <v>1</v>
      </c>
      <c r="GO61" s="298">
        <f>SUM(GO40:GO60)</f>
        <v>1</v>
      </c>
      <c r="GP61" s="298">
        <f>SUM(GP40:GP60)</f>
        <v>1</v>
      </c>
      <c r="GQ61" s="298">
        <f>SUM(GQ40:GQ60)</f>
        <v>1</v>
      </c>
      <c r="GR61" s="298">
        <f>SUM(GR40:GR60)</f>
        <v>1</v>
      </c>
      <c r="GS61" s="298">
        <f>SUM(GS40:GS60)</f>
        <v>1</v>
      </c>
      <c r="GT61" s="298">
        <f>SUM(GT40:GT60)</f>
        <v>1</v>
      </c>
      <c r="GU61" s="298">
        <f>SUM(GU40:GU60)</f>
        <v>1</v>
      </c>
      <c r="GV61" s="298">
        <f>SUM(GV40:GV60)</f>
        <v>1</v>
      </c>
      <c r="GW61" s="298">
        <f>SUM(GW40:GW60)</f>
        <v>1</v>
      </c>
      <c r="GX61" s="298">
        <f>SUM(GX40:GX60)</f>
        <v>1</v>
      </c>
      <c r="GY61" s="298">
        <f>SUM(GY40:GY60)</f>
        <v>1</v>
      </c>
      <c r="GZ61" s="298">
        <f>SUM(GZ40:GZ60)</f>
        <v>1</v>
      </c>
      <c r="HA61" s="298">
        <f>SUM(HA40:HA60)</f>
        <v>1</v>
      </c>
      <c r="HB61" s="298">
        <f>SUM(HB40:HB60)</f>
        <v>1</v>
      </c>
      <c r="HC61" s="298">
        <f>SUM(HC40:HC60)</f>
        <v>1</v>
      </c>
      <c r="HD61" s="298">
        <f>SUM(HD40:HD60)</f>
        <v>1</v>
      </c>
      <c r="HE61" s="298">
        <f>SUM(HE40:HE60)</f>
        <v>1</v>
      </c>
      <c r="HF61" s="298">
        <f>SUM(HF40:HF60)</f>
        <v>1</v>
      </c>
      <c r="HG61" s="298">
        <f>SUM(HG40:HG60)</f>
        <v>1</v>
      </c>
      <c r="HH61" s="298">
        <f>SUM(HH40:HH60)</f>
        <v>1</v>
      </c>
      <c r="HI61" s="298">
        <f>SUM(HI40:HI60)</f>
        <v>1</v>
      </c>
      <c r="HJ61" s="298">
        <f>SUM(HJ40:HJ60)</f>
        <v>1</v>
      </c>
      <c r="HK61" s="298">
        <f>SUM(HK40:HK60)</f>
        <v>1</v>
      </c>
      <c r="HL61" s="298">
        <f>SUM(HL40:HL60)</f>
        <v>1</v>
      </c>
      <c r="HM61" s="298">
        <f>SUM(HM40:HM60)</f>
        <v>0</v>
      </c>
      <c r="HN61" s="298">
        <f>SUM(HN40:HN60)</f>
        <v>0</v>
      </c>
      <c r="HO61" s="298">
        <f>SUM(HO40:HO60)</f>
        <v>0</v>
      </c>
      <c r="HP61" s="298">
        <f>SUM(HP40:HP60)</f>
        <v>0</v>
      </c>
      <c r="HQ61" s="298">
        <f>SUM(HQ40:HQ60)</f>
        <v>1</v>
      </c>
      <c r="HR61" s="298">
        <f>SUM(HR40:HR60)</f>
        <v>1</v>
      </c>
      <c r="HS61" s="298">
        <f>SUM(HS40:HS60)</f>
        <v>1</v>
      </c>
      <c r="HT61" s="298">
        <f>SUM(HT40:HT60)</f>
        <v>1</v>
      </c>
      <c r="HU61" s="298">
        <f>SUM(HU40:HU60)</f>
        <v>1</v>
      </c>
      <c r="HV61" s="298">
        <f>SUM(HV40:HV60)</f>
        <v>0</v>
      </c>
      <c r="HW61" s="298">
        <f>SUM(HW40:HW60)</f>
        <v>0</v>
      </c>
      <c r="HX61" s="298">
        <f>SUM(HX40:HX60)</f>
        <v>0</v>
      </c>
      <c r="HY61" s="298">
        <f>SUM(HY40:HY60)</f>
        <v>0</v>
      </c>
      <c r="HZ61" s="298">
        <f>SUM(HZ40:HZ60)</f>
        <v>0</v>
      </c>
      <c r="IA61" s="298">
        <f>SUM(IA40:IA60)</f>
        <v>0</v>
      </c>
      <c r="IB61" s="298">
        <f>SUM(IB40:IB60)</f>
        <v>0</v>
      </c>
      <c r="IC61" s="298">
        <f>SUM(IC40:IC60)</f>
        <v>0</v>
      </c>
      <c r="ID61" s="299">
        <f>SUM(ID40:ID60)</f>
        <v>0</v>
      </c>
      <c r="IE61" s="300">
        <f>SUM(IE40:IE60)</f>
        <v>0</v>
      </c>
      <c r="IF61" s="298">
        <f>SUM(IF40:IF60)</f>
        <v>0</v>
      </c>
      <c r="IG61" s="298">
        <f>SUM(IG40:IG60)</f>
        <v>0</v>
      </c>
      <c r="IH61" s="298">
        <f>SUM(IH40:IH60)</f>
        <v>1</v>
      </c>
      <c r="II61" s="298">
        <f>SUM(II40:II60)</f>
        <v>0</v>
      </c>
      <c r="IJ61" s="298">
        <f>SUM(IJ40:IJ60)</f>
        <v>0</v>
      </c>
      <c r="IK61" s="298">
        <f>SUM(IK40:IK60)</f>
        <v>0</v>
      </c>
      <c r="IL61" s="298">
        <f>SUM(IL40:IL60)</f>
        <v>0</v>
      </c>
      <c r="IM61" s="298">
        <f>SUM(IM40:IM60)</f>
        <v>0</v>
      </c>
      <c r="IN61" s="298">
        <f>SUM(IN40:IN60)</f>
        <v>0</v>
      </c>
      <c r="IO61" s="298">
        <f>SUM(IO40:IO60)</f>
        <v>0</v>
      </c>
      <c r="IP61" s="298">
        <f>SUM(IP40:IP60)</f>
        <v>0</v>
      </c>
      <c r="IQ61" s="298">
        <f>SUM(IQ40:IQ60)</f>
        <v>0</v>
      </c>
      <c r="IR61" s="298">
        <f>SUM(IR40:IR60)</f>
        <v>0</v>
      </c>
      <c r="IS61" s="298">
        <f>SUM(IS40:IS60)</f>
        <v>0</v>
      </c>
      <c r="IT61" s="298">
        <f>SUM(IT40:IT60)</f>
        <v>0</v>
      </c>
      <c r="IU61" s="299">
        <f>SUM(IU40:IU60)</f>
        <v>0</v>
      </c>
      <c r="IV61" s="295">
        <f>SUM(IV40:IV60)</f>
        <v>0</v>
      </c>
      <c r="IW61" s="296">
        <f>SUM(IW40:IW60)</f>
        <v>0</v>
      </c>
      <c r="IX61" s="296">
        <f>SUM(IX40:IX60)</f>
        <v>0</v>
      </c>
      <c r="IY61" s="296">
        <f>SUM(IY40:IY60)</f>
        <v>0</v>
      </c>
      <c r="IZ61" s="296">
        <f>SUM(IZ40:IZ60)</f>
        <v>0</v>
      </c>
      <c r="JA61" s="296">
        <f>SUM(JA40:JA60)</f>
        <v>0</v>
      </c>
      <c r="JB61" s="296">
        <f>SUM(JB40:JB60)</f>
        <v>0</v>
      </c>
      <c r="JC61" s="296">
        <f>SUM(JC40:JC60)</f>
        <v>0</v>
      </c>
      <c r="JD61" s="296">
        <f>SUM(JD40:JD60)</f>
        <v>0</v>
      </c>
      <c r="JE61" s="296">
        <f>SUM(JE40:JE60)</f>
        <v>0</v>
      </c>
      <c r="JF61" s="296">
        <f>SUM(JF40:JF60)</f>
        <v>0</v>
      </c>
      <c r="JG61" s="296">
        <f>SUM(JG40:JG60)</f>
        <v>0</v>
      </c>
      <c r="JH61" s="296">
        <f>SUM(JH40:JH60)</f>
        <v>0</v>
      </c>
      <c r="JI61" s="296">
        <f>SUM(JI40:JI60)</f>
        <v>0</v>
      </c>
      <c r="JJ61" s="296">
        <f>SUM(JJ40:JJ60)</f>
        <v>0</v>
      </c>
      <c r="JK61" s="296">
        <f>SUM(JK40:JK60)</f>
        <v>0</v>
      </c>
      <c r="JL61" s="296">
        <f>SUM(JL40:JL60)</f>
        <v>0</v>
      </c>
      <c r="JM61" s="296">
        <f>SUM(JM40:JM60)</f>
        <v>0</v>
      </c>
      <c r="JN61" s="296">
        <f>SUM(JN40:JN60)</f>
        <v>0</v>
      </c>
      <c r="JO61" s="296">
        <f>SUM(JO40:JO60)</f>
        <v>0</v>
      </c>
      <c r="JP61" s="296">
        <f>SUM(JP40:JP60)</f>
        <v>0</v>
      </c>
      <c r="JQ61" s="296">
        <f>SUM(JQ40:JQ60)</f>
        <v>0</v>
      </c>
      <c r="JR61" s="296">
        <f>SUM(JR40:JR60)</f>
        <v>0</v>
      </c>
      <c r="JS61" s="296">
        <f>SUM(JS40:JS60)</f>
        <v>0</v>
      </c>
      <c r="JT61" s="296">
        <f>SUM(JT40:JT60)</f>
        <v>0</v>
      </c>
      <c r="JU61" s="296">
        <f>SUM(JU40:JU60)</f>
        <v>0</v>
      </c>
      <c r="JV61" s="296">
        <f>SUM(JV40:JV60)</f>
        <v>0</v>
      </c>
      <c r="JW61" s="301">
        <f>SUM(JW40:JW60)</f>
        <v>0</v>
      </c>
      <c r="JX61" s="295">
        <f>SUM(JX40:JX60)</f>
        <v>0</v>
      </c>
      <c r="JY61" s="296">
        <f>SUM(JY40:JY60)</f>
        <v>0</v>
      </c>
      <c r="JZ61" s="296">
        <f>SUM(JZ40:JZ60)</f>
        <v>0</v>
      </c>
      <c r="KA61" s="296">
        <f>SUM(KA40:KA60)</f>
        <v>0</v>
      </c>
      <c r="KB61" s="296">
        <f>SUM(KB40:KB60)</f>
        <v>0</v>
      </c>
      <c r="KC61" s="296">
        <f>SUM(KC40:KC60)</f>
        <v>0</v>
      </c>
      <c r="KD61" s="296">
        <f>SUM(KD40:KD60)</f>
        <v>0</v>
      </c>
      <c r="KE61" s="296">
        <f>SUM(KE40:KE60)</f>
        <v>0</v>
      </c>
      <c r="KF61" s="296">
        <f>SUM(KF40:KF60)</f>
        <v>0</v>
      </c>
      <c r="KG61" s="296">
        <f>SUM(KG40:KG60)</f>
        <v>0</v>
      </c>
      <c r="KH61" s="296">
        <f>SUM(KH40:KH60)</f>
        <v>0</v>
      </c>
      <c r="KI61" s="296">
        <f>SUM(KI40:KI60)</f>
        <v>0</v>
      </c>
      <c r="KJ61" s="296">
        <f>SUM(KJ40:KJ60)</f>
        <v>0</v>
      </c>
      <c r="KK61" s="296">
        <f>SUM(KK40:KK60)</f>
        <v>0</v>
      </c>
      <c r="KL61" s="296">
        <f>SUM(KL40:KL60)</f>
        <v>0</v>
      </c>
      <c r="KM61" s="296">
        <f>SUM(KM40:KM60)</f>
        <v>0</v>
      </c>
      <c r="KN61" s="296">
        <f>SUM(KN40:KN60)</f>
        <v>0</v>
      </c>
      <c r="KO61" s="296">
        <f>SUM(KO40:KO60)</f>
        <v>0</v>
      </c>
      <c r="KP61" s="296">
        <f>SUM(KP40:KP60)</f>
        <v>0</v>
      </c>
      <c r="KQ61" s="296">
        <f>SUM(KQ40:KQ60)</f>
        <v>0</v>
      </c>
      <c r="KR61" s="296">
        <f>SUM(KR40:KR60)</f>
        <v>0</v>
      </c>
      <c r="KS61" s="296">
        <f>SUM(KS40:KS60)</f>
        <v>0</v>
      </c>
      <c r="KT61" s="296">
        <f>SUM(KT40:KT60)</f>
        <v>0</v>
      </c>
      <c r="KU61" s="296">
        <f>SUM(KU40:KU60)</f>
        <v>0</v>
      </c>
      <c r="KV61" s="296">
        <f>SUM(KV40:KV60)</f>
        <v>0</v>
      </c>
      <c r="KW61" s="296">
        <f>SUM(KW40:KW60)</f>
        <v>0</v>
      </c>
      <c r="KX61" s="296">
        <f>SUM(KX40:KX60)</f>
        <v>0</v>
      </c>
      <c r="KY61" s="296">
        <f>SUM(KY40:KY60)</f>
        <v>0</v>
      </c>
      <c r="KZ61" s="296">
        <f>SUM(KZ40:KZ60)</f>
        <v>0</v>
      </c>
      <c r="LA61" s="296">
        <f>SUM(LA40:LA60)</f>
        <v>0</v>
      </c>
      <c r="LB61" s="296">
        <f>SUM(LB40:LB60)</f>
        <v>0</v>
      </c>
      <c r="LC61" s="296">
        <f>SUM(LC40:LC60)</f>
        <v>0</v>
      </c>
      <c r="LD61" s="296">
        <f>SUM(LD40:LD60)</f>
        <v>0</v>
      </c>
      <c r="LE61" s="296">
        <f>SUM(LE40:LE60)</f>
        <v>1</v>
      </c>
      <c r="LF61" s="296">
        <f>SUM(LF40:LF60)</f>
        <v>1</v>
      </c>
      <c r="LG61" s="296">
        <f>SUM(LG40:LG60)</f>
        <v>0</v>
      </c>
      <c r="LH61" s="296">
        <f>SUM(LH40:LH60)</f>
        <v>0</v>
      </c>
      <c r="LI61" s="296">
        <f>SUM(LI40:LI60)</f>
        <v>0</v>
      </c>
      <c r="LJ61" s="296">
        <f>SUM(LJ40:LJ60)</f>
        <v>0</v>
      </c>
      <c r="LK61" s="296">
        <f>SUM(LK40:LK60)</f>
        <v>0</v>
      </c>
      <c r="LL61" s="296">
        <f>SUM(LL40:LL60)</f>
        <v>1</v>
      </c>
      <c r="LM61" s="296">
        <f>SUM(LM40:LM60)</f>
        <v>1</v>
      </c>
      <c r="LN61" s="296">
        <f>SUM(LN40:LN60)</f>
        <v>1</v>
      </c>
      <c r="LO61" s="296">
        <f>SUM(LO40:LO60)</f>
        <v>1</v>
      </c>
      <c r="LP61" s="296">
        <f>SUM(LP40:LP60)</f>
        <v>0</v>
      </c>
      <c r="LQ61" s="296">
        <f>SUM(LQ40:LQ60)</f>
        <v>0</v>
      </c>
      <c r="LR61" s="296">
        <f>SUM(LR40:LR60)</f>
        <v>0</v>
      </c>
      <c r="LS61" s="296">
        <f>SUM(LS40:LS60)</f>
        <v>0</v>
      </c>
      <c r="LT61" s="296">
        <f>SUM(LT40:LT60)</f>
        <v>0</v>
      </c>
      <c r="LU61" s="296">
        <f>SUM(LU40:LU60)</f>
        <v>1</v>
      </c>
      <c r="LV61" s="296">
        <f>SUM(LV40:LV60)</f>
        <v>1</v>
      </c>
      <c r="LW61" s="296">
        <f>SUM(LW40:LW60)</f>
        <v>1</v>
      </c>
      <c r="LX61" s="296">
        <f>SUM(LX40:LX60)</f>
        <v>1</v>
      </c>
      <c r="LY61" s="296">
        <f>SUM(LY40:LY60)</f>
        <v>1</v>
      </c>
      <c r="LZ61" s="296">
        <f>SUM(LZ40:LZ60)</f>
        <v>1</v>
      </c>
      <c r="MA61" s="296">
        <f>SUM(MA40:MA60)</f>
        <v>1</v>
      </c>
      <c r="MB61" s="296">
        <f>SUM(MB40:MB60)</f>
        <v>1</v>
      </c>
      <c r="MC61" s="296">
        <f>SUM(MC40:MC60)</f>
        <v>1</v>
      </c>
      <c r="MD61" s="296">
        <f>SUM(MD40:MD60)</f>
        <v>0</v>
      </c>
      <c r="ME61" s="296">
        <f>SUM(ME40:ME60)</f>
        <v>0</v>
      </c>
      <c r="MF61" s="296">
        <f>SUM(MF40:MF60)</f>
        <v>0</v>
      </c>
      <c r="MG61" s="296">
        <f>SUM(MG40:MG60)</f>
        <v>0</v>
      </c>
      <c r="MH61" s="296">
        <f>SUM(MH40:MH60)</f>
        <v>0</v>
      </c>
      <c r="MI61" s="296">
        <f>SUM(MI40:MI60)</f>
        <v>0</v>
      </c>
      <c r="MJ61" s="296">
        <f>SUM(MJ40:MJ60)</f>
        <v>0</v>
      </c>
      <c r="MK61" s="297">
        <f>SUM(MK40:MK60)</f>
        <v>0</v>
      </c>
      <c r="ML61" s="337">
        <f>SUM(ML40:ML60)</f>
        <v>2</v>
      </c>
      <c r="MM61" s="296">
        <f>SUM(MM40:MM60)</f>
        <v>2</v>
      </c>
      <c r="MN61" s="296">
        <f>SUM(MN40:MN60)</f>
        <v>2</v>
      </c>
      <c r="MO61" s="296">
        <f>SUM(MO40:MO60)</f>
        <v>2</v>
      </c>
      <c r="MP61" s="296">
        <f>SUM(MP40:MP60)</f>
        <v>2</v>
      </c>
      <c r="MQ61" s="296">
        <f>SUM(MQ40:MQ60)</f>
        <v>2</v>
      </c>
      <c r="MR61" s="296">
        <f>SUM(MR40:MR60)</f>
        <v>2</v>
      </c>
      <c r="MS61" s="296">
        <f>SUM(MS40:MS60)</f>
        <v>2</v>
      </c>
      <c r="MT61" s="296">
        <f>SUM(MT40:MT60)</f>
        <v>2</v>
      </c>
      <c r="MU61" s="296">
        <f>SUM(MU40:MU60)</f>
        <v>2</v>
      </c>
      <c r="MV61" s="296">
        <f>SUM(MV40:MV60)</f>
        <v>2</v>
      </c>
      <c r="MW61" s="296">
        <f>SUM(MW40:MW60)</f>
        <v>2</v>
      </c>
      <c r="MX61" s="296">
        <f>SUM(MX40:MX60)</f>
        <v>2</v>
      </c>
      <c r="MY61" s="296">
        <f>SUM(MY40:MY60)</f>
        <v>2</v>
      </c>
      <c r="MZ61" s="296">
        <f>SUM(MZ40:MZ60)</f>
        <v>2</v>
      </c>
      <c r="NA61" s="296">
        <f>SUM(NA40:NA60)</f>
        <v>2</v>
      </c>
      <c r="NB61" s="296">
        <f>SUM(NB40:NB60)</f>
        <v>2</v>
      </c>
      <c r="NC61" s="296">
        <f>SUM(NC40:NC60)</f>
        <v>2</v>
      </c>
      <c r="ND61" s="296">
        <f>SUM(ND40:ND60)</f>
        <v>2</v>
      </c>
      <c r="NE61" s="296">
        <f>SUM(NE40:NE60)</f>
        <v>2</v>
      </c>
      <c r="NF61" s="296">
        <f>SUM(NF40:NF60)</f>
        <v>2</v>
      </c>
      <c r="NG61" s="296">
        <f>SUM(NG40:NG60)</f>
        <v>2</v>
      </c>
      <c r="NH61" s="296">
        <f>SUM(NH40:NH60)</f>
        <v>2</v>
      </c>
      <c r="NI61" s="296">
        <f>SUM(NI40:NI60)</f>
        <v>2</v>
      </c>
      <c r="NJ61" s="296">
        <f>SUM(NJ40:NJ60)</f>
        <v>2</v>
      </c>
      <c r="NK61" s="296">
        <f>SUM(NK40:NK60)</f>
        <v>2</v>
      </c>
      <c r="NL61" s="296">
        <f>SUM(NL40:NL60)</f>
        <v>2</v>
      </c>
      <c r="NM61" s="296">
        <f>SUM(NM40:NM60)</f>
        <v>2</v>
      </c>
      <c r="NN61" s="296">
        <f>SUM(NN40:NN60)</f>
        <v>2</v>
      </c>
      <c r="NO61" s="296">
        <f>SUM(NO40:NO60)</f>
        <v>2</v>
      </c>
      <c r="NP61" s="296">
        <f>SUM(NP40:NP60)</f>
        <v>2</v>
      </c>
      <c r="NQ61" s="296">
        <f>SUM(NQ40:NQ60)</f>
        <v>2</v>
      </c>
      <c r="NR61" s="296">
        <f>SUM(NR40:NR60)</f>
        <v>2</v>
      </c>
      <c r="NS61" s="296">
        <f>SUM(NS40:NS60)</f>
        <v>2</v>
      </c>
      <c r="NT61" s="296">
        <f>SUM(NT40:NT60)</f>
        <v>2</v>
      </c>
      <c r="NU61" s="296">
        <f>SUM(NU40:NU60)</f>
        <v>2</v>
      </c>
      <c r="NV61" s="296">
        <f>SUM(NV40:NV60)</f>
        <v>2</v>
      </c>
      <c r="NW61" s="296">
        <f>SUM(NW40:NW60)</f>
        <v>2</v>
      </c>
      <c r="NX61" s="296">
        <f>SUM(NX40:NX60)</f>
        <v>2</v>
      </c>
      <c r="NY61" s="296">
        <f>SUM(NY40:NY60)</f>
        <v>2</v>
      </c>
      <c r="NZ61" s="296">
        <f>SUM(NZ40:NZ60)</f>
        <v>1</v>
      </c>
      <c r="OA61" s="296">
        <f>SUM(OA40:OA60)</f>
        <v>1</v>
      </c>
      <c r="OB61" s="296">
        <f>SUM(OB40:OB60)</f>
        <v>1</v>
      </c>
      <c r="OC61" s="296">
        <f>SUM(OC40:OC60)</f>
        <v>1</v>
      </c>
      <c r="OD61" s="296">
        <f>SUM(OD40:OD60)</f>
        <v>1</v>
      </c>
      <c r="OE61" s="296">
        <f>SUM(OE40:OE60)</f>
        <v>1</v>
      </c>
      <c r="OF61" s="296">
        <f>SUM(OF40:OF60)</f>
        <v>1</v>
      </c>
      <c r="OG61" s="296">
        <f>SUM(OG40:OG60)</f>
        <v>1</v>
      </c>
      <c r="OH61" s="296">
        <f>SUM(OH40:OH60)</f>
        <v>1</v>
      </c>
      <c r="OI61" s="296">
        <f>SUM(OI40:OI60)</f>
        <v>1</v>
      </c>
      <c r="OJ61" s="296">
        <f>SUM(OJ40:OJ60)</f>
        <v>2</v>
      </c>
      <c r="OK61" s="296">
        <f>SUM(OK40:OK60)</f>
        <v>2</v>
      </c>
      <c r="OL61" s="296">
        <f>SUM(OL40:OL60)</f>
        <v>2</v>
      </c>
      <c r="OM61" s="296">
        <f>SUM(OM40:OM60)</f>
        <v>2</v>
      </c>
      <c r="ON61" s="296">
        <f>SUM(ON40:ON60)</f>
        <v>2</v>
      </c>
      <c r="OO61" s="296">
        <f>SUM(OO40:OO60)</f>
        <v>2</v>
      </c>
      <c r="OP61" s="296">
        <f>SUM(OP40:OP60)</f>
        <v>2</v>
      </c>
      <c r="OQ61" s="296">
        <f>SUM(OQ40:OQ60)</f>
        <v>2</v>
      </c>
      <c r="OR61" s="296">
        <f>SUM(OR40:OR60)</f>
        <v>2</v>
      </c>
      <c r="OS61" s="296">
        <f>SUM(OS40:OS60)</f>
        <v>2</v>
      </c>
      <c r="OT61" s="296">
        <f>SUM(OT40:OT60)</f>
        <v>2</v>
      </c>
      <c r="OU61" s="296">
        <f>SUM(OU40:OU60)</f>
        <v>2</v>
      </c>
      <c r="OV61" s="296">
        <f>SUM(OV40:OV60)</f>
        <v>2</v>
      </c>
      <c r="OW61" s="296">
        <f>SUM(OW40:OW60)</f>
        <v>1</v>
      </c>
      <c r="OX61" s="296">
        <f>SUM(OX40:OX60)</f>
        <v>1</v>
      </c>
      <c r="OY61" s="296">
        <f>SUM(OY40:OY60)</f>
        <v>0</v>
      </c>
      <c r="OZ61" s="296">
        <f>SUM(OZ40:OZ60)</f>
        <v>0</v>
      </c>
      <c r="PA61" s="296">
        <f>SUM(PA40:PA60)</f>
        <v>0</v>
      </c>
      <c r="PB61" s="296">
        <f>SUM(PB40:PB60)</f>
        <v>0</v>
      </c>
      <c r="PC61" s="296">
        <f>SUM(PC40:PC60)</f>
        <v>1</v>
      </c>
      <c r="PD61" s="296">
        <f>SUM(PD40:PD60)</f>
        <v>1</v>
      </c>
      <c r="PE61" s="296">
        <f>SUM(PE40:PE60)</f>
        <v>1</v>
      </c>
      <c r="PF61" s="296">
        <f>SUM(PF40:PF60)</f>
        <v>1</v>
      </c>
      <c r="PG61" s="296">
        <f>SUM(PG40:PG60)</f>
        <v>0</v>
      </c>
      <c r="PH61" s="296">
        <f>SUM(PH40:PH60)</f>
        <v>0</v>
      </c>
      <c r="PI61" s="296">
        <f>SUM(PI40:PI60)</f>
        <v>0</v>
      </c>
      <c r="PJ61" s="296">
        <f>SUM(PJ40:PJ60)</f>
        <v>0</v>
      </c>
      <c r="PK61" s="296">
        <f>SUM(PK40:PK60)</f>
        <v>0</v>
      </c>
      <c r="PL61" s="301">
        <f>SUM(PL40:PL60)</f>
        <v>0</v>
      </c>
      <c r="PM61" s="295">
        <f>SUM(PM40:PM60)</f>
        <v>0</v>
      </c>
      <c r="PN61" s="296">
        <f>SUM(PN40:PN60)</f>
        <v>0</v>
      </c>
      <c r="PO61" s="296">
        <f>SUM(PO40:PO60)</f>
        <v>0</v>
      </c>
      <c r="PP61" s="296">
        <f>SUM(PP40:PP60)</f>
        <v>0</v>
      </c>
      <c r="PQ61" s="296">
        <f>SUM(PQ40:PQ60)</f>
        <v>0</v>
      </c>
      <c r="PR61" s="296">
        <f>SUM(PR40:PR60)</f>
        <v>0</v>
      </c>
      <c r="PS61" s="297">
        <f>SUM(PS40:PS60)</f>
        <v>0</v>
      </c>
    </row>
    <row r="62" spans="1:435" ht="15.75" x14ac:dyDescent="0.25">
      <c r="A62" s="324">
        <f>'Położnictwo I st.'!A61</f>
        <v>40</v>
      </c>
      <c r="B62" s="235" t="str">
        <f>IF('Położnictwo I st.'!B61&gt;0,'Położnictwo I st.'!B61," ")</f>
        <v>A</v>
      </c>
      <c r="C62" s="235" t="str">
        <f>IF('Położnictwo I st.'!C61&gt;0,'Położnictwo I st.'!C61," ")</f>
        <v>2025/2026</v>
      </c>
      <c r="D62" s="235" t="str">
        <f>IF('Położnictwo I st.'!D61&gt;0,'Położnictwo I st.'!D61," ")</f>
        <v xml:space="preserve"> </v>
      </c>
      <c r="E62" s="235">
        <f>IF('Położnictwo I st.'!E61&gt;0,'Położnictwo I st.'!E61," ")</f>
        <v>3</v>
      </c>
      <c r="F62" s="235" t="str">
        <f>IF('Położnictwo I st.'!F61&gt;0,'Położnictwo I st.'!F61," ")</f>
        <v>2027/2028</v>
      </c>
      <c r="G62" s="235" t="str">
        <f>IF('Położnictwo I st.'!G61&gt;0,'Położnictwo I st.'!G61," ")</f>
        <v>RPS</v>
      </c>
      <c r="H62" s="235" t="str">
        <f>IF('Położnictwo I st.'!H61&gt;0,'Położnictwo I st.'!H61," ")</f>
        <v>ze standardu</v>
      </c>
      <c r="I62" s="319" t="str">
        <f>IF('Położnictwo I st.'!I61&gt;0,'Położnictwo I st.'!I61," ")</f>
        <v>Radiologia</v>
      </c>
      <c r="J62" s="325">
        <f>'Położnictwo I st.'!L61</f>
        <v>25</v>
      </c>
      <c r="K62" s="326">
        <f>'Położnictwo I st.'!M61</f>
        <v>5</v>
      </c>
      <c r="L62" s="327">
        <f>'Położnictwo I st.'!N61</f>
        <v>20</v>
      </c>
      <c r="M62" s="328">
        <f>'Położnictwo I st.'!AA61+'Położnictwo I st.'!AC61+'Położnictwo I st.'!AX61+'Położnictwo I st.'!AZ61</f>
        <v>10</v>
      </c>
      <c r="N62" s="329">
        <f>'Położnictwo I st.'!O61</f>
        <v>15</v>
      </c>
      <c r="O62" s="330">
        <f>'Położnictwo I st.'!P61</f>
        <v>1</v>
      </c>
      <c r="P62" s="331" t="str">
        <f>'Położnictwo I st.'!U61</f>
        <v>zal</v>
      </c>
      <c r="Q62" s="302">
        <f t="shared" ref="Q62:Q80" si="6">SUM(T62:ID62)</f>
        <v>1</v>
      </c>
      <c r="R62" s="244">
        <f t="shared" ref="R62:R80" si="7">SUM(IE62:PL62)</f>
        <v>1</v>
      </c>
      <c r="S62" s="276">
        <f t="shared" ref="S62:S80" si="8">SUM(PM62:PS62)</f>
        <v>0</v>
      </c>
      <c r="T62" s="246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51"/>
      <c r="AW62" s="251"/>
      <c r="AX62" s="251"/>
      <c r="AY62" s="251"/>
      <c r="AZ62" s="251"/>
      <c r="BA62" s="251"/>
      <c r="BB62" s="249">
        <v>1</v>
      </c>
      <c r="BC62" s="246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50"/>
      <c r="CA62" s="248"/>
      <c r="CB62" s="247"/>
      <c r="CC62" s="247"/>
      <c r="CD62" s="247"/>
      <c r="CE62" s="247"/>
      <c r="CF62" s="247"/>
      <c r="CG62" s="247"/>
      <c r="CH62" s="247"/>
      <c r="CI62" s="247"/>
      <c r="CJ62" s="247"/>
      <c r="CK62" s="247"/>
      <c r="CL62" s="247"/>
      <c r="CM62" s="247"/>
      <c r="CN62" s="247"/>
      <c r="CO62" s="247"/>
      <c r="CP62" s="247"/>
      <c r="CQ62" s="247"/>
      <c r="CR62" s="247"/>
      <c r="CS62" s="247"/>
      <c r="CT62" s="247"/>
      <c r="CU62" s="247"/>
      <c r="CV62" s="247"/>
      <c r="CW62" s="247"/>
      <c r="CX62" s="247"/>
      <c r="CY62" s="247"/>
      <c r="CZ62" s="256"/>
      <c r="DA62" s="256"/>
      <c r="DB62" s="256"/>
      <c r="DC62" s="250"/>
      <c r="DD62" s="246"/>
      <c r="DE62" s="248"/>
      <c r="DF62" s="248"/>
      <c r="DG62" s="248"/>
      <c r="DH62" s="248"/>
      <c r="DI62" s="248"/>
      <c r="DJ62" s="248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248"/>
      <c r="DV62" s="248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48"/>
      <c r="EH62" s="248"/>
      <c r="EI62" s="248"/>
      <c r="EJ62" s="248"/>
      <c r="EK62" s="248"/>
      <c r="EL62" s="248"/>
      <c r="EM62" s="248"/>
      <c r="EN62" s="248"/>
      <c r="EO62" s="248"/>
      <c r="EP62" s="248"/>
      <c r="EQ62" s="248"/>
      <c r="ER62" s="248"/>
      <c r="ES62" s="248"/>
      <c r="ET62" s="248"/>
      <c r="EU62" s="248"/>
      <c r="EV62" s="248"/>
      <c r="EW62" s="248"/>
      <c r="EX62" s="248"/>
      <c r="EY62" s="248"/>
      <c r="EZ62" s="246"/>
      <c r="FA62" s="248"/>
      <c r="FB62" s="248"/>
      <c r="FC62" s="248"/>
      <c r="FD62" s="248"/>
      <c r="FE62" s="248"/>
      <c r="FF62" s="248"/>
      <c r="FG62" s="248"/>
      <c r="FH62" s="248"/>
      <c r="FI62" s="248"/>
      <c r="FJ62" s="248"/>
      <c r="FK62" s="248"/>
      <c r="FL62" s="248"/>
      <c r="FM62" s="248"/>
      <c r="FN62" s="248"/>
      <c r="FO62" s="248"/>
      <c r="FP62" s="248"/>
      <c r="FQ62" s="248"/>
      <c r="FR62" s="248"/>
      <c r="FS62" s="248"/>
      <c r="FT62" s="248"/>
      <c r="FU62" s="248"/>
      <c r="FV62" s="248"/>
      <c r="FW62" s="248"/>
      <c r="FX62" s="248"/>
      <c r="FY62" s="248"/>
      <c r="FZ62" s="248"/>
      <c r="GA62" s="248"/>
      <c r="GB62" s="248"/>
      <c r="GC62" s="248"/>
      <c r="GD62" s="248"/>
      <c r="GE62" s="248"/>
      <c r="GF62" s="248"/>
      <c r="GG62" s="248"/>
      <c r="GH62" s="248"/>
      <c r="GI62" s="248"/>
      <c r="GJ62" s="248"/>
      <c r="GK62" s="248"/>
      <c r="GL62" s="248"/>
      <c r="GM62" s="248"/>
      <c r="GN62" s="248"/>
      <c r="GO62" s="248"/>
      <c r="GP62" s="248"/>
      <c r="GQ62" s="248"/>
      <c r="GR62" s="248"/>
      <c r="GS62" s="248"/>
      <c r="GT62" s="248"/>
      <c r="GU62" s="248"/>
      <c r="GV62" s="248"/>
      <c r="GW62" s="248"/>
      <c r="GX62" s="248"/>
      <c r="GY62" s="248"/>
      <c r="GZ62" s="251"/>
      <c r="HA62" s="251"/>
      <c r="HB62" s="251"/>
      <c r="HC62" s="251"/>
      <c r="HD62" s="251"/>
      <c r="HE62" s="251"/>
      <c r="HF62" s="251"/>
      <c r="HG62" s="251"/>
      <c r="HH62" s="251"/>
      <c r="HI62" s="251"/>
      <c r="HJ62" s="251"/>
      <c r="HK62" s="251"/>
      <c r="HL62" s="251"/>
      <c r="HM62" s="251"/>
      <c r="HN62" s="251"/>
      <c r="HO62" s="251"/>
      <c r="HP62" s="251"/>
      <c r="HQ62" s="251"/>
      <c r="HR62" s="251"/>
      <c r="HS62" s="251"/>
      <c r="HT62" s="251"/>
      <c r="HU62" s="251"/>
      <c r="HV62" s="251"/>
      <c r="HW62" s="251"/>
      <c r="HX62" s="251"/>
      <c r="HY62" s="251"/>
      <c r="HZ62" s="251"/>
      <c r="IA62" s="251"/>
      <c r="IB62" s="251"/>
      <c r="IC62" s="251"/>
      <c r="ID62" s="249"/>
      <c r="IE62" s="246"/>
      <c r="IF62" s="248"/>
      <c r="IG62" s="248"/>
      <c r="IH62" s="248"/>
      <c r="II62" s="248"/>
      <c r="IJ62" s="248"/>
      <c r="IK62" s="248"/>
      <c r="IL62" s="248"/>
      <c r="IM62" s="248"/>
      <c r="IN62" s="248"/>
      <c r="IO62" s="248"/>
      <c r="IP62" s="248"/>
      <c r="IQ62" s="248"/>
      <c r="IR62" s="248"/>
      <c r="IS62" s="248"/>
      <c r="IT62" s="251"/>
      <c r="IU62" s="251">
        <v>1</v>
      </c>
      <c r="IV62" s="246"/>
      <c r="IW62" s="248"/>
      <c r="IX62" s="248"/>
      <c r="IY62" s="248"/>
      <c r="IZ62" s="248"/>
      <c r="JA62" s="248"/>
      <c r="JB62" s="248"/>
      <c r="JC62" s="248"/>
      <c r="JD62" s="248"/>
      <c r="JE62" s="248"/>
      <c r="JF62" s="248"/>
      <c r="JG62" s="248"/>
      <c r="JH62" s="248"/>
      <c r="JI62" s="248"/>
      <c r="JJ62" s="248"/>
      <c r="JK62" s="248"/>
      <c r="JL62" s="248"/>
      <c r="JM62" s="248"/>
      <c r="JN62" s="248"/>
      <c r="JO62" s="248"/>
      <c r="JP62" s="248"/>
      <c r="JQ62" s="248"/>
      <c r="JR62" s="248"/>
      <c r="JS62" s="248"/>
      <c r="JT62" s="251"/>
      <c r="JU62" s="251"/>
      <c r="JV62" s="251"/>
      <c r="JW62" s="251"/>
      <c r="JX62" s="246"/>
      <c r="JY62" s="248"/>
      <c r="JZ62" s="248"/>
      <c r="KA62" s="248"/>
      <c r="KB62" s="248"/>
      <c r="KC62" s="248"/>
      <c r="KD62" s="248"/>
      <c r="KE62" s="248"/>
      <c r="KF62" s="248"/>
      <c r="KG62" s="248"/>
      <c r="KH62" s="248"/>
      <c r="KI62" s="248"/>
      <c r="KJ62" s="248"/>
      <c r="KK62" s="248"/>
      <c r="KL62" s="248"/>
      <c r="KM62" s="248"/>
      <c r="KN62" s="248"/>
      <c r="KO62" s="248"/>
      <c r="KP62" s="248"/>
      <c r="KQ62" s="248"/>
      <c r="KR62" s="251"/>
      <c r="KS62" s="251"/>
      <c r="KT62" s="251"/>
      <c r="KU62" s="251"/>
      <c r="KV62" s="251"/>
      <c r="KW62" s="251"/>
      <c r="KX62" s="251"/>
      <c r="KY62" s="251"/>
      <c r="KZ62" s="251"/>
      <c r="LA62" s="251"/>
      <c r="LB62" s="251"/>
      <c r="LC62" s="251"/>
      <c r="LD62" s="251"/>
      <c r="LE62" s="251"/>
      <c r="LF62" s="251"/>
      <c r="LG62" s="251"/>
      <c r="LH62" s="251"/>
      <c r="LI62" s="251"/>
      <c r="LJ62" s="251"/>
      <c r="LK62" s="251"/>
      <c r="LL62" s="251"/>
      <c r="LM62" s="251"/>
      <c r="LN62" s="251"/>
      <c r="LO62" s="251"/>
      <c r="LP62" s="251"/>
      <c r="LQ62" s="251"/>
      <c r="LR62" s="251"/>
      <c r="LS62" s="251"/>
      <c r="LT62" s="251"/>
      <c r="LU62" s="251"/>
      <c r="LV62" s="251"/>
      <c r="LW62" s="251"/>
      <c r="LX62" s="251"/>
      <c r="LY62" s="251"/>
      <c r="LZ62" s="251"/>
      <c r="MA62" s="251"/>
      <c r="MB62" s="251"/>
      <c r="MC62" s="251"/>
      <c r="MD62" s="251"/>
      <c r="ME62" s="251"/>
      <c r="MF62" s="251"/>
      <c r="MG62" s="251"/>
      <c r="MH62" s="251"/>
      <c r="MI62" s="251"/>
      <c r="MJ62" s="251"/>
      <c r="MK62" s="249"/>
      <c r="ML62" s="252"/>
      <c r="MM62" s="253"/>
      <c r="MN62" s="253"/>
      <c r="MO62" s="253"/>
      <c r="MP62" s="253"/>
      <c r="MQ62" s="253"/>
      <c r="MR62" s="253"/>
      <c r="MS62" s="253"/>
      <c r="MT62" s="253"/>
      <c r="MU62" s="253"/>
      <c r="MV62" s="253"/>
      <c r="MW62" s="253"/>
      <c r="MX62" s="254"/>
      <c r="MY62" s="254"/>
      <c r="MZ62" s="254"/>
      <c r="NA62" s="254"/>
      <c r="NB62" s="254"/>
      <c r="NC62" s="254"/>
      <c r="ND62" s="254"/>
      <c r="NE62" s="254"/>
      <c r="NF62" s="254"/>
      <c r="NG62" s="254"/>
      <c r="NH62" s="254"/>
      <c r="NI62" s="254"/>
      <c r="NJ62" s="254"/>
      <c r="NK62" s="254"/>
      <c r="NL62" s="254"/>
      <c r="NM62" s="254"/>
      <c r="NN62" s="254"/>
      <c r="NO62" s="254"/>
      <c r="NP62" s="254"/>
      <c r="NQ62" s="254"/>
      <c r="NR62" s="254"/>
      <c r="NS62" s="254"/>
      <c r="NT62" s="254"/>
      <c r="NU62" s="254"/>
      <c r="NV62" s="254"/>
      <c r="NW62" s="254"/>
      <c r="NX62" s="254"/>
      <c r="NY62" s="254"/>
      <c r="NZ62" s="254"/>
      <c r="OA62" s="254"/>
      <c r="OB62" s="254"/>
      <c r="OC62" s="254"/>
      <c r="OD62" s="254"/>
      <c r="OE62" s="254"/>
      <c r="OF62" s="254"/>
      <c r="OG62" s="254"/>
      <c r="OH62" s="254"/>
      <c r="OI62" s="254"/>
      <c r="OJ62" s="254"/>
      <c r="OK62" s="254"/>
      <c r="OL62" s="254"/>
      <c r="OM62" s="254"/>
      <c r="ON62" s="254"/>
      <c r="OO62" s="254"/>
      <c r="OP62" s="254"/>
      <c r="OQ62" s="254"/>
      <c r="OR62" s="254"/>
      <c r="OS62" s="254"/>
      <c r="OT62" s="254"/>
      <c r="OU62" s="254"/>
      <c r="OV62" s="254"/>
      <c r="OW62" s="254"/>
      <c r="OX62" s="254"/>
      <c r="OY62" s="254"/>
      <c r="OZ62" s="254"/>
      <c r="PA62" s="254"/>
      <c r="PB62" s="254"/>
      <c r="PC62" s="254"/>
      <c r="PD62" s="254"/>
      <c r="PE62" s="254"/>
      <c r="PF62" s="254"/>
      <c r="PG62" s="254"/>
      <c r="PH62" s="254"/>
      <c r="PI62" s="254"/>
      <c r="PJ62" s="254"/>
      <c r="PK62" s="254"/>
      <c r="PL62" s="254"/>
      <c r="PM62" s="255"/>
      <c r="PN62" s="253"/>
      <c r="PO62" s="253"/>
      <c r="PP62" s="253"/>
      <c r="PQ62" s="253"/>
      <c r="PR62" s="253"/>
      <c r="PS62" s="277"/>
    </row>
    <row r="63" spans="1:435" ht="15.75" x14ac:dyDescent="0.25">
      <c r="A63" s="324">
        <f>'Położnictwo I st.'!A62</f>
        <v>41</v>
      </c>
      <c r="B63" s="235" t="str">
        <f>IF('Położnictwo I st.'!B62&gt;0,'Położnictwo I st.'!B62," ")</f>
        <v>B</v>
      </c>
      <c r="C63" s="235" t="str">
        <f>IF('Położnictwo I st.'!C62&gt;0,'Położnictwo I st.'!C62," ")</f>
        <v>2025/2026</v>
      </c>
      <c r="D63" s="235" t="str">
        <f>IF('Położnictwo I st.'!D62&gt;0,'Położnictwo I st.'!D62," ")</f>
        <v xml:space="preserve"> </v>
      </c>
      <c r="E63" s="235">
        <f>IF('Położnictwo I st.'!E62&gt;0,'Położnictwo I st.'!E62," ")</f>
        <v>3</v>
      </c>
      <c r="F63" s="235" t="str">
        <f>IF('Położnictwo I st.'!F62&gt;0,'Położnictwo I st.'!F62," ")</f>
        <v>2027/2028</v>
      </c>
      <c r="G63" s="235" t="str">
        <f>IF('Położnictwo I st.'!G62&gt;0,'Położnictwo I st.'!G62," ")</f>
        <v>RPS</v>
      </c>
      <c r="H63" s="235" t="str">
        <f>IF('Położnictwo I st.'!H62&gt;0,'Położnictwo I st.'!H62," ")</f>
        <v>ze standardu</v>
      </c>
      <c r="I63" s="319" t="str">
        <f>IF('Położnictwo I st.'!I62&gt;0,'Położnictwo I st.'!I62," ")</f>
        <v>Prawo medyczne</v>
      </c>
      <c r="J63" s="325">
        <f>'Położnictwo I st.'!L62</f>
        <v>40</v>
      </c>
      <c r="K63" s="326">
        <f>'Położnictwo I st.'!M62</f>
        <v>5</v>
      </c>
      <c r="L63" s="327">
        <f>'Położnictwo I st.'!N62</f>
        <v>35</v>
      </c>
      <c r="M63" s="328">
        <f>'Położnictwo I st.'!AA62+'Położnictwo I st.'!AC62+'Położnictwo I st.'!AX62+'Położnictwo I st.'!AZ62</f>
        <v>10</v>
      </c>
      <c r="N63" s="329">
        <f>'Położnictwo I st.'!O62</f>
        <v>15</v>
      </c>
      <c r="O63" s="330">
        <f>'Położnictwo I st.'!P62</f>
        <v>1.5</v>
      </c>
      <c r="P63" s="331" t="str">
        <f>'Położnictwo I st.'!U62</f>
        <v>zal</v>
      </c>
      <c r="Q63" s="303">
        <f t="shared" si="6"/>
        <v>5</v>
      </c>
      <c r="R63" s="304">
        <f t="shared" si="7"/>
        <v>1</v>
      </c>
      <c r="S63" s="305">
        <f t="shared" si="8"/>
        <v>0</v>
      </c>
      <c r="T63" s="258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60"/>
      <c r="AW63" s="260"/>
      <c r="AX63" s="260"/>
      <c r="AY63" s="260"/>
      <c r="AZ63" s="260"/>
      <c r="BA63" s="260"/>
      <c r="BB63" s="257"/>
      <c r="BC63" s="255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9"/>
      <c r="CA63" s="253"/>
      <c r="CB63" s="252">
        <v>1</v>
      </c>
      <c r="CC63" s="252">
        <v>1</v>
      </c>
      <c r="CD63" s="252">
        <v>1</v>
      </c>
      <c r="CE63" s="252">
        <v>1</v>
      </c>
      <c r="CF63" s="252">
        <v>1</v>
      </c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6"/>
      <c r="DA63" s="256"/>
      <c r="DB63" s="256"/>
      <c r="DC63" s="259"/>
      <c r="DD63" s="258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8"/>
      <c r="FA63" s="256"/>
      <c r="FB63" s="256"/>
      <c r="FC63" s="256"/>
      <c r="FD63" s="256"/>
      <c r="FE63" s="256"/>
      <c r="FF63" s="256"/>
      <c r="FG63" s="256"/>
      <c r="FH63" s="256"/>
      <c r="FI63" s="256"/>
      <c r="FJ63" s="256"/>
      <c r="FK63" s="256"/>
      <c r="FL63" s="256"/>
      <c r="FM63" s="256"/>
      <c r="FN63" s="256"/>
      <c r="FO63" s="256"/>
      <c r="FP63" s="256"/>
      <c r="FQ63" s="256"/>
      <c r="FR63" s="256"/>
      <c r="FS63" s="256"/>
      <c r="FT63" s="256"/>
      <c r="FU63" s="256"/>
      <c r="FV63" s="256"/>
      <c r="FW63" s="256"/>
      <c r="FX63" s="256"/>
      <c r="FY63" s="256"/>
      <c r="FZ63" s="256"/>
      <c r="GA63" s="256"/>
      <c r="GB63" s="256"/>
      <c r="GC63" s="256"/>
      <c r="GD63" s="256"/>
      <c r="GE63" s="256"/>
      <c r="GF63" s="256"/>
      <c r="GG63" s="256"/>
      <c r="GH63" s="256"/>
      <c r="GI63" s="256"/>
      <c r="GJ63" s="256"/>
      <c r="GK63" s="256"/>
      <c r="GL63" s="256"/>
      <c r="GM63" s="256"/>
      <c r="GN63" s="256"/>
      <c r="GO63" s="256"/>
      <c r="GP63" s="256"/>
      <c r="GQ63" s="256"/>
      <c r="GR63" s="256"/>
      <c r="GS63" s="256"/>
      <c r="GT63" s="256"/>
      <c r="GU63" s="256"/>
      <c r="GV63" s="256"/>
      <c r="GW63" s="256"/>
      <c r="GX63" s="256"/>
      <c r="GY63" s="256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  <c r="HK63" s="260"/>
      <c r="HL63" s="260"/>
      <c r="HM63" s="260"/>
      <c r="HN63" s="260"/>
      <c r="HO63" s="260"/>
      <c r="HP63" s="260"/>
      <c r="HQ63" s="260"/>
      <c r="HR63" s="260"/>
      <c r="HS63" s="260"/>
      <c r="HT63" s="260"/>
      <c r="HU63" s="260"/>
      <c r="HV63" s="260"/>
      <c r="HW63" s="260"/>
      <c r="HX63" s="260"/>
      <c r="HY63" s="260"/>
      <c r="HZ63" s="260"/>
      <c r="IA63" s="260"/>
      <c r="IB63" s="260"/>
      <c r="IC63" s="260"/>
      <c r="ID63" s="257"/>
      <c r="IE63" s="258"/>
      <c r="IF63" s="256"/>
      <c r="IG63" s="256"/>
      <c r="IH63" s="256"/>
      <c r="II63" s="256"/>
      <c r="IJ63" s="256"/>
      <c r="IK63" s="256"/>
      <c r="IL63" s="256"/>
      <c r="IM63" s="256"/>
      <c r="IN63" s="256"/>
      <c r="IO63" s="256"/>
      <c r="IP63" s="256"/>
      <c r="IQ63" s="256"/>
      <c r="IR63" s="256"/>
      <c r="IS63" s="256"/>
      <c r="IT63" s="260"/>
      <c r="IU63" s="260"/>
      <c r="IV63" s="258"/>
      <c r="IW63" s="256"/>
      <c r="IX63" s="256"/>
      <c r="IY63" s="256"/>
      <c r="IZ63" s="256"/>
      <c r="JA63" s="256"/>
      <c r="JB63" s="256"/>
      <c r="JC63" s="256"/>
      <c r="JD63" s="256"/>
      <c r="JE63" s="256"/>
      <c r="JF63" s="256"/>
      <c r="JG63" s="256"/>
      <c r="JH63" s="256"/>
      <c r="JI63" s="256"/>
      <c r="JJ63" s="256"/>
      <c r="JK63" s="256"/>
      <c r="JL63" s="256">
        <v>1</v>
      </c>
      <c r="JM63" s="256"/>
      <c r="JN63" s="256"/>
      <c r="JO63" s="256"/>
      <c r="JP63" s="256"/>
      <c r="JQ63" s="256"/>
      <c r="JR63" s="256"/>
      <c r="JS63" s="256"/>
      <c r="JT63" s="260"/>
      <c r="JU63" s="260"/>
      <c r="JV63" s="260"/>
      <c r="JW63" s="260"/>
      <c r="JX63" s="258"/>
      <c r="JY63" s="256"/>
      <c r="JZ63" s="256"/>
      <c r="KA63" s="256"/>
      <c r="KB63" s="256"/>
      <c r="KC63" s="256"/>
      <c r="KD63" s="256"/>
      <c r="KE63" s="256"/>
      <c r="KF63" s="256"/>
      <c r="KG63" s="256"/>
      <c r="KH63" s="256"/>
      <c r="KI63" s="256"/>
      <c r="KJ63" s="256"/>
      <c r="KK63" s="256"/>
      <c r="KL63" s="256"/>
      <c r="KM63" s="256"/>
      <c r="KN63" s="256"/>
      <c r="KO63" s="256"/>
      <c r="KP63" s="256"/>
      <c r="KQ63" s="256"/>
      <c r="KR63" s="260"/>
      <c r="KS63" s="260"/>
      <c r="KT63" s="260"/>
      <c r="KU63" s="260"/>
      <c r="KV63" s="260"/>
      <c r="KW63" s="260"/>
      <c r="KX63" s="260"/>
      <c r="KY63" s="260"/>
      <c r="KZ63" s="260"/>
      <c r="LA63" s="260"/>
      <c r="LB63" s="260"/>
      <c r="LC63" s="260"/>
      <c r="LD63" s="260"/>
      <c r="LE63" s="260"/>
      <c r="LF63" s="260"/>
      <c r="LG63" s="260"/>
      <c r="LH63" s="260"/>
      <c r="LI63" s="260"/>
      <c r="LJ63" s="260"/>
      <c r="LK63" s="260"/>
      <c r="LL63" s="260"/>
      <c r="LM63" s="260"/>
      <c r="LN63" s="260"/>
      <c r="LO63" s="260"/>
      <c r="LP63" s="260"/>
      <c r="LQ63" s="260"/>
      <c r="LR63" s="260"/>
      <c r="LS63" s="260"/>
      <c r="LT63" s="260"/>
      <c r="LU63" s="260"/>
      <c r="LV63" s="260"/>
      <c r="LW63" s="260"/>
      <c r="LX63" s="260"/>
      <c r="LY63" s="260"/>
      <c r="LZ63" s="260"/>
      <c r="MA63" s="260"/>
      <c r="MB63" s="260"/>
      <c r="MC63" s="260"/>
      <c r="MD63" s="260"/>
      <c r="ME63" s="260"/>
      <c r="MF63" s="260"/>
      <c r="MG63" s="260"/>
      <c r="MH63" s="260"/>
      <c r="MI63" s="260"/>
      <c r="MJ63" s="260"/>
      <c r="MK63" s="257"/>
      <c r="ML63" s="261"/>
      <c r="MM63" s="256"/>
      <c r="MN63" s="256"/>
      <c r="MO63" s="256"/>
      <c r="MP63" s="256"/>
      <c r="MQ63" s="256"/>
      <c r="MR63" s="256"/>
      <c r="MS63" s="256"/>
      <c r="MT63" s="256"/>
      <c r="MU63" s="256"/>
      <c r="MV63" s="256"/>
      <c r="MW63" s="256"/>
      <c r="MX63" s="260"/>
      <c r="MY63" s="260"/>
      <c r="MZ63" s="260"/>
      <c r="NA63" s="260"/>
      <c r="NB63" s="260"/>
      <c r="NC63" s="260"/>
      <c r="ND63" s="260"/>
      <c r="NE63" s="260"/>
      <c r="NF63" s="260"/>
      <c r="NG63" s="260"/>
      <c r="NH63" s="260"/>
      <c r="NI63" s="260"/>
      <c r="NJ63" s="260"/>
      <c r="NK63" s="260"/>
      <c r="NL63" s="260"/>
      <c r="NM63" s="260"/>
      <c r="NN63" s="260"/>
      <c r="NO63" s="260"/>
      <c r="NP63" s="260"/>
      <c r="NQ63" s="260"/>
      <c r="NR63" s="260"/>
      <c r="NS63" s="260"/>
      <c r="NT63" s="260"/>
      <c r="NU63" s="260"/>
      <c r="NV63" s="260"/>
      <c r="NW63" s="260"/>
      <c r="NX63" s="260"/>
      <c r="NY63" s="260"/>
      <c r="NZ63" s="260"/>
      <c r="OA63" s="260"/>
      <c r="OB63" s="260"/>
      <c r="OC63" s="260"/>
      <c r="OD63" s="260"/>
      <c r="OE63" s="260"/>
      <c r="OF63" s="260"/>
      <c r="OG63" s="260"/>
      <c r="OH63" s="260"/>
      <c r="OI63" s="260"/>
      <c r="OJ63" s="260"/>
      <c r="OK63" s="260"/>
      <c r="OL63" s="260"/>
      <c r="OM63" s="260"/>
      <c r="ON63" s="260"/>
      <c r="OO63" s="260"/>
      <c r="OP63" s="260"/>
      <c r="OQ63" s="260"/>
      <c r="OR63" s="260"/>
      <c r="OS63" s="260"/>
      <c r="OT63" s="260"/>
      <c r="OU63" s="260"/>
      <c r="OV63" s="260"/>
      <c r="OW63" s="260"/>
      <c r="OX63" s="260"/>
      <c r="OY63" s="260"/>
      <c r="OZ63" s="260"/>
      <c r="PA63" s="260"/>
      <c r="PB63" s="260"/>
      <c r="PC63" s="260"/>
      <c r="PD63" s="260"/>
      <c r="PE63" s="260"/>
      <c r="PF63" s="260"/>
      <c r="PG63" s="260"/>
      <c r="PH63" s="260"/>
      <c r="PI63" s="260"/>
      <c r="PJ63" s="260"/>
      <c r="PK63" s="260"/>
      <c r="PL63" s="260"/>
      <c r="PM63" s="258"/>
      <c r="PN63" s="256"/>
      <c r="PO63" s="256"/>
      <c r="PP63" s="256"/>
      <c r="PQ63" s="256"/>
      <c r="PR63" s="256"/>
      <c r="PS63" s="257"/>
    </row>
    <row r="64" spans="1:435" ht="31.5" x14ac:dyDescent="0.25">
      <c r="A64" s="324">
        <f>'Położnictwo I st.'!A63</f>
        <v>42</v>
      </c>
      <c r="B64" s="235" t="str">
        <f>IF('Położnictwo I st.'!B63&gt;0,'Położnictwo I st.'!B63," ")</f>
        <v>C</v>
      </c>
      <c r="C64" s="235" t="str">
        <f>IF('Położnictwo I st.'!C63&gt;0,'Położnictwo I st.'!C63," ")</f>
        <v>2025/2026</v>
      </c>
      <c r="D64" s="235" t="str">
        <f>IF('Położnictwo I st.'!D63&gt;0,'Położnictwo I st.'!D63," ")</f>
        <v xml:space="preserve"> </v>
      </c>
      <c r="E64" s="235">
        <f>IF('Położnictwo I st.'!E63&gt;0,'Położnictwo I st.'!E63," ")</f>
        <v>3</v>
      </c>
      <c r="F64" s="235" t="str">
        <f>IF('Położnictwo I st.'!F63&gt;0,'Położnictwo I st.'!F63," ")</f>
        <v>2027/2028</v>
      </c>
      <c r="G64" s="235" t="str">
        <f>IF('Położnictwo I st.'!G63&gt;0,'Położnictwo I st.'!G63," ")</f>
        <v>RPS</v>
      </c>
      <c r="H64" s="235" t="str">
        <f>IF('Położnictwo I st.'!H63&gt;0,'Położnictwo I st.'!H63," ")</f>
        <v>ze standardu</v>
      </c>
      <c r="I64" s="319" t="str">
        <f>IF('Położnictwo I st.'!I63&gt;0,'Położnictwo I st.'!I63," ")</f>
        <v xml:space="preserve">Opieka położnej podstawowej opieki zdrowotnej </v>
      </c>
      <c r="J64" s="325">
        <f>'Położnictwo I st.'!L63</f>
        <v>90</v>
      </c>
      <c r="K64" s="326">
        <f>'Położnictwo I st.'!M63</f>
        <v>10</v>
      </c>
      <c r="L64" s="327">
        <f>'Położnictwo I st.'!N63</f>
        <v>80</v>
      </c>
      <c r="M64" s="328">
        <f>'Położnictwo I st.'!AA63+'Położnictwo I st.'!AC63+'Położnictwo I st.'!AX63+'Położnictwo I st.'!AZ63</f>
        <v>25</v>
      </c>
      <c r="N64" s="329">
        <f>'Położnictwo I st.'!O63</f>
        <v>65</v>
      </c>
      <c r="O64" s="330">
        <f>'Położnictwo I st.'!P63</f>
        <v>3.5</v>
      </c>
      <c r="P64" s="331" t="str">
        <f>'Położnictwo I st.'!U63</f>
        <v xml:space="preserve">egz </v>
      </c>
      <c r="Q64" s="303">
        <f t="shared" si="6"/>
        <v>3</v>
      </c>
      <c r="R64" s="304">
        <f t="shared" si="7"/>
        <v>5</v>
      </c>
      <c r="S64" s="305">
        <f t="shared" si="8"/>
        <v>0</v>
      </c>
      <c r="T64" s="258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60"/>
      <c r="AW64" s="260"/>
      <c r="AX64" s="260"/>
      <c r="AY64" s="260"/>
      <c r="AZ64" s="260"/>
      <c r="BA64" s="260"/>
      <c r="BB64" s="257"/>
      <c r="BC64" s="255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9"/>
      <c r="CA64" s="253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6"/>
      <c r="DA64" s="256"/>
      <c r="DB64" s="256"/>
      <c r="DC64" s="259"/>
      <c r="DD64" s="258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  <c r="DQ64" s="256"/>
      <c r="DR64" s="256">
        <v>1</v>
      </c>
      <c r="DS64" s="256">
        <v>1</v>
      </c>
      <c r="DT64" s="256">
        <v>1</v>
      </c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J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X64" s="256"/>
      <c r="EY64" s="256"/>
      <c r="EZ64" s="258"/>
      <c r="FA64" s="256"/>
      <c r="FB64" s="256"/>
      <c r="FC64" s="256"/>
      <c r="FD64" s="256"/>
      <c r="FE64" s="256"/>
      <c r="FF64" s="256"/>
      <c r="FG64" s="256"/>
      <c r="FH64" s="256"/>
      <c r="FI64" s="256"/>
      <c r="FJ64" s="256"/>
      <c r="FK64" s="256"/>
      <c r="FL64" s="256"/>
      <c r="FM64" s="256"/>
      <c r="FN64" s="256"/>
      <c r="FO64" s="256"/>
      <c r="FP64" s="256"/>
      <c r="FQ64" s="256"/>
      <c r="FR64" s="256"/>
      <c r="FS64" s="256"/>
      <c r="FT64" s="256"/>
      <c r="FU64" s="256"/>
      <c r="FV64" s="256"/>
      <c r="FW64" s="256"/>
      <c r="FX64" s="256"/>
      <c r="FY64" s="256"/>
      <c r="FZ64" s="256"/>
      <c r="GA64" s="256"/>
      <c r="GB64" s="256"/>
      <c r="GC64" s="256"/>
      <c r="GD64" s="256"/>
      <c r="GE64" s="256"/>
      <c r="GF64" s="256"/>
      <c r="GG64" s="256"/>
      <c r="GH64" s="256"/>
      <c r="GI64" s="256"/>
      <c r="GJ64" s="256"/>
      <c r="GK64" s="256"/>
      <c r="GL64" s="256"/>
      <c r="GM64" s="256"/>
      <c r="GN64" s="256"/>
      <c r="GO64" s="256"/>
      <c r="GP64" s="256"/>
      <c r="GQ64" s="256"/>
      <c r="GR64" s="256"/>
      <c r="GS64" s="256"/>
      <c r="GT64" s="256"/>
      <c r="GU64" s="256"/>
      <c r="GV64" s="256"/>
      <c r="GW64" s="256"/>
      <c r="GX64" s="256"/>
      <c r="GY64" s="256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  <c r="HK64" s="260"/>
      <c r="HL64" s="260"/>
      <c r="HM64" s="260"/>
      <c r="HN64" s="260"/>
      <c r="HO64" s="260"/>
      <c r="HP64" s="260"/>
      <c r="HQ64" s="260"/>
      <c r="HR64" s="260"/>
      <c r="HS64" s="260"/>
      <c r="HT64" s="260"/>
      <c r="HU64" s="260"/>
      <c r="HV64" s="260"/>
      <c r="HW64" s="260"/>
      <c r="HX64" s="260"/>
      <c r="HY64" s="260"/>
      <c r="HZ64" s="260"/>
      <c r="IA64" s="260"/>
      <c r="IB64" s="260"/>
      <c r="IC64" s="260"/>
      <c r="ID64" s="257"/>
      <c r="IE64" s="258"/>
      <c r="IF64" s="256"/>
      <c r="IG64" s="256"/>
      <c r="IH64" s="256"/>
      <c r="II64" s="256"/>
      <c r="IJ64" s="256"/>
      <c r="IK64" s="256"/>
      <c r="IL64" s="256"/>
      <c r="IM64" s="256"/>
      <c r="IN64" s="256"/>
      <c r="IO64" s="256"/>
      <c r="IP64" s="256"/>
      <c r="IQ64" s="256"/>
      <c r="IR64" s="256"/>
      <c r="IS64" s="256"/>
      <c r="IT64" s="260"/>
      <c r="IU64" s="260"/>
      <c r="IV64" s="258"/>
      <c r="IW64" s="256"/>
      <c r="IX64" s="256"/>
      <c r="IY64" s="256"/>
      <c r="IZ64" s="256"/>
      <c r="JA64" s="256"/>
      <c r="JB64" s="256"/>
      <c r="JC64" s="256"/>
      <c r="JD64" s="256"/>
      <c r="JE64" s="256"/>
      <c r="JF64" s="256"/>
      <c r="JG64" s="256"/>
      <c r="JH64" s="256"/>
      <c r="JI64" s="256"/>
      <c r="JJ64" s="256"/>
      <c r="JK64" s="256"/>
      <c r="JL64" s="256"/>
      <c r="JM64" s="256"/>
      <c r="JN64" s="256"/>
      <c r="JO64" s="256"/>
      <c r="JP64" s="256"/>
      <c r="JQ64" s="256"/>
      <c r="JR64" s="256"/>
      <c r="JS64" s="256"/>
      <c r="JT64" s="260"/>
      <c r="JU64" s="260"/>
      <c r="JV64" s="260"/>
      <c r="JW64" s="260"/>
      <c r="JX64" s="258"/>
      <c r="JY64" s="256"/>
      <c r="JZ64" s="256"/>
      <c r="KA64" s="256"/>
      <c r="KB64" s="256"/>
      <c r="KC64" s="256"/>
      <c r="KD64" s="256"/>
      <c r="KE64" s="256"/>
      <c r="KF64" s="256"/>
      <c r="KG64" s="256"/>
      <c r="KH64" s="256"/>
      <c r="KI64" s="256"/>
      <c r="KJ64" s="256"/>
      <c r="KK64" s="256"/>
      <c r="KL64" s="256"/>
      <c r="KM64" s="256"/>
      <c r="KN64" s="256"/>
      <c r="KO64" s="256"/>
      <c r="KP64" s="256"/>
      <c r="KQ64" s="256"/>
      <c r="KR64" s="260"/>
      <c r="KS64" s="260"/>
      <c r="KT64" s="260"/>
      <c r="KU64" s="260"/>
      <c r="KV64" s="260"/>
      <c r="KW64" s="260"/>
      <c r="KX64" s="260"/>
      <c r="KY64" s="260"/>
      <c r="KZ64" s="260"/>
      <c r="LA64" s="260"/>
      <c r="LB64" s="260"/>
      <c r="LC64" s="260"/>
      <c r="LD64" s="260"/>
      <c r="LE64" s="260"/>
      <c r="LF64" s="260"/>
      <c r="LG64" s="260">
        <v>1</v>
      </c>
      <c r="LH64" s="260">
        <v>1</v>
      </c>
      <c r="LI64" s="260">
        <v>1</v>
      </c>
      <c r="LJ64" s="260">
        <v>1</v>
      </c>
      <c r="LK64" s="260">
        <v>1</v>
      </c>
      <c r="LL64" s="260"/>
      <c r="LM64" s="260"/>
      <c r="LN64" s="260"/>
      <c r="LO64" s="260"/>
      <c r="LP64" s="260"/>
      <c r="LQ64" s="260"/>
      <c r="LR64" s="260"/>
      <c r="LS64" s="260"/>
      <c r="LT64" s="260"/>
      <c r="LU64" s="260"/>
      <c r="LV64" s="260"/>
      <c r="LW64" s="260"/>
      <c r="LX64" s="260"/>
      <c r="LY64" s="260"/>
      <c r="LZ64" s="260"/>
      <c r="MA64" s="260"/>
      <c r="MB64" s="260"/>
      <c r="MC64" s="260"/>
      <c r="MD64" s="260"/>
      <c r="ME64" s="260"/>
      <c r="MF64" s="260"/>
      <c r="MG64" s="260"/>
      <c r="MH64" s="260"/>
      <c r="MI64" s="260"/>
      <c r="MJ64" s="260"/>
      <c r="MK64" s="257"/>
      <c r="ML64" s="261"/>
      <c r="MM64" s="256"/>
      <c r="MN64" s="256"/>
      <c r="MO64" s="256"/>
      <c r="MP64" s="256"/>
      <c r="MQ64" s="256"/>
      <c r="MR64" s="256"/>
      <c r="MS64" s="256"/>
      <c r="MT64" s="256"/>
      <c r="MU64" s="256"/>
      <c r="MV64" s="256"/>
      <c r="MW64" s="256"/>
      <c r="MX64" s="260"/>
      <c r="MY64" s="260"/>
      <c r="MZ64" s="260"/>
      <c r="NA64" s="260"/>
      <c r="NB64" s="260"/>
      <c r="NC64" s="260"/>
      <c r="ND64" s="260"/>
      <c r="NE64" s="260"/>
      <c r="NF64" s="260"/>
      <c r="NG64" s="260"/>
      <c r="NH64" s="260"/>
      <c r="NI64" s="260"/>
      <c r="NJ64" s="260"/>
      <c r="NK64" s="260"/>
      <c r="NL64" s="260"/>
      <c r="NM64" s="260"/>
      <c r="NN64" s="260"/>
      <c r="NO64" s="260"/>
      <c r="NP64" s="260"/>
      <c r="NQ64" s="260"/>
      <c r="NR64" s="260"/>
      <c r="NS64" s="260"/>
      <c r="NT64" s="260"/>
      <c r="NU64" s="260"/>
      <c r="NV64" s="260"/>
      <c r="NW64" s="260"/>
      <c r="NX64" s="260"/>
      <c r="NY64" s="260"/>
      <c r="NZ64" s="260"/>
      <c r="OA64" s="260"/>
      <c r="OB64" s="260"/>
      <c r="OC64" s="260"/>
      <c r="OD64" s="260"/>
      <c r="OE64" s="260"/>
      <c r="OF64" s="260"/>
      <c r="OG64" s="260"/>
      <c r="OH64" s="260"/>
      <c r="OI64" s="260"/>
      <c r="OJ64" s="260"/>
      <c r="OK64" s="260"/>
      <c r="OL64" s="260"/>
      <c r="OM64" s="260"/>
      <c r="ON64" s="260"/>
      <c r="OO64" s="260"/>
      <c r="OP64" s="260"/>
      <c r="OQ64" s="260"/>
      <c r="OR64" s="260"/>
      <c r="OS64" s="260"/>
      <c r="OT64" s="260"/>
      <c r="OU64" s="260"/>
      <c r="OV64" s="260"/>
      <c r="OW64" s="260"/>
      <c r="OX64" s="260"/>
      <c r="OY64" s="260"/>
      <c r="OZ64" s="260"/>
      <c r="PA64" s="260"/>
      <c r="PB64" s="260"/>
      <c r="PC64" s="260"/>
      <c r="PD64" s="260"/>
      <c r="PE64" s="260"/>
      <c r="PF64" s="260"/>
      <c r="PG64" s="260"/>
      <c r="PH64" s="260"/>
      <c r="PI64" s="260"/>
      <c r="PJ64" s="260"/>
      <c r="PK64" s="260"/>
      <c r="PL64" s="260"/>
      <c r="PM64" s="258"/>
      <c r="PN64" s="256"/>
      <c r="PO64" s="256"/>
      <c r="PP64" s="256"/>
      <c r="PQ64" s="256"/>
      <c r="PR64" s="256"/>
      <c r="PS64" s="257"/>
    </row>
    <row r="65" spans="1:435" ht="31.5" x14ac:dyDescent="0.25">
      <c r="A65" s="324">
        <f>'Położnictwo I st.'!A64</f>
        <v>43</v>
      </c>
      <c r="B65" s="235" t="str">
        <f>IF('Położnictwo I st.'!B64&gt;0,'Położnictwo I st.'!B64," ")</f>
        <v>C</v>
      </c>
      <c r="C65" s="235" t="str">
        <f>IF('Położnictwo I st.'!C64&gt;0,'Położnictwo I st.'!C64," ")</f>
        <v>2025/2026</v>
      </c>
      <c r="D65" s="235" t="str">
        <f>IF('Położnictwo I st.'!D64&gt;0,'Położnictwo I st.'!D64," ")</f>
        <v xml:space="preserve"> </v>
      </c>
      <c r="E65" s="235">
        <f>IF('Położnictwo I st.'!E64&gt;0,'Położnictwo I st.'!E64," ")</f>
        <v>3</v>
      </c>
      <c r="F65" s="235" t="str">
        <f>IF('Położnictwo I st.'!F64&gt;0,'Położnictwo I st.'!F64," ")</f>
        <v>2027/2028</v>
      </c>
      <c r="G65" s="235" t="str">
        <f>IF('Położnictwo I st.'!G64&gt;0,'Położnictwo I st.'!G64," ")</f>
        <v>RPS</v>
      </c>
      <c r="H65" s="235" t="str">
        <f>IF('Położnictwo I st.'!H64&gt;0,'Położnictwo I st.'!H64," ")</f>
        <v>ze standardu</v>
      </c>
      <c r="I65" s="319" t="str">
        <f>IF('Położnictwo I st.'!I64&gt;0,'Położnictwo I st.'!I64," ")</f>
        <v>Zasoby i system informacji w ochronie zdrowia</v>
      </c>
      <c r="J65" s="325">
        <f>'Położnictwo I st.'!L64</f>
        <v>25</v>
      </c>
      <c r="K65" s="326">
        <f>'Położnictwo I st.'!M64</f>
        <v>5</v>
      </c>
      <c r="L65" s="327">
        <f>'Położnictwo I st.'!N64</f>
        <v>20</v>
      </c>
      <c r="M65" s="328">
        <f>'Położnictwo I st.'!AA64+'Położnictwo I st.'!AC64+'Położnictwo I st.'!AX64+'Położnictwo I st.'!AZ64</f>
        <v>10</v>
      </c>
      <c r="N65" s="329">
        <f>'Położnictwo I st.'!O64</f>
        <v>15</v>
      </c>
      <c r="O65" s="330">
        <f>'Położnictwo I st.'!P64</f>
        <v>1</v>
      </c>
      <c r="P65" s="331" t="str">
        <f>'Położnictwo I st.'!U64</f>
        <v>zal</v>
      </c>
      <c r="Q65" s="303">
        <f t="shared" si="6"/>
        <v>2</v>
      </c>
      <c r="R65" s="304">
        <f t="shared" si="7"/>
        <v>2</v>
      </c>
      <c r="S65" s="305">
        <f t="shared" si="8"/>
        <v>0</v>
      </c>
      <c r="T65" s="258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60"/>
      <c r="AW65" s="260"/>
      <c r="AX65" s="260"/>
      <c r="AY65" s="260"/>
      <c r="AZ65" s="260"/>
      <c r="BA65" s="260"/>
      <c r="BB65" s="257"/>
      <c r="BC65" s="255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9"/>
      <c r="CA65" s="253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6"/>
      <c r="DA65" s="256"/>
      <c r="DB65" s="256"/>
      <c r="DC65" s="259"/>
      <c r="DD65" s="258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>
        <v>1</v>
      </c>
      <c r="ET65" s="256">
        <v>1</v>
      </c>
      <c r="EU65" s="256"/>
      <c r="EV65" s="256"/>
      <c r="EW65" s="256"/>
      <c r="EX65" s="256"/>
      <c r="EY65" s="256"/>
      <c r="EZ65" s="258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6"/>
      <c r="FL65" s="256"/>
      <c r="FM65" s="256"/>
      <c r="FN65" s="256"/>
      <c r="FO65" s="256"/>
      <c r="FP65" s="256"/>
      <c r="FQ65" s="256"/>
      <c r="FR65" s="256"/>
      <c r="FS65" s="256"/>
      <c r="FT65" s="256"/>
      <c r="FU65" s="256"/>
      <c r="FV65" s="256"/>
      <c r="FW65" s="256"/>
      <c r="FX65" s="256"/>
      <c r="FY65" s="256"/>
      <c r="FZ65" s="256"/>
      <c r="GA65" s="256"/>
      <c r="GB65" s="256"/>
      <c r="GC65" s="256"/>
      <c r="GD65" s="256"/>
      <c r="GE65" s="256"/>
      <c r="GF65" s="256"/>
      <c r="GG65" s="256"/>
      <c r="GH65" s="256"/>
      <c r="GI65" s="256"/>
      <c r="GJ65" s="256"/>
      <c r="GK65" s="256"/>
      <c r="GL65" s="256"/>
      <c r="GM65" s="256"/>
      <c r="GN65" s="256"/>
      <c r="GO65" s="256"/>
      <c r="GP65" s="256"/>
      <c r="GQ65" s="256"/>
      <c r="GR65" s="256"/>
      <c r="GS65" s="256"/>
      <c r="GT65" s="256"/>
      <c r="GU65" s="256"/>
      <c r="GV65" s="256"/>
      <c r="GW65" s="256"/>
      <c r="GX65" s="256"/>
      <c r="GY65" s="256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  <c r="HK65" s="260"/>
      <c r="HL65" s="260"/>
      <c r="HM65" s="260"/>
      <c r="HN65" s="260"/>
      <c r="HO65" s="260"/>
      <c r="HP65" s="260"/>
      <c r="HQ65" s="260"/>
      <c r="HR65" s="260"/>
      <c r="HS65" s="260"/>
      <c r="HT65" s="260"/>
      <c r="HU65" s="260"/>
      <c r="HV65" s="260"/>
      <c r="HW65" s="260"/>
      <c r="HX65" s="260"/>
      <c r="HY65" s="260"/>
      <c r="HZ65" s="260"/>
      <c r="IA65" s="260"/>
      <c r="IB65" s="260"/>
      <c r="IC65" s="260"/>
      <c r="ID65" s="257"/>
      <c r="IE65" s="258"/>
      <c r="IF65" s="256"/>
      <c r="IG65" s="256"/>
      <c r="IH65" s="256"/>
      <c r="II65" s="256"/>
      <c r="IJ65" s="256"/>
      <c r="IK65" s="256"/>
      <c r="IL65" s="256"/>
      <c r="IM65" s="256"/>
      <c r="IN65" s="256"/>
      <c r="IO65" s="256"/>
      <c r="IP65" s="256"/>
      <c r="IQ65" s="256"/>
      <c r="IR65" s="256"/>
      <c r="IS65" s="256"/>
      <c r="IT65" s="260"/>
      <c r="IU65" s="260"/>
      <c r="IV65" s="258"/>
      <c r="IW65" s="256"/>
      <c r="IX65" s="256"/>
      <c r="IY65" s="256"/>
      <c r="IZ65" s="256"/>
      <c r="JA65" s="256"/>
      <c r="JB65" s="256"/>
      <c r="JC65" s="256"/>
      <c r="JD65" s="256"/>
      <c r="JE65" s="256"/>
      <c r="JF65" s="256"/>
      <c r="JG65" s="256"/>
      <c r="JH65" s="256"/>
      <c r="JI65" s="256"/>
      <c r="JJ65" s="256"/>
      <c r="JK65" s="256"/>
      <c r="JL65" s="256"/>
      <c r="JM65" s="256"/>
      <c r="JN65" s="256"/>
      <c r="JO65" s="256"/>
      <c r="JP65" s="256"/>
      <c r="JQ65" s="256"/>
      <c r="JR65" s="256"/>
      <c r="JS65" s="256"/>
      <c r="JT65" s="260"/>
      <c r="JU65" s="260"/>
      <c r="JV65" s="260"/>
      <c r="JW65" s="260"/>
      <c r="JX65" s="258"/>
      <c r="JY65" s="256"/>
      <c r="JZ65" s="256"/>
      <c r="KA65" s="256"/>
      <c r="KB65" s="256"/>
      <c r="KC65" s="256"/>
      <c r="KD65" s="256"/>
      <c r="KE65" s="256"/>
      <c r="KF65" s="256"/>
      <c r="KG65" s="256"/>
      <c r="KH65" s="256"/>
      <c r="KI65" s="256"/>
      <c r="KJ65" s="256"/>
      <c r="KK65" s="256"/>
      <c r="KL65" s="256"/>
      <c r="KM65" s="256"/>
      <c r="KN65" s="256"/>
      <c r="KO65" s="256"/>
      <c r="KP65" s="256"/>
      <c r="KQ65" s="256"/>
      <c r="KR65" s="260"/>
      <c r="KS65" s="260"/>
      <c r="KT65" s="260"/>
      <c r="KU65" s="260"/>
      <c r="KV65" s="260"/>
      <c r="KW65" s="260"/>
      <c r="KX65" s="260"/>
      <c r="KY65" s="260"/>
      <c r="KZ65" s="260"/>
      <c r="LA65" s="260"/>
      <c r="LB65" s="260"/>
      <c r="LC65" s="260"/>
      <c r="LD65" s="260"/>
      <c r="LE65" s="260"/>
      <c r="LF65" s="260"/>
      <c r="LG65" s="260"/>
      <c r="LH65" s="260"/>
      <c r="LI65" s="260"/>
      <c r="LJ65" s="260"/>
      <c r="LK65" s="260"/>
      <c r="LL65" s="260"/>
      <c r="LM65" s="260"/>
      <c r="LN65" s="260"/>
      <c r="LO65" s="260"/>
      <c r="LP65" s="260"/>
      <c r="LQ65" s="260"/>
      <c r="LR65" s="260"/>
      <c r="LS65" s="260"/>
      <c r="LT65" s="260"/>
      <c r="LU65" s="260"/>
      <c r="LV65" s="260"/>
      <c r="LW65" s="260"/>
      <c r="LX65" s="260"/>
      <c r="LY65" s="260"/>
      <c r="LZ65" s="260"/>
      <c r="MA65" s="260"/>
      <c r="MB65" s="260"/>
      <c r="MC65" s="260"/>
      <c r="MD65" s="260"/>
      <c r="ME65" s="260"/>
      <c r="MF65" s="260"/>
      <c r="MG65" s="260">
        <v>1</v>
      </c>
      <c r="MH65" s="260">
        <v>1</v>
      </c>
      <c r="MI65" s="260"/>
      <c r="MJ65" s="260"/>
      <c r="MK65" s="257"/>
      <c r="ML65" s="261"/>
      <c r="MM65" s="256"/>
      <c r="MN65" s="256"/>
      <c r="MO65" s="256"/>
      <c r="MP65" s="256"/>
      <c r="MQ65" s="256"/>
      <c r="MR65" s="256"/>
      <c r="MS65" s="256"/>
      <c r="MT65" s="256"/>
      <c r="MU65" s="256"/>
      <c r="MV65" s="256"/>
      <c r="MW65" s="256"/>
      <c r="MX65" s="260"/>
      <c r="MY65" s="260"/>
      <c r="MZ65" s="260"/>
      <c r="NA65" s="260"/>
      <c r="NB65" s="260"/>
      <c r="NC65" s="260"/>
      <c r="ND65" s="260"/>
      <c r="NE65" s="260"/>
      <c r="NF65" s="260"/>
      <c r="NG65" s="260"/>
      <c r="NH65" s="260"/>
      <c r="NI65" s="260"/>
      <c r="NJ65" s="260"/>
      <c r="NK65" s="260"/>
      <c r="NL65" s="260"/>
      <c r="NM65" s="260"/>
      <c r="NN65" s="260"/>
      <c r="NO65" s="260"/>
      <c r="NP65" s="260"/>
      <c r="NQ65" s="260"/>
      <c r="NR65" s="260"/>
      <c r="NS65" s="260"/>
      <c r="NT65" s="260"/>
      <c r="NU65" s="260"/>
      <c r="NV65" s="260"/>
      <c r="NW65" s="260"/>
      <c r="NX65" s="260"/>
      <c r="NY65" s="260"/>
      <c r="NZ65" s="260"/>
      <c r="OA65" s="260"/>
      <c r="OB65" s="260"/>
      <c r="OC65" s="260"/>
      <c r="OD65" s="260"/>
      <c r="OE65" s="260"/>
      <c r="OF65" s="260"/>
      <c r="OG65" s="260"/>
      <c r="OH65" s="260"/>
      <c r="OI65" s="260"/>
      <c r="OJ65" s="260"/>
      <c r="OK65" s="260"/>
      <c r="OL65" s="260"/>
      <c r="OM65" s="260"/>
      <c r="ON65" s="260"/>
      <c r="OO65" s="260"/>
      <c r="OP65" s="260"/>
      <c r="OQ65" s="260"/>
      <c r="OR65" s="260"/>
      <c r="OS65" s="260"/>
      <c r="OT65" s="260"/>
      <c r="OU65" s="260"/>
      <c r="OV65" s="260"/>
      <c r="OW65" s="260"/>
      <c r="OX65" s="260"/>
      <c r="OY65" s="260"/>
      <c r="OZ65" s="260"/>
      <c r="PA65" s="260"/>
      <c r="PB65" s="260"/>
      <c r="PC65" s="260"/>
      <c r="PD65" s="260"/>
      <c r="PE65" s="260"/>
      <c r="PF65" s="260"/>
      <c r="PG65" s="260"/>
      <c r="PH65" s="260"/>
      <c r="PI65" s="260"/>
      <c r="PJ65" s="260"/>
      <c r="PK65" s="260"/>
      <c r="PL65" s="260"/>
      <c r="PM65" s="258"/>
      <c r="PN65" s="256"/>
      <c r="PO65" s="256"/>
      <c r="PP65" s="256"/>
      <c r="PQ65" s="256"/>
      <c r="PR65" s="256"/>
      <c r="PS65" s="257"/>
    </row>
    <row r="66" spans="1:435" ht="47.25" x14ac:dyDescent="0.25">
      <c r="A66" s="324">
        <f>'Położnictwo I st.'!A65</f>
        <v>44</v>
      </c>
      <c r="B66" s="235" t="str">
        <f>IF('Położnictwo I st.'!B65&gt;0,'Położnictwo I st.'!B65," ")</f>
        <v>C</v>
      </c>
      <c r="C66" s="235" t="str">
        <f>IF('Położnictwo I st.'!C65&gt;0,'Położnictwo I st.'!C65," ")</f>
        <v>2025/2026</v>
      </c>
      <c r="D66" s="235" t="str">
        <f>IF('Położnictwo I st.'!D65&gt;0,'Położnictwo I st.'!D65," ")</f>
        <v xml:space="preserve"> </v>
      </c>
      <c r="E66" s="235">
        <f>IF('Położnictwo I st.'!E65&gt;0,'Położnictwo I st.'!E65," ")</f>
        <v>3</v>
      </c>
      <c r="F66" s="235" t="str">
        <f>IF('Położnictwo I st.'!F65&gt;0,'Położnictwo I st.'!F65," ")</f>
        <v>2027/2028</v>
      </c>
      <c r="G66" s="235" t="str">
        <f>IF('Położnictwo I st.'!G65&gt;0,'Położnictwo I st.'!G65," ")</f>
        <v>POW</v>
      </c>
      <c r="H66" s="235" t="str">
        <f>IF('Położnictwo I st.'!H65&gt;0,'Położnictwo I st.'!H65," ")</f>
        <v>ze standardu</v>
      </c>
      <c r="I66" s="319" t="str">
        <f>IF('Położnictwo I st.'!I65&gt;0,'Położnictwo I st.'!I65," ")</f>
        <v>Zajęcia fakultatywne (język migowy/telemedycyna i e-zdrowie)</v>
      </c>
      <c r="J66" s="325">
        <f>'Położnictwo I st.'!L65</f>
        <v>25</v>
      </c>
      <c r="K66" s="326">
        <f>'Położnictwo I st.'!M65</f>
        <v>5</v>
      </c>
      <c r="L66" s="327">
        <f>'Położnictwo I st.'!N65</f>
        <v>20</v>
      </c>
      <c r="M66" s="328">
        <f>'Położnictwo I st.'!AA65+'Położnictwo I st.'!AC65+'Położnictwo I st.'!AX65+'Położnictwo I st.'!AZ65</f>
        <v>5</v>
      </c>
      <c r="N66" s="329">
        <f>'Położnictwo I st.'!O65</f>
        <v>15</v>
      </c>
      <c r="O66" s="330">
        <f>'Położnictwo I st.'!P65</f>
        <v>1</v>
      </c>
      <c r="P66" s="331" t="str">
        <f>'Położnictwo I st.'!U65</f>
        <v>zal</v>
      </c>
      <c r="Q66" s="303">
        <f t="shared" si="6"/>
        <v>5</v>
      </c>
      <c r="R66" s="304">
        <f t="shared" si="7"/>
        <v>3</v>
      </c>
      <c r="S66" s="305">
        <f t="shared" si="8"/>
        <v>0</v>
      </c>
      <c r="T66" s="258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60"/>
      <c r="AW66" s="260"/>
      <c r="AX66" s="260"/>
      <c r="AY66" s="260"/>
      <c r="AZ66" s="260"/>
      <c r="BA66" s="260"/>
      <c r="BB66" s="257"/>
      <c r="BC66" s="255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9"/>
      <c r="CA66" s="253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6"/>
      <c r="DA66" s="256"/>
      <c r="DB66" s="256"/>
      <c r="DC66" s="259"/>
      <c r="DD66" s="258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256"/>
      <c r="DZ66" s="256"/>
      <c r="EA66" s="256"/>
      <c r="EB66" s="256"/>
      <c r="EC66" s="256"/>
      <c r="ED66" s="256"/>
      <c r="EE66" s="256"/>
      <c r="EF66" s="256"/>
      <c r="EG66" s="256"/>
      <c r="EH66" s="256"/>
      <c r="EI66" s="256"/>
      <c r="EJ66" s="256"/>
      <c r="EK66" s="256"/>
      <c r="EL66" s="256"/>
      <c r="EM66" s="256"/>
      <c r="EN66" s="256"/>
      <c r="EO66" s="256"/>
      <c r="EP66" s="256"/>
      <c r="EQ66" s="256"/>
      <c r="ER66" s="256"/>
      <c r="ES66" s="256"/>
      <c r="ET66" s="256"/>
      <c r="EU66" s="256">
        <v>1</v>
      </c>
      <c r="EV66" s="256">
        <v>1</v>
      </c>
      <c r="EW66" s="256">
        <v>1</v>
      </c>
      <c r="EX66" s="256">
        <v>1</v>
      </c>
      <c r="EY66" s="256">
        <v>1</v>
      </c>
      <c r="EZ66" s="258"/>
      <c r="FA66" s="256"/>
      <c r="FB66" s="256"/>
      <c r="FC66" s="256"/>
      <c r="FD66" s="256"/>
      <c r="FE66" s="256"/>
      <c r="FF66" s="256"/>
      <c r="FG66" s="256"/>
      <c r="FH66" s="256"/>
      <c r="FI66" s="256"/>
      <c r="FJ66" s="256"/>
      <c r="FK66" s="256"/>
      <c r="FL66" s="256"/>
      <c r="FM66" s="256"/>
      <c r="FN66" s="256"/>
      <c r="FO66" s="256"/>
      <c r="FP66" s="256"/>
      <c r="FQ66" s="256"/>
      <c r="FR66" s="256"/>
      <c r="FS66" s="256"/>
      <c r="FT66" s="256"/>
      <c r="FU66" s="256"/>
      <c r="FV66" s="256"/>
      <c r="FW66" s="256"/>
      <c r="FX66" s="256"/>
      <c r="FY66" s="256"/>
      <c r="FZ66" s="256"/>
      <c r="GA66" s="256"/>
      <c r="GB66" s="256"/>
      <c r="GC66" s="256"/>
      <c r="GD66" s="256"/>
      <c r="GE66" s="256"/>
      <c r="GF66" s="256"/>
      <c r="GG66" s="256"/>
      <c r="GH66" s="256"/>
      <c r="GI66" s="256"/>
      <c r="GJ66" s="256"/>
      <c r="GK66" s="256"/>
      <c r="GL66" s="256"/>
      <c r="GM66" s="256"/>
      <c r="GN66" s="256"/>
      <c r="GO66" s="256"/>
      <c r="GP66" s="256"/>
      <c r="GQ66" s="256"/>
      <c r="GR66" s="256"/>
      <c r="GS66" s="256"/>
      <c r="GT66" s="256"/>
      <c r="GU66" s="256"/>
      <c r="GV66" s="256"/>
      <c r="GW66" s="256"/>
      <c r="GX66" s="256"/>
      <c r="GY66" s="256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  <c r="HK66" s="260"/>
      <c r="HL66" s="260"/>
      <c r="HM66" s="260"/>
      <c r="HN66" s="260"/>
      <c r="HO66" s="260"/>
      <c r="HP66" s="260"/>
      <c r="HQ66" s="260"/>
      <c r="HR66" s="260"/>
      <c r="HS66" s="260"/>
      <c r="HT66" s="260"/>
      <c r="HU66" s="260"/>
      <c r="HV66" s="260"/>
      <c r="HW66" s="260"/>
      <c r="HX66" s="260"/>
      <c r="HY66" s="260"/>
      <c r="HZ66" s="260"/>
      <c r="IA66" s="260"/>
      <c r="IB66" s="260"/>
      <c r="IC66" s="260"/>
      <c r="ID66" s="257"/>
      <c r="IE66" s="258"/>
      <c r="IF66" s="256"/>
      <c r="IG66" s="256"/>
      <c r="IH66" s="256"/>
      <c r="II66" s="256"/>
      <c r="IJ66" s="256"/>
      <c r="IK66" s="256"/>
      <c r="IL66" s="256"/>
      <c r="IM66" s="256"/>
      <c r="IN66" s="256"/>
      <c r="IO66" s="256"/>
      <c r="IP66" s="256"/>
      <c r="IQ66" s="256"/>
      <c r="IR66" s="256"/>
      <c r="IS66" s="256"/>
      <c r="IT66" s="260"/>
      <c r="IU66" s="260"/>
      <c r="IV66" s="258"/>
      <c r="IW66" s="256"/>
      <c r="IX66" s="256"/>
      <c r="IY66" s="256"/>
      <c r="IZ66" s="256"/>
      <c r="JA66" s="256"/>
      <c r="JB66" s="256"/>
      <c r="JC66" s="256"/>
      <c r="JD66" s="256"/>
      <c r="JE66" s="256"/>
      <c r="JF66" s="256"/>
      <c r="JG66" s="256"/>
      <c r="JH66" s="256"/>
      <c r="JI66" s="256"/>
      <c r="JJ66" s="256"/>
      <c r="JK66" s="256"/>
      <c r="JL66" s="256"/>
      <c r="JM66" s="256"/>
      <c r="JN66" s="256"/>
      <c r="JO66" s="256"/>
      <c r="JP66" s="256"/>
      <c r="JQ66" s="256"/>
      <c r="JR66" s="256"/>
      <c r="JS66" s="256"/>
      <c r="JT66" s="260"/>
      <c r="JU66" s="260"/>
      <c r="JV66" s="260"/>
      <c r="JW66" s="260"/>
      <c r="JX66" s="258"/>
      <c r="JY66" s="256"/>
      <c r="JZ66" s="256"/>
      <c r="KA66" s="256"/>
      <c r="KB66" s="256"/>
      <c r="KC66" s="256"/>
      <c r="KD66" s="256"/>
      <c r="KE66" s="256"/>
      <c r="KF66" s="256"/>
      <c r="KG66" s="256"/>
      <c r="KH66" s="256"/>
      <c r="KI66" s="256"/>
      <c r="KJ66" s="256"/>
      <c r="KK66" s="256"/>
      <c r="KL66" s="256"/>
      <c r="KM66" s="256"/>
      <c r="KN66" s="256"/>
      <c r="KO66" s="256"/>
      <c r="KP66" s="256"/>
      <c r="KQ66" s="256"/>
      <c r="KR66" s="260"/>
      <c r="KS66" s="260"/>
      <c r="KT66" s="260"/>
      <c r="KU66" s="260"/>
      <c r="KV66" s="260"/>
      <c r="KW66" s="260"/>
      <c r="KX66" s="260"/>
      <c r="KY66" s="260"/>
      <c r="KZ66" s="260"/>
      <c r="LA66" s="260"/>
      <c r="LB66" s="260"/>
      <c r="LC66" s="260"/>
      <c r="LD66" s="260"/>
      <c r="LE66" s="260"/>
      <c r="LF66" s="260"/>
      <c r="LG66" s="260"/>
      <c r="LH66" s="260"/>
      <c r="LI66" s="260"/>
      <c r="LJ66" s="260"/>
      <c r="LK66" s="260"/>
      <c r="LL66" s="260"/>
      <c r="LM66" s="260"/>
      <c r="LN66" s="260"/>
      <c r="LO66" s="260"/>
      <c r="LP66" s="260"/>
      <c r="LQ66" s="260"/>
      <c r="LR66" s="260"/>
      <c r="LS66" s="260"/>
      <c r="LT66" s="260"/>
      <c r="LU66" s="260"/>
      <c r="LV66" s="260"/>
      <c r="LW66" s="260"/>
      <c r="LX66" s="260"/>
      <c r="LY66" s="260"/>
      <c r="LZ66" s="260"/>
      <c r="MA66" s="260"/>
      <c r="MB66" s="260"/>
      <c r="MC66" s="260"/>
      <c r="MD66" s="260"/>
      <c r="ME66" s="260"/>
      <c r="MF66" s="260"/>
      <c r="MG66" s="260"/>
      <c r="MH66" s="260"/>
      <c r="MI66" s="260">
        <v>1</v>
      </c>
      <c r="MJ66" s="260">
        <v>1</v>
      </c>
      <c r="MK66" s="257">
        <v>1</v>
      </c>
      <c r="ML66" s="261"/>
      <c r="MM66" s="256"/>
      <c r="MN66" s="256"/>
      <c r="MO66" s="256"/>
      <c r="MP66" s="256"/>
      <c r="MQ66" s="256"/>
      <c r="MR66" s="256"/>
      <c r="MS66" s="256"/>
      <c r="MT66" s="256"/>
      <c r="MU66" s="256"/>
      <c r="MV66" s="256"/>
      <c r="MW66" s="256"/>
      <c r="MX66" s="260"/>
      <c r="MY66" s="260"/>
      <c r="MZ66" s="260"/>
      <c r="NA66" s="260"/>
      <c r="NB66" s="260"/>
      <c r="NC66" s="260"/>
      <c r="ND66" s="260"/>
      <c r="NE66" s="260"/>
      <c r="NF66" s="260"/>
      <c r="NG66" s="260"/>
      <c r="NH66" s="260"/>
      <c r="NI66" s="260"/>
      <c r="NJ66" s="260"/>
      <c r="NK66" s="260"/>
      <c r="NL66" s="260"/>
      <c r="NM66" s="260"/>
      <c r="NN66" s="260"/>
      <c r="NO66" s="260"/>
      <c r="NP66" s="260"/>
      <c r="NQ66" s="260"/>
      <c r="NR66" s="260"/>
      <c r="NS66" s="260"/>
      <c r="NT66" s="260"/>
      <c r="NU66" s="260"/>
      <c r="NV66" s="260"/>
      <c r="NW66" s="260"/>
      <c r="NX66" s="260"/>
      <c r="NY66" s="260"/>
      <c r="NZ66" s="260"/>
      <c r="OA66" s="260"/>
      <c r="OB66" s="260"/>
      <c r="OC66" s="260"/>
      <c r="OD66" s="260"/>
      <c r="OE66" s="260"/>
      <c r="OF66" s="260"/>
      <c r="OG66" s="260"/>
      <c r="OH66" s="260"/>
      <c r="OI66" s="260"/>
      <c r="OJ66" s="260"/>
      <c r="OK66" s="260"/>
      <c r="OL66" s="260"/>
      <c r="OM66" s="260"/>
      <c r="ON66" s="260"/>
      <c r="OO66" s="260"/>
      <c r="OP66" s="260"/>
      <c r="OQ66" s="260"/>
      <c r="OR66" s="260"/>
      <c r="OS66" s="260"/>
      <c r="OT66" s="260"/>
      <c r="OU66" s="260"/>
      <c r="OV66" s="260"/>
      <c r="OW66" s="260"/>
      <c r="OX66" s="260"/>
      <c r="OY66" s="260"/>
      <c r="OZ66" s="260"/>
      <c r="PA66" s="260"/>
      <c r="PB66" s="260"/>
      <c r="PC66" s="260"/>
      <c r="PD66" s="260"/>
      <c r="PE66" s="260"/>
      <c r="PF66" s="260"/>
      <c r="PG66" s="260"/>
      <c r="PH66" s="260"/>
      <c r="PI66" s="260"/>
      <c r="PJ66" s="260"/>
      <c r="PK66" s="260"/>
      <c r="PL66" s="260"/>
      <c r="PM66" s="258"/>
      <c r="PN66" s="256"/>
      <c r="PO66" s="256"/>
      <c r="PP66" s="256"/>
      <c r="PQ66" s="256"/>
      <c r="PR66" s="256"/>
      <c r="PS66" s="257"/>
    </row>
    <row r="67" spans="1:435" ht="31.5" x14ac:dyDescent="0.25">
      <c r="A67" s="324">
        <f>'Położnictwo I st.'!A66</f>
        <v>45</v>
      </c>
      <c r="B67" s="235" t="str">
        <f>IF('Położnictwo I st.'!B66&gt;0,'Położnictwo I st.'!B66," ")</f>
        <v>D</v>
      </c>
      <c r="C67" s="235" t="str">
        <f>IF('Położnictwo I st.'!C66&gt;0,'Położnictwo I st.'!C66," ")</f>
        <v>2025/2026</v>
      </c>
      <c r="D67" s="235" t="str">
        <f>IF('Położnictwo I st.'!D66&gt;0,'Położnictwo I st.'!D66," ")</f>
        <v xml:space="preserve"> </v>
      </c>
      <c r="E67" s="235">
        <f>IF('Położnictwo I st.'!E66&gt;0,'Położnictwo I st.'!E66," ")</f>
        <v>3</v>
      </c>
      <c r="F67" s="235" t="str">
        <f>IF('Położnictwo I st.'!F66&gt;0,'Położnictwo I st.'!F66," ")</f>
        <v>2027/2028</v>
      </c>
      <c r="G67" s="235" t="str">
        <f>IF('Położnictwo I st.'!G66&gt;0,'Położnictwo I st.'!G66," ")</f>
        <v>RPS</v>
      </c>
      <c r="H67" s="235" t="str">
        <f>IF('Położnictwo I st.'!H66&gt;0,'Położnictwo I st.'!H66," ")</f>
        <v>ze standardu</v>
      </c>
      <c r="I67" s="319" t="str">
        <f>IF('Położnictwo I st.'!I66&gt;0,'Położnictwo I st.'!I66," ")</f>
        <v>Techniki położnicze i prowadzenie porodu</v>
      </c>
      <c r="J67" s="325">
        <f>'Położnictwo I st.'!L66</f>
        <v>170</v>
      </c>
      <c r="K67" s="326">
        <f>'Położnictwo I st.'!M66</f>
        <v>0</v>
      </c>
      <c r="L67" s="327">
        <f>'Położnictwo I st.'!N66</f>
        <v>170</v>
      </c>
      <c r="M67" s="328">
        <f>'Położnictwo I st.'!AA66+'Położnictwo I st.'!AC66+'Położnictwo I st.'!AX66+'Położnictwo I st.'!AZ66</f>
        <v>0</v>
      </c>
      <c r="N67" s="329">
        <f>'Położnictwo I st.'!O66</f>
        <v>150</v>
      </c>
      <c r="O67" s="330">
        <f>'Położnictwo I st.'!P66</f>
        <v>6</v>
      </c>
      <c r="P67" s="331" t="str">
        <f>'Położnictwo I st.'!U66</f>
        <v xml:space="preserve">egz </v>
      </c>
      <c r="Q67" s="303">
        <f t="shared" si="6"/>
        <v>11</v>
      </c>
      <c r="R67" s="304">
        <f t="shared" si="7"/>
        <v>25</v>
      </c>
      <c r="S67" s="305">
        <f t="shared" si="8"/>
        <v>0</v>
      </c>
      <c r="T67" s="258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60"/>
      <c r="AW67" s="260"/>
      <c r="AX67" s="260"/>
      <c r="AY67" s="260"/>
      <c r="AZ67" s="260"/>
      <c r="BA67" s="260"/>
      <c r="BB67" s="257"/>
      <c r="BC67" s="255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9"/>
      <c r="CA67" s="253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6"/>
      <c r="DA67" s="256"/>
      <c r="DB67" s="256"/>
      <c r="DC67" s="259"/>
      <c r="DD67" s="258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256"/>
      <c r="DZ67" s="256"/>
      <c r="EA67" s="256"/>
      <c r="EB67" s="256"/>
      <c r="EC67" s="256"/>
      <c r="ED67" s="256"/>
      <c r="EE67" s="256"/>
      <c r="EF67" s="256"/>
      <c r="EG67" s="256"/>
      <c r="EH67" s="256"/>
      <c r="EI67" s="256"/>
      <c r="EJ67" s="256"/>
      <c r="EK67" s="256"/>
      <c r="EL67" s="256"/>
      <c r="EM67" s="256"/>
      <c r="EN67" s="256"/>
      <c r="EO67" s="256"/>
      <c r="EP67" s="256"/>
      <c r="EQ67" s="256"/>
      <c r="ER67" s="256"/>
      <c r="ES67" s="256"/>
      <c r="ET67" s="256"/>
      <c r="EU67" s="256"/>
      <c r="EV67" s="256"/>
      <c r="EW67" s="256"/>
      <c r="EX67" s="256"/>
      <c r="EY67" s="256"/>
      <c r="EZ67" s="258">
        <v>1</v>
      </c>
      <c r="FA67" s="256">
        <v>1</v>
      </c>
      <c r="FB67" s="256">
        <v>1</v>
      </c>
      <c r="FC67" s="256">
        <v>1</v>
      </c>
      <c r="FD67" s="256">
        <v>1</v>
      </c>
      <c r="FE67" s="256">
        <v>1</v>
      </c>
      <c r="FF67" s="256">
        <v>1</v>
      </c>
      <c r="FG67" s="256">
        <v>1</v>
      </c>
      <c r="FH67" s="256">
        <v>1</v>
      </c>
      <c r="FI67" s="256">
        <v>1</v>
      </c>
      <c r="FJ67" s="256">
        <v>1</v>
      </c>
      <c r="FK67" s="256"/>
      <c r="FL67" s="256"/>
      <c r="FM67" s="256"/>
      <c r="FN67" s="256"/>
      <c r="FO67" s="256"/>
      <c r="FP67" s="256"/>
      <c r="FQ67" s="256"/>
      <c r="FR67" s="256"/>
      <c r="FS67" s="256"/>
      <c r="FT67" s="256"/>
      <c r="FU67" s="256"/>
      <c r="FV67" s="256"/>
      <c r="FW67" s="256"/>
      <c r="FX67" s="256"/>
      <c r="FY67" s="256"/>
      <c r="FZ67" s="256"/>
      <c r="GA67" s="256"/>
      <c r="GB67" s="256"/>
      <c r="GC67" s="256"/>
      <c r="GD67" s="256"/>
      <c r="GE67" s="256"/>
      <c r="GF67" s="256"/>
      <c r="GG67" s="256"/>
      <c r="GH67" s="256"/>
      <c r="GI67" s="256"/>
      <c r="GJ67" s="256"/>
      <c r="GK67" s="256"/>
      <c r="GL67" s="256"/>
      <c r="GM67" s="256"/>
      <c r="GN67" s="256"/>
      <c r="GO67" s="256"/>
      <c r="GP67" s="256"/>
      <c r="GQ67" s="256"/>
      <c r="GR67" s="256"/>
      <c r="GS67" s="256"/>
      <c r="GT67" s="256"/>
      <c r="GU67" s="256"/>
      <c r="GV67" s="256"/>
      <c r="GW67" s="256"/>
      <c r="GX67" s="256"/>
      <c r="GY67" s="256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  <c r="HK67" s="260"/>
      <c r="HL67" s="260"/>
      <c r="HM67" s="260"/>
      <c r="HN67" s="260"/>
      <c r="HO67" s="260"/>
      <c r="HP67" s="260"/>
      <c r="HQ67" s="260"/>
      <c r="HR67" s="260"/>
      <c r="HS67" s="260"/>
      <c r="HT67" s="260"/>
      <c r="HU67" s="260"/>
      <c r="HV67" s="260"/>
      <c r="HW67" s="260"/>
      <c r="HX67" s="260"/>
      <c r="HY67" s="260"/>
      <c r="HZ67" s="260"/>
      <c r="IA67" s="260"/>
      <c r="IB67" s="260"/>
      <c r="IC67" s="260"/>
      <c r="ID67" s="257"/>
      <c r="IE67" s="258"/>
      <c r="IF67" s="256"/>
      <c r="IG67" s="256"/>
      <c r="IH67" s="256"/>
      <c r="II67" s="256"/>
      <c r="IJ67" s="256"/>
      <c r="IK67" s="256"/>
      <c r="IL67" s="256"/>
      <c r="IM67" s="256"/>
      <c r="IN67" s="256"/>
      <c r="IO67" s="256"/>
      <c r="IP67" s="256"/>
      <c r="IQ67" s="256"/>
      <c r="IR67" s="256"/>
      <c r="IS67" s="256"/>
      <c r="IT67" s="260"/>
      <c r="IU67" s="260"/>
      <c r="IV67" s="258"/>
      <c r="IW67" s="256"/>
      <c r="IX67" s="256"/>
      <c r="IY67" s="256"/>
      <c r="IZ67" s="256"/>
      <c r="JA67" s="256"/>
      <c r="JB67" s="256"/>
      <c r="JC67" s="256"/>
      <c r="JD67" s="256"/>
      <c r="JE67" s="256"/>
      <c r="JF67" s="256"/>
      <c r="JG67" s="256"/>
      <c r="JH67" s="256"/>
      <c r="JI67" s="256"/>
      <c r="JJ67" s="256"/>
      <c r="JK67" s="256"/>
      <c r="JL67" s="256"/>
      <c r="JM67" s="256"/>
      <c r="JN67" s="256"/>
      <c r="JO67" s="256"/>
      <c r="JP67" s="256"/>
      <c r="JQ67" s="256"/>
      <c r="JR67" s="256"/>
      <c r="JS67" s="256"/>
      <c r="JT67" s="260"/>
      <c r="JU67" s="260"/>
      <c r="JV67" s="260"/>
      <c r="JW67" s="260"/>
      <c r="JX67" s="258"/>
      <c r="JY67" s="256"/>
      <c r="JZ67" s="256"/>
      <c r="KA67" s="256"/>
      <c r="KB67" s="256"/>
      <c r="KC67" s="256"/>
      <c r="KD67" s="256"/>
      <c r="KE67" s="256"/>
      <c r="KF67" s="256"/>
      <c r="KG67" s="256"/>
      <c r="KH67" s="256"/>
      <c r="KI67" s="256"/>
      <c r="KJ67" s="256"/>
      <c r="KK67" s="256"/>
      <c r="KL67" s="256"/>
      <c r="KM67" s="256"/>
      <c r="KN67" s="256"/>
      <c r="KO67" s="256"/>
      <c r="KP67" s="256"/>
      <c r="KQ67" s="256"/>
      <c r="KR67" s="260"/>
      <c r="KS67" s="260"/>
      <c r="KT67" s="260"/>
      <c r="KU67" s="260"/>
      <c r="KV67" s="260"/>
      <c r="KW67" s="260"/>
      <c r="KX67" s="260"/>
      <c r="KY67" s="260"/>
      <c r="KZ67" s="260"/>
      <c r="LA67" s="260"/>
      <c r="LB67" s="260"/>
      <c r="LC67" s="260"/>
      <c r="LD67" s="260"/>
      <c r="LE67" s="260"/>
      <c r="LF67" s="260"/>
      <c r="LG67" s="260"/>
      <c r="LH67" s="260"/>
      <c r="LI67" s="260"/>
      <c r="LJ67" s="260"/>
      <c r="LK67" s="260"/>
      <c r="LL67" s="260"/>
      <c r="LM67" s="260"/>
      <c r="LN67" s="260"/>
      <c r="LO67" s="260"/>
      <c r="LP67" s="260"/>
      <c r="LQ67" s="260"/>
      <c r="LR67" s="260"/>
      <c r="LS67" s="260"/>
      <c r="LT67" s="260"/>
      <c r="LU67" s="260"/>
      <c r="LV67" s="260"/>
      <c r="LW67" s="260"/>
      <c r="LX67" s="260"/>
      <c r="LY67" s="260"/>
      <c r="LZ67" s="260"/>
      <c r="MA67" s="260"/>
      <c r="MB67" s="260"/>
      <c r="MC67" s="260"/>
      <c r="MD67" s="260"/>
      <c r="ME67" s="260"/>
      <c r="MF67" s="260"/>
      <c r="MG67" s="260"/>
      <c r="MH67" s="260"/>
      <c r="MI67" s="260"/>
      <c r="MJ67" s="260"/>
      <c r="MK67" s="257"/>
      <c r="ML67" s="261">
        <v>1</v>
      </c>
      <c r="MM67" s="256">
        <v>1</v>
      </c>
      <c r="MN67" s="256">
        <v>1</v>
      </c>
      <c r="MO67" s="256">
        <v>1</v>
      </c>
      <c r="MP67" s="256">
        <v>1</v>
      </c>
      <c r="MQ67" s="256">
        <v>1</v>
      </c>
      <c r="MR67" s="256">
        <v>1</v>
      </c>
      <c r="MS67" s="256">
        <v>1</v>
      </c>
      <c r="MT67" s="256">
        <v>1</v>
      </c>
      <c r="MU67" s="256">
        <v>1</v>
      </c>
      <c r="MV67" s="256">
        <v>1</v>
      </c>
      <c r="MW67" s="256">
        <v>1</v>
      </c>
      <c r="MX67" s="260">
        <v>1</v>
      </c>
      <c r="MY67" s="260">
        <v>1</v>
      </c>
      <c r="MZ67" s="260">
        <v>1</v>
      </c>
      <c r="NA67" s="260">
        <v>1</v>
      </c>
      <c r="NB67" s="260">
        <v>1</v>
      </c>
      <c r="NC67" s="260">
        <v>1</v>
      </c>
      <c r="ND67" s="260">
        <v>1</v>
      </c>
      <c r="NE67" s="260">
        <v>1</v>
      </c>
      <c r="NF67" s="260">
        <v>1</v>
      </c>
      <c r="NG67" s="260">
        <v>1</v>
      </c>
      <c r="NH67" s="260">
        <v>1</v>
      </c>
      <c r="NI67" s="260">
        <v>1</v>
      </c>
      <c r="NJ67" s="260">
        <v>1</v>
      </c>
      <c r="NK67" s="260"/>
      <c r="NL67" s="260"/>
      <c r="NM67" s="260"/>
      <c r="NN67" s="260"/>
      <c r="NO67" s="260"/>
      <c r="NP67" s="260"/>
      <c r="NQ67" s="260"/>
      <c r="NR67" s="260"/>
      <c r="NS67" s="260"/>
      <c r="NT67" s="260"/>
      <c r="NU67" s="260"/>
      <c r="NV67" s="260"/>
      <c r="NW67" s="260"/>
      <c r="NX67" s="260"/>
      <c r="NY67" s="260"/>
      <c r="NZ67" s="260"/>
      <c r="OA67" s="260"/>
      <c r="OB67" s="260"/>
      <c r="OC67" s="260"/>
      <c r="OD67" s="260"/>
      <c r="OE67" s="260"/>
      <c r="OF67" s="260"/>
      <c r="OG67" s="260"/>
      <c r="OH67" s="260"/>
      <c r="OI67" s="260"/>
      <c r="OJ67" s="260"/>
      <c r="OK67" s="260"/>
      <c r="OL67" s="260"/>
      <c r="OM67" s="260"/>
      <c r="ON67" s="260"/>
      <c r="OO67" s="260"/>
      <c r="OP67" s="260"/>
      <c r="OQ67" s="260"/>
      <c r="OR67" s="260"/>
      <c r="OS67" s="260"/>
      <c r="OT67" s="260"/>
      <c r="OU67" s="260"/>
      <c r="OV67" s="260"/>
      <c r="OW67" s="260"/>
      <c r="OX67" s="260"/>
      <c r="OY67" s="260"/>
      <c r="OZ67" s="260"/>
      <c r="PA67" s="260"/>
      <c r="PB67" s="260"/>
      <c r="PC67" s="260"/>
      <c r="PD67" s="260"/>
      <c r="PE67" s="260"/>
      <c r="PF67" s="260"/>
      <c r="PG67" s="260"/>
      <c r="PH67" s="260"/>
      <c r="PI67" s="260"/>
      <c r="PJ67" s="260"/>
      <c r="PK67" s="260"/>
      <c r="PL67" s="260"/>
      <c r="PM67" s="258"/>
      <c r="PN67" s="256"/>
      <c r="PO67" s="256"/>
      <c r="PP67" s="256"/>
      <c r="PQ67" s="256"/>
      <c r="PR67" s="256"/>
      <c r="PS67" s="257"/>
    </row>
    <row r="68" spans="1:435" ht="31.5" x14ac:dyDescent="0.25">
      <c r="A68" s="324">
        <f>'Położnictwo I st.'!A67</f>
        <v>46</v>
      </c>
      <c r="B68" s="235" t="str">
        <f>IF('Położnictwo I st.'!B67&gt;0,'Położnictwo I st.'!B67," ")</f>
        <v>D</v>
      </c>
      <c r="C68" s="235" t="str">
        <f>IF('Położnictwo I st.'!C67&gt;0,'Położnictwo I st.'!C67," ")</f>
        <v>2025/2026</v>
      </c>
      <c r="D68" s="235" t="str">
        <f>IF('Położnictwo I st.'!D67&gt;0,'Położnictwo I st.'!D67," ")</f>
        <v xml:space="preserve"> </v>
      </c>
      <c r="E68" s="235">
        <f>IF('Położnictwo I st.'!E67&gt;0,'Położnictwo I st.'!E67," ")</f>
        <v>3</v>
      </c>
      <c r="F68" s="235" t="str">
        <f>IF('Położnictwo I st.'!F67&gt;0,'Położnictwo I st.'!F67," ")</f>
        <v>2027/2028</v>
      </c>
      <c r="G68" s="235" t="str">
        <f>IF('Położnictwo I st.'!G67&gt;0,'Położnictwo I st.'!G67," ")</f>
        <v>RPS</v>
      </c>
      <c r="H68" s="235" t="str">
        <f>IF('Położnictwo I st.'!H67&gt;0,'Położnictwo I st.'!H67," ")</f>
        <v>ze standardu</v>
      </c>
      <c r="I68" s="319" t="str">
        <f>IF('Położnictwo I st.'!I67&gt;0,'Położnictwo I st.'!I67," ")</f>
        <v>Ginekologia i opieka ginekologiczna</v>
      </c>
      <c r="J68" s="325">
        <f>'Położnictwo I st.'!L67</f>
        <v>150</v>
      </c>
      <c r="K68" s="326">
        <f>'Położnictwo I st.'!M67</f>
        <v>0</v>
      </c>
      <c r="L68" s="327">
        <f>'Położnictwo I st.'!N67</f>
        <v>150</v>
      </c>
      <c r="M68" s="328">
        <f>'Położnictwo I st.'!AA67+'Położnictwo I st.'!AC67+'Położnictwo I st.'!AX67+'Położnictwo I st.'!AZ67</f>
        <v>15</v>
      </c>
      <c r="N68" s="329">
        <f>'Położnictwo I st.'!O67</f>
        <v>135</v>
      </c>
      <c r="O68" s="330">
        <f>'Położnictwo I st.'!P67</f>
        <v>5</v>
      </c>
      <c r="P68" s="331" t="str">
        <f>'Położnictwo I st.'!U67</f>
        <v xml:space="preserve">egz </v>
      </c>
      <c r="Q68" s="303">
        <f t="shared" si="6"/>
        <v>14</v>
      </c>
      <c r="R68" s="304">
        <f t="shared" si="7"/>
        <v>10</v>
      </c>
      <c r="S68" s="305">
        <f t="shared" si="8"/>
        <v>0</v>
      </c>
      <c r="T68" s="258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60"/>
      <c r="AW68" s="260"/>
      <c r="AX68" s="260"/>
      <c r="AY68" s="260"/>
      <c r="AZ68" s="260"/>
      <c r="BA68" s="260"/>
      <c r="BB68" s="257"/>
      <c r="BC68" s="255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9"/>
      <c r="CA68" s="253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6"/>
      <c r="DA68" s="256"/>
      <c r="DB68" s="256"/>
      <c r="DC68" s="259"/>
      <c r="DD68" s="258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256"/>
      <c r="DZ68" s="256"/>
      <c r="EA68" s="256"/>
      <c r="EB68" s="256"/>
      <c r="EC68" s="256"/>
      <c r="ED68" s="256"/>
      <c r="EE68" s="256"/>
      <c r="EF68" s="256"/>
      <c r="EG68" s="256"/>
      <c r="EH68" s="256"/>
      <c r="EI68" s="256"/>
      <c r="EJ68" s="256"/>
      <c r="EK68" s="256"/>
      <c r="EL68" s="256"/>
      <c r="EM68" s="256"/>
      <c r="EN68" s="256"/>
      <c r="EO68" s="256"/>
      <c r="EP68" s="256"/>
      <c r="EQ68" s="256"/>
      <c r="ER68" s="256"/>
      <c r="ES68" s="256"/>
      <c r="ET68" s="256"/>
      <c r="EU68" s="256"/>
      <c r="EV68" s="256"/>
      <c r="EW68" s="256"/>
      <c r="EX68" s="256"/>
      <c r="EY68" s="256"/>
      <c r="EZ68" s="258"/>
      <c r="FA68" s="256"/>
      <c r="FB68" s="256"/>
      <c r="FC68" s="256"/>
      <c r="FD68" s="256"/>
      <c r="FE68" s="256"/>
      <c r="FF68" s="256"/>
      <c r="FG68" s="256"/>
      <c r="FH68" s="256"/>
      <c r="FI68" s="256"/>
      <c r="FJ68" s="256"/>
      <c r="FK68" s="256"/>
      <c r="FL68" s="256"/>
      <c r="FM68" s="256"/>
      <c r="FN68" s="256"/>
      <c r="FO68" s="256"/>
      <c r="FP68" s="256"/>
      <c r="FQ68" s="256"/>
      <c r="FR68" s="256"/>
      <c r="FS68" s="256"/>
      <c r="FT68" s="256"/>
      <c r="FU68" s="256"/>
      <c r="FV68" s="256"/>
      <c r="FW68" s="256"/>
      <c r="FX68" s="256"/>
      <c r="FY68" s="256"/>
      <c r="FZ68" s="256"/>
      <c r="GA68" s="256"/>
      <c r="GB68" s="256"/>
      <c r="GC68" s="256">
        <v>1</v>
      </c>
      <c r="GD68" s="256">
        <v>1</v>
      </c>
      <c r="GE68" s="256">
        <v>1</v>
      </c>
      <c r="GF68" s="256">
        <v>1</v>
      </c>
      <c r="GG68" s="256">
        <v>1</v>
      </c>
      <c r="GH68" s="256">
        <v>1</v>
      </c>
      <c r="GI68" s="256">
        <v>1</v>
      </c>
      <c r="GJ68" s="256">
        <v>1</v>
      </c>
      <c r="GK68" s="256">
        <v>1</v>
      </c>
      <c r="GL68" s="256">
        <v>1</v>
      </c>
      <c r="GM68" s="256">
        <v>1</v>
      </c>
      <c r="GN68" s="256">
        <v>1</v>
      </c>
      <c r="GO68" s="256">
        <v>1</v>
      </c>
      <c r="GP68" s="256">
        <v>1</v>
      </c>
      <c r="GQ68" s="256"/>
      <c r="GR68" s="256"/>
      <c r="GS68" s="256"/>
      <c r="GT68" s="256"/>
      <c r="GU68" s="256"/>
      <c r="GV68" s="256"/>
      <c r="GW68" s="256"/>
      <c r="GX68" s="256"/>
      <c r="GY68" s="256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  <c r="HK68" s="260"/>
      <c r="HL68" s="260"/>
      <c r="HM68" s="260"/>
      <c r="HN68" s="260"/>
      <c r="HO68" s="260"/>
      <c r="HP68" s="260"/>
      <c r="HQ68" s="260"/>
      <c r="HR68" s="260"/>
      <c r="HS68" s="260"/>
      <c r="HT68" s="260"/>
      <c r="HU68" s="260"/>
      <c r="HV68" s="260"/>
      <c r="HW68" s="260"/>
      <c r="HX68" s="260"/>
      <c r="HY68" s="260"/>
      <c r="HZ68" s="260"/>
      <c r="IA68" s="260"/>
      <c r="IB68" s="260"/>
      <c r="IC68" s="260"/>
      <c r="ID68" s="257"/>
      <c r="IE68" s="258"/>
      <c r="IF68" s="256"/>
      <c r="IG68" s="256"/>
      <c r="IH68" s="256"/>
      <c r="II68" s="256"/>
      <c r="IJ68" s="256"/>
      <c r="IK68" s="256"/>
      <c r="IL68" s="256"/>
      <c r="IM68" s="256"/>
      <c r="IN68" s="256"/>
      <c r="IO68" s="256"/>
      <c r="IP68" s="256"/>
      <c r="IQ68" s="256"/>
      <c r="IR68" s="256"/>
      <c r="IS68" s="256"/>
      <c r="IT68" s="260"/>
      <c r="IU68" s="260"/>
      <c r="IV68" s="258"/>
      <c r="IW68" s="256"/>
      <c r="IX68" s="256"/>
      <c r="IY68" s="256"/>
      <c r="IZ68" s="256"/>
      <c r="JA68" s="256"/>
      <c r="JB68" s="256"/>
      <c r="JC68" s="256"/>
      <c r="JD68" s="256"/>
      <c r="JE68" s="256"/>
      <c r="JF68" s="256"/>
      <c r="JG68" s="256"/>
      <c r="JH68" s="256"/>
      <c r="JI68" s="256"/>
      <c r="JJ68" s="256"/>
      <c r="JK68" s="256"/>
      <c r="JL68" s="256"/>
      <c r="JM68" s="256"/>
      <c r="JN68" s="256"/>
      <c r="JO68" s="256"/>
      <c r="JP68" s="256"/>
      <c r="JQ68" s="256"/>
      <c r="JR68" s="256"/>
      <c r="JS68" s="256"/>
      <c r="JT68" s="260"/>
      <c r="JU68" s="260"/>
      <c r="JV68" s="260"/>
      <c r="JW68" s="260"/>
      <c r="JX68" s="258"/>
      <c r="JY68" s="256"/>
      <c r="JZ68" s="256"/>
      <c r="KA68" s="256"/>
      <c r="KB68" s="256"/>
      <c r="KC68" s="256"/>
      <c r="KD68" s="256"/>
      <c r="KE68" s="256"/>
      <c r="KF68" s="256"/>
      <c r="KG68" s="256"/>
      <c r="KH68" s="256"/>
      <c r="KI68" s="256"/>
      <c r="KJ68" s="256"/>
      <c r="KK68" s="256"/>
      <c r="KL68" s="256"/>
      <c r="KM68" s="256"/>
      <c r="KN68" s="256"/>
      <c r="KO68" s="256"/>
      <c r="KP68" s="256"/>
      <c r="KQ68" s="256"/>
      <c r="KR68" s="260"/>
      <c r="KS68" s="260"/>
      <c r="KT68" s="260"/>
      <c r="KU68" s="260"/>
      <c r="KV68" s="260"/>
      <c r="KW68" s="260"/>
      <c r="KX68" s="260"/>
      <c r="KY68" s="260"/>
      <c r="KZ68" s="260"/>
      <c r="LA68" s="260"/>
      <c r="LB68" s="260"/>
      <c r="LC68" s="260"/>
      <c r="LD68" s="260"/>
      <c r="LE68" s="260"/>
      <c r="LF68" s="260"/>
      <c r="LG68" s="260"/>
      <c r="LH68" s="260"/>
      <c r="LI68" s="260"/>
      <c r="LJ68" s="260"/>
      <c r="LK68" s="260"/>
      <c r="LL68" s="260"/>
      <c r="LM68" s="260"/>
      <c r="LN68" s="260"/>
      <c r="LO68" s="260"/>
      <c r="LP68" s="260"/>
      <c r="LQ68" s="260"/>
      <c r="LR68" s="260"/>
      <c r="LS68" s="260"/>
      <c r="LT68" s="260"/>
      <c r="LU68" s="260"/>
      <c r="LV68" s="260"/>
      <c r="LW68" s="260"/>
      <c r="LX68" s="260"/>
      <c r="LY68" s="260"/>
      <c r="LZ68" s="260"/>
      <c r="MA68" s="260"/>
      <c r="MB68" s="260"/>
      <c r="MC68" s="260"/>
      <c r="MD68" s="260"/>
      <c r="ME68" s="260"/>
      <c r="MF68" s="260"/>
      <c r="MG68" s="260"/>
      <c r="MH68" s="260"/>
      <c r="MI68" s="260"/>
      <c r="MJ68" s="260"/>
      <c r="MK68" s="257"/>
      <c r="ML68" s="261"/>
      <c r="MM68" s="256"/>
      <c r="MN68" s="256"/>
      <c r="MO68" s="256"/>
      <c r="MP68" s="256"/>
      <c r="MQ68" s="256"/>
      <c r="MR68" s="256"/>
      <c r="MS68" s="256"/>
      <c r="MT68" s="256"/>
      <c r="MU68" s="256"/>
      <c r="MV68" s="256"/>
      <c r="MW68" s="256"/>
      <c r="MX68" s="260"/>
      <c r="MY68" s="260"/>
      <c r="MZ68" s="260"/>
      <c r="NA68" s="260"/>
      <c r="NB68" s="260"/>
      <c r="NC68" s="260"/>
      <c r="ND68" s="260"/>
      <c r="NE68" s="260"/>
      <c r="NF68" s="260"/>
      <c r="NG68" s="260"/>
      <c r="NH68" s="260"/>
      <c r="NI68" s="260"/>
      <c r="NJ68" s="260"/>
      <c r="NK68" s="260"/>
      <c r="NL68" s="260"/>
      <c r="NM68" s="260"/>
      <c r="NN68" s="260"/>
      <c r="NO68" s="260"/>
      <c r="NP68" s="260"/>
      <c r="NQ68" s="260"/>
      <c r="NR68" s="260"/>
      <c r="NS68" s="260"/>
      <c r="NT68" s="260"/>
      <c r="NU68" s="260"/>
      <c r="NV68" s="260"/>
      <c r="NW68" s="260"/>
      <c r="NX68" s="260"/>
      <c r="NY68" s="260"/>
      <c r="NZ68" s="260">
        <v>1</v>
      </c>
      <c r="OA68" s="260">
        <v>1</v>
      </c>
      <c r="OB68" s="260">
        <v>1</v>
      </c>
      <c r="OC68" s="260">
        <v>1</v>
      </c>
      <c r="OD68" s="260">
        <v>1</v>
      </c>
      <c r="OE68" s="260">
        <v>1</v>
      </c>
      <c r="OF68" s="260">
        <v>1</v>
      </c>
      <c r="OG68" s="260">
        <v>1</v>
      </c>
      <c r="OH68" s="260">
        <v>1</v>
      </c>
      <c r="OI68" s="260">
        <v>1</v>
      </c>
      <c r="OJ68" s="260"/>
      <c r="OK68" s="260"/>
      <c r="OL68" s="260"/>
      <c r="OM68" s="260"/>
      <c r="ON68" s="260"/>
      <c r="OO68" s="260"/>
      <c r="OP68" s="260"/>
      <c r="OQ68" s="260"/>
      <c r="OR68" s="260"/>
      <c r="OS68" s="260"/>
      <c r="OT68" s="260"/>
      <c r="OU68" s="260"/>
      <c r="OV68" s="260"/>
      <c r="OW68" s="260"/>
      <c r="OX68" s="260"/>
      <c r="OY68" s="260"/>
      <c r="OZ68" s="260"/>
      <c r="PA68" s="260"/>
      <c r="PB68" s="260"/>
      <c r="PC68" s="260"/>
      <c r="PD68" s="260"/>
      <c r="PE68" s="260"/>
      <c r="PF68" s="260"/>
      <c r="PG68" s="260"/>
      <c r="PH68" s="260"/>
      <c r="PI68" s="260"/>
      <c r="PJ68" s="260"/>
      <c r="PK68" s="260"/>
      <c r="PL68" s="260"/>
      <c r="PM68" s="258"/>
      <c r="PN68" s="256"/>
      <c r="PO68" s="256"/>
      <c r="PP68" s="256"/>
      <c r="PQ68" s="256"/>
      <c r="PR68" s="256"/>
      <c r="PS68" s="257"/>
    </row>
    <row r="69" spans="1:435" ht="31.5" x14ac:dyDescent="0.25">
      <c r="A69" s="324">
        <f>'Położnictwo I st.'!A68</f>
        <v>47</v>
      </c>
      <c r="B69" s="235" t="str">
        <f>IF('Położnictwo I st.'!B68&gt;0,'Położnictwo I st.'!B68," ")</f>
        <v>D</v>
      </c>
      <c r="C69" s="235" t="str">
        <f>IF('Położnictwo I st.'!C68&gt;0,'Położnictwo I st.'!C68," ")</f>
        <v>2025/2026</v>
      </c>
      <c r="D69" s="235" t="str">
        <f>IF('Położnictwo I st.'!D68&gt;0,'Położnictwo I st.'!D68," ")</f>
        <v xml:space="preserve"> </v>
      </c>
      <c r="E69" s="235">
        <f>IF('Położnictwo I st.'!E68&gt;0,'Położnictwo I st.'!E68," ")</f>
        <v>3</v>
      </c>
      <c r="F69" s="235" t="str">
        <f>IF('Położnictwo I st.'!F68&gt;0,'Położnictwo I st.'!F68," ")</f>
        <v>2027/2028</v>
      </c>
      <c r="G69" s="235" t="str">
        <f>IF('Położnictwo I st.'!G68&gt;0,'Położnictwo I st.'!G68," ")</f>
        <v>RPS</v>
      </c>
      <c r="H69" s="235" t="str">
        <f>IF('Położnictwo I st.'!H68&gt;0,'Położnictwo I st.'!H68," ")</f>
        <v>ze standardu</v>
      </c>
      <c r="I69" s="319" t="str">
        <f>IF('Położnictwo I st.'!I68&gt;0,'Położnictwo I st.'!I68," ")</f>
        <v>Anestezjologia i stany zagrożenia życia</v>
      </c>
      <c r="J69" s="325">
        <f>'Położnictwo I st.'!L68</f>
        <v>90</v>
      </c>
      <c r="K69" s="326">
        <f>'Położnictwo I st.'!M68</f>
        <v>0</v>
      </c>
      <c r="L69" s="327">
        <f>'Położnictwo I st.'!N68</f>
        <v>90</v>
      </c>
      <c r="M69" s="328">
        <f>'Położnictwo I st.'!AA68+'Położnictwo I st.'!AC68+'Położnictwo I st.'!AX68+'Położnictwo I st.'!AZ68</f>
        <v>25</v>
      </c>
      <c r="N69" s="329">
        <f>'Położnictwo I st.'!O68</f>
        <v>65</v>
      </c>
      <c r="O69" s="330">
        <f>'Położnictwo I st.'!P68</f>
        <v>3.5</v>
      </c>
      <c r="P69" s="331" t="str">
        <f>'Położnictwo I st.'!U68</f>
        <v xml:space="preserve">egz </v>
      </c>
      <c r="Q69" s="303">
        <f t="shared" si="6"/>
        <v>4</v>
      </c>
      <c r="R69" s="304">
        <f t="shared" si="7"/>
        <v>4</v>
      </c>
      <c r="S69" s="305">
        <f t="shared" si="8"/>
        <v>0</v>
      </c>
      <c r="T69" s="258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60"/>
      <c r="AW69" s="260"/>
      <c r="AX69" s="260"/>
      <c r="AY69" s="260"/>
      <c r="AZ69" s="260"/>
      <c r="BA69" s="260"/>
      <c r="BB69" s="257"/>
      <c r="BC69" s="255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9"/>
      <c r="CA69" s="253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6"/>
      <c r="DA69" s="256"/>
      <c r="DB69" s="256"/>
      <c r="DC69" s="259"/>
      <c r="DD69" s="258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256"/>
      <c r="DZ69" s="256"/>
      <c r="EA69" s="256"/>
      <c r="EB69" s="256"/>
      <c r="EC69" s="256"/>
      <c r="ED69" s="256"/>
      <c r="EE69" s="256"/>
      <c r="EF69" s="256"/>
      <c r="EG69" s="256"/>
      <c r="EH69" s="256"/>
      <c r="EI69" s="256"/>
      <c r="EJ69" s="256"/>
      <c r="EK69" s="256"/>
      <c r="EL69" s="256"/>
      <c r="EM69" s="256"/>
      <c r="EN69" s="256"/>
      <c r="EO69" s="256"/>
      <c r="EP69" s="256"/>
      <c r="EQ69" s="256"/>
      <c r="ER69" s="256"/>
      <c r="ES69" s="256"/>
      <c r="ET69" s="256"/>
      <c r="EU69" s="256"/>
      <c r="EV69" s="256"/>
      <c r="EW69" s="256"/>
      <c r="EX69" s="256"/>
      <c r="EY69" s="256"/>
      <c r="EZ69" s="258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6"/>
      <c r="FL69" s="256"/>
      <c r="FM69" s="256"/>
      <c r="FN69" s="256"/>
      <c r="FO69" s="256"/>
      <c r="FP69" s="256"/>
      <c r="FQ69" s="256"/>
      <c r="FR69" s="256"/>
      <c r="FS69" s="256"/>
      <c r="FT69" s="256"/>
      <c r="FU69" s="256"/>
      <c r="FV69" s="256"/>
      <c r="FW69" s="256"/>
      <c r="FX69" s="256"/>
      <c r="FY69" s="256"/>
      <c r="FZ69" s="256"/>
      <c r="GA69" s="256"/>
      <c r="GB69" s="256"/>
      <c r="GC69" s="256"/>
      <c r="GD69" s="256"/>
      <c r="GE69" s="256"/>
      <c r="GF69" s="256"/>
      <c r="GG69" s="256"/>
      <c r="GH69" s="256"/>
      <c r="GI69" s="256"/>
      <c r="GJ69" s="256"/>
      <c r="GK69" s="256"/>
      <c r="GL69" s="256"/>
      <c r="GM69" s="256"/>
      <c r="GN69" s="256"/>
      <c r="GO69" s="256"/>
      <c r="GP69" s="256"/>
      <c r="GQ69" s="256"/>
      <c r="GR69" s="256"/>
      <c r="GS69" s="256"/>
      <c r="GT69" s="256"/>
      <c r="GU69" s="256"/>
      <c r="GV69" s="256"/>
      <c r="GW69" s="256"/>
      <c r="GX69" s="256"/>
      <c r="GY69" s="256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  <c r="HK69" s="260"/>
      <c r="HL69" s="260"/>
      <c r="HM69" s="260">
        <v>1</v>
      </c>
      <c r="HN69" s="260">
        <v>1</v>
      </c>
      <c r="HO69" s="260">
        <v>1</v>
      </c>
      <c r="HP69" s="260">
        <v>1</v>
      </c>
      <c r="HQ69" s="260"/>
      <c r="HR69" s="260"/>
      <c r="HS69" s="260"/>
      <c r="HT69" s="260"/>
      <c r="HU69" s="260"/>
      <c r="HV69" s="260"/>
      <c r="HW69" s="260"/>
      <c r="HX69" s="260"/>
      <c r="HY69" s="260"/>
      <c r="HZ69" s="260"/>
      <c r="IA69" s="260"/>
      <c r="IB69" s="260"/>
      <c r="IC69" s="260"/>
      <c r="ID69" s="257"/>
      <c r="IE69" s="258"/>
      <c r="IF69" s="256"/>
      <c r="IG69" s="256"/>
      <c r="IH69" s="256"/>
      <c r="II69" s="256"/>
      <c r="IJ69" s="256"/>
      <c r="IK69" s="256"/>
      <c r="IL69" s="256"/>
      <c r="IM69" s="256"/>
      <c r="IN69" s="256"/>
      <c r="IO69" s="256"/>
      <c r="IP69" s="256"/>
      <c r="IQ69" s="256"/>
      <c r="IR69" s="256"/>
      <c r="IS69" s="256"/>
      <c r="IT69" s="260"/>
      <c r="IU69" s="260"/>
      <c r="IV69" s="258"/>
      <c r="IW69" s="256"/>
      <c r="IX69" s="256"/>
      <c r="IY69" s="256"/>
      <c r="IZ69" s="256"/>
      <c r="JA69" s="256"/>
      <c r="JB69" s="256"/>
      <c r="JC69" s="256"/>
      <c r="JD69" s="256"/>
      <c r="JE69" s="256"/>
      <c r="JF69" s="256"/>
      <c r="JG69" s="256"/>
      <c r="JH69" s="256"/>
      <c r="JI69" s="256"/>
      <c r="JJ69" s="256"/>
      <c r="JK69" s="256"/>
      <c r="JL69" s="256"/>
      <c r="JM69" s="256"/>
      <c r="JN69" s="256"/>
      <c r="JO69" s="256"/>
      <c r="JP69" s="256"/>
      <c r="JQ69" s="256"/>
      <c r="JR69" s="256"/>
      <c r="JS69" s="256"/>
      <c r="JT69" s="260"/>
      <c r="JU69" s="260"/>
      <c r="JV69" s="260"/>
      <c r="JW69" s="260"/>
      <c r="JX69" s="258"/>
      <c r="JY69" s="256"/>
      <c r="JZ69" s="256"/>
      <c r="KA69" s="256"/>
      <c r="KB69" s="256"/>
      <c r="KC69" s="256"/>
      <c r="KD69" s="256"/>
      <c r="KE69" s="256"/>
      <c r="KF69" s="256"/>
      <c r="KG69" s="256"/>
      <c r="KH69" s="256"/>
      <c r="KI69" s="256"/>
      <c r="KJ69" s="256"/>
      <c r="KK69" s="256"/>
      <c r="KL69" s="256"/>
      <c r="KM69" s="256"/>
      <c r="KN69" s="256"/>
      <c r="KO69" s="256"/>
      <c r="KP69" s="256"/>
      <c r="KQ69" s="256"/>
      <c r="KR69" s="260"/>
      <c r="KS69" s="260"/>
      <c r="KT69" s="260"/>
      <c r="KU69" s="260"/>
      <c r="KV69" s="260"/>
      <c r="KW69" s="260"/>
      <c r="KX69" s="260"/>
      <c r="KY69" s="260"/>
      <c r="KZ69" s="260"/>
      <c r="LA69" s="260"/>
      <c r="LB69" s="260"/>
      <c r="LC69" s="260"/>
      <c r="LD69" s="260"/>
      <c r="LE69" s="260"/>
      <c r="LF69" s="260"/>
      <c r="LG69" s="260"/>
      <c r="LH69" s="260"/>
      <c r="LI69" s="260"/>
      <c r="LJ69" s="260"/>
      <c r="LK69" s="260"/>
      <c r="LL69" s="260"/>
      <c r="LM69" s="260"/>
      <c r="LN69" s="260"/>
      <c r="LO69" s="260"/>
      <c r="LP69" s="260"/>
      <c r="LQ69" s="260"/>
      <c r="LR69" s="260"/>
      <c r="LS69" s="260"/>
      <c r="LT69" s="260"/>
      <c r="LU69" s="260"/>
      <c r="LV69" s="260"/>
      <c r="LW69" s="260"/>
      <c r="LX69" s="260"/>
      <c r="LY69" s="260"/>
      <c r="LZ69" s="260"/>
      <c r="MA69" s="260"/>
      <c r="MB69" s="260"/>
      <c r="MC69" s="260"/>
      <c r="MD69" s="260"/>
      <c r="ME69" s="260"/>
      <c r="MF69" s="260"/>
      <c r="MG69" s="260"/>
      <c r="MH69" s="260"/>
      <c r="MI69" s="260"/>
      <c r="MJ69" s="260"/>
      <c r="MK69" s="257"/>
      <c r="ML69" s="261"/>
      <c r="MM69" s="256"/>
      <c r="MN69" s="256"/>
      <c r="MO69" s="256"/>
      <c r="MP69" s="256"/>
      <c r="MQ69" s="256"/>
      <c r="MR69" s="256"/>
      <c r="MS69" s="256"/>
      <c r="MT69" s="256"/>
      <c r="MU69" s="256"/>
      <c r="MV69" s="256"/>
      <c r="MW69" s="256"/>
      <c r="MX69" s="260"/>
      <c r="MY69" s="260"/>
      <c r="MZ69" s="260"/>
      <c r="NA69" s="260"/>
      <c r="NB69" s="260"/>
      <c r="NC69" s="260"/>
      <c r="ND69" s="260"/>
      <c r="NE69" s="260"/>
      <c r="NF69" s="260"/>
      <c r="NG69" s="260"/>
      <c r="NH69" s="260"/>
      <c r="NI69" s="260"/>
      <c r="NJ69" s="260"/>
      <c r="NK69" s="260"/>
      <c r="NL69" s="260"/>
      <c r="NM69" s="260"/>
      <c r="NN69" s="260"/>
      <c r="NO69" s="260"/>
      <c r="NP69" s="260"/>
      <c r="NQ69" s="260"/>
      <c r="NR69" s="260"/>
      <c r="NS69" s="260"/>
      <c r="NT69" s="260"/>
      <c r="NU69" s="260"/>
      <c r="NV69" s="260"/>
      <c r="NW69" s="260"/>
      <c r="NX69" s="260"/>
      <c r="NY69" s="260"/>
      <c r="NZ69" s="260"/>
      <c r="OA69" s="260"/>
      <c r="OB69" s="260"/>
      <c r="OC69" s="260"/>
      <c r="OD69" s="260"/>
      <c r="OE69" s="260"/>
      <c r="OF69" s="260"/>
      <c r="OG69" s="260"/>
      <c r="OH69" s="260"/>
      <c r="OI69" s="260"/>
      <c r="OJ69" s="260"/>
      <c r="OK69" s="260"/>
      <c r="OL69" s="260"/>
      <c r="OM69" s="260"/>
      <c r="ON69" s="260"/>
      <c r="OO69" s="260"/>
      <c r="OP69" s="260"/>
      <c r="OQ69" s="260"/>
      <c r="OR69" s="260"/>
      <c r="OS69" s="260"/>
      <c r="OT69" s="260"/>
      <c r="OU69" s="260"/>
      <c r="OV69" s="260"/>
      <c r="OW69" s="260"/>
      <c r="OX69" s="260"/>
      <c r="OY69" s="260">
        <v>1</v>
      </c>
      <c r="OZ69" s="260">
        <v>1</v>
      </c>
      <c r="PA69" s="260">
        <v>1</v>
      </c>
      <c r="PB69" s="260">
        <v>1</v>
      </c>
      <c r="PC69" s="260"/>
      <c r="PD69" s="260"/>
      <c r="PE69" s="260"/>
      <c r="PF69" s="260"/>
      <c r="PG69" s="260"/>
      <c r="PH69" s="260"/>
      <c r="PI69" s="260"/>
      <c r="PJ69" s="260"/>
      <c r="PK69" s="260"/>
      <c r="PL69" s="260"/>
      <c r="PM69" s="258"/>
      <c r="PN69" s="256"/>
      <c r="PO69" s="256"/>
      <c r="PP69" s="256"/>
      <c r="PQ69" s="256"/>
      <c r="PR69" s="256"/>
      <c r="PS69" s="257"/>
    </row>
    <row r="70" spans="1:435" ht="31.5" x14ac:dyDescent="0.25">
      <c r="A70" s="324">
        <f>'Położnictwo I st.'!A69</f>
        <v>48</v>
      </c>
      <c r="B70" s="235" t="str">
        <f>IF('Położnictwo I st.'!B69&gt;0,'Położnictwo I st.'!B69," ")</f>
        <v>D</v>
      </c>
      <c r="C70" s="235" t="str">
        <f>IF('Położnictwo I st.'!C69&gt;0,'Położnictwo I st.'!C69," ")</f>
        <v>2025/2026</v>
      </c>
      <c r="D70" s="235" t="str">
        <f>IF('Położnictwo I st.'!D69&gt;0,'Położnictwo I st.'!D69," ")</f>
        <v xml:space="preserve"> </v>
      </c>
      <c r="E70" s="235">
        <f>IF('Położnictwo I st.'!E69&gt;0,'Położnictwo I st.'!E69," ")</f>
        <v>3</v>
      </c>
      <c r="F70" s="235" t="str">
        <f>IF('Położnictwo I st.'!F69&gt;0,'Położnictwo I st.'!F69," ")</f>
        <v>2027/2028</v>
      </c>
      <c r="G70" s="235" t="str">
        <f>IF('Położnictwo I st.'!G69&gt;0,'Położnictwo I st.'!G69," ")</f>
        <v>RPS</v>
      </c>
      <c r="H70" s="235" t="str">
        <f>IF('Położnictwo I st.'!H69&gt;0,'Położnictwo I st.'!H69," ")</f>
        <v>ze standardu</v>
      </c>
      <c r="I70" s="319" t="str">
        <f>IF('Położnictwo I st.'!I69&gt;0,'Położnictwo I st.'!I69," ")</f>
        <v>Podstawy ratownictwa medycznego</v>
      </c>
      <c r="J70" s="325">
        <f>'Położnictwo I st.'!L69</f>
        <v>50</v>
      </c>
      <c r="K70" s="326">
        <f>'Położnictwo I st.'!M69</f>
        <v>5</v>
      </c>
      <c r="L70" s="327">
        <f>'Położnictwo I st.'!N69</f>
        <v>45</v>
      </c>
      <c r="M70" s="328">
        <f>'Położnictwo I st.'!AA69+'Położnictwo I st.'!AC69+'Położnictwo I st.'!AX69+'Położnictwo I st.'!AZ69</f>
        <v>15</v>
      </c>
      <c r="N70" s="329">
        <f>'Położnictwo I st.'!O69</f>
        <v>35</v>
      </c>
      <c r="O70" s="330">
        <f>'Położnictwo I st.'!P69</f>
        <v>2</v>
      </c>
      <c r="P70" s="331" t="str">
        <f>'Położnictwo I st.'!U69</f>
        <v>zal</v>
      </c>
      <c r="Q70" s="303">
        <f t="shared" si="6"/>
        <v>4</v>
      </c>
      <c r="R70" s="304">
        <f t="shared" si="7"/>
        <v>4</v>
      </c>
      <c r="S70" s="305">
        <f t="shared" si="8"/>
        <v>0</v>
      </c>
      <c r="T70" s="258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60"/>
      <c r="AW70" s="260"/>
      <c r="AX70" s="260"/>
      <c r="AY70" s="260"/>
      <c r="AZ70" s="260"/>
      <c r="BA70" s="260"/>
      <c r="BB70" s="257"/>
      <c r="BC70" s="255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9"/>
      <c r="CA70" s="253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6"/>
      <c r="DA70" s="256"/>
      <c r="DB70" s="256"/>
      <c r="DC70" s="259"/>
      <c r="DD70" s="258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8"/>
      <c r="FA70" s="256"/>
      <c r="FB70" s="256"/>
      <c r="FC70" s="256"/>
      <c r="FD70" s="256"/>
      <c r="FE70" s="256"/>
      <c r="FF70" s="256"/>
      <c r="FG70" s="256"/>
      <c r="FH70" s="256"/>
      <c r="FI70" s="256"/>
      <c r="FJ70" s="256"/>
      <c r="FK70" s="256"/>
      <c r="FL70" s="256"/>
      <c r="FM70" s="256"/>
      <c r="FN70" s="256"/>
      <c r="FO70" s="256"/>
      <c r="FP70" s="256"/>
      <c r="FQ70" s="256"/>
      <c r="FR70" s="256"/>
      <c r="FS70" s="256"/>
      <c r="FT70" s="256"/>
      <c r="FU70" s="256"/>
      <c r="FV70" s="256"/>
      <c r="FW70" s="256"/>
      <c r="FX70" s="256"/>
      <c r="FY70" s="256"/>
      <c r="FZ70" s="256"/>
      <c r="GA70" s="256"/>
      <c r="GB70" s="256"/>
      <c r="GC70" s="256"/>
      <c r="GD70" s="256"/>
      <c r="GE70" s="256"/>
      <c r="GF70" s="256"/>
      <c r="GG70" s="256"/>
      <c r="GH70" s="256"/>
      <c r="GI70" s="256"/>
      <c r="GJ70" s="256"/>
      <c r="GK70" s="256"/>
      <c r="GL70" s="256"/>
      <c r="GM70" s="256"/>
      <c r="GN70" s="256"/>
      <c r="GO70" s="256"/>
      <c r="GP70" s="256"/>
      <c r="GQ70" s="256"/>
      <c r="GR70" s="256"/>
      <c r="GS70" s="256"/>
      <c r="GT70" s="256"/>
      <c r="GU70" s="256"/>
      <c r="GV70" s="256"/>
      <c r="GW70" s="256"/>
      <c r="GX70" s="256"/>
      <c r="GY70" s="256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  <c r="HK70" s="260"/>
      <c r="HL70" s="260"/>
      <c r="HM70" s="260"/>
      <c r="HN70" s="260"/>
      <c r="HO70" s="260"/>
      <c r="HP70" s="260"/>
      <c r="HQ70" s="260"/>
      <c r="HR70" s="260"/>
      <c r="HS70" s="260"/>
      <c r="HT70" s="260"/>
      <c r="HU70" s="260"/>
      <c r="HV70" s="260">
        <v>1</v>
      </c>
      <c r="HW70" s="260">
        <v>1</v>
      </c>
      <c r="HX70" s="260">
        <v>1</v>
      </c>
      <c r="HY70" s="260">
        <v>1</v>
      </c>
      <c r="HZ70" s="260"/>
      <c r="IA70" s="260"/>
      <c r="IB70" s="260"/>
      <c r="IC70" s="260"/>
      <c r="ID70" s="257"/>
      <c r="IE70" s="258"/>
      <c r="IF70" s="256"/>
      <c r="IG70" s="256"/>
      <c r="IH70" s="256"/>
      <c r="II70" s="256"/>
      <c r="IJ70" s="256"/>
      <c r="IK70" s="256"/>
      <c r="IL70" s="256"/>
      <c r="IM70" s="256"/>
      <c r="IN70" s="256"/>
      <c r="IO70" s="256"/>
      <c r="IP70" s="256"/>
      <c r="IQ70" s="256"/>
      <c r="IR70" s="256"/>
      <c r="IS70" s="256"/>
      <c r="IT70" s="260"/>
      <c r="IU70" s="260"/>
      <c r="IV70" s="258"/>
      <c r="IW70" s="256"/>
      <c r="IX70" s="256"/>
      <c r="IY70" s="256"/>
      <c r="IZ70" s="256"/>
      <c r="JA70" s="256"/>
      <c r="JB70" s="256"/>
      <c r="JC70" s="256"/>
      <c r="JD70" s="256"/>
      <c r="JE70" s="256"/>
      <c r="JF70" s="256"/>
      <c r="JG70" s="256"/>
      <c r="JH70" s="256"/>
      <c r="JI70" s="256"/>
      <c r="JJ70" s="256"/>
      <c r="JK70" s="256"/>
      <c r="JL70" s="256"/>
      <c r="JM70" s="256"/>
      <c r="JN70" s="256"/>
      <c r="JO70" s="256"/>
      <c r="JP70" s="256"/>
      <c r="JQ70" s="256"/>
      <c r="JR70" s="256"/>
      <c r="JS70" s="256"/>
      <c r="JT70" s="260"/>
      <c r="JU70" s="260"/>
      <c r="JV70" s="260"/>
      <c r="JW70" s="260"/>
      <c r="JX70" s="258"/>
      <c r="JY70" s="256"/>
      <c r="JZ70" s="256"/>
      <c r="KA70" s="256"/>
      <c r="KB70" s="256"/>
      <c r="KC70" s="256"/>
      <c r="KD70" s="256"/>
      <c r="KE70" s="256"/>
      <c r="KF70" s="256"/>
      <c r="KG70" s="256"/>
      <c r="KH70" s="256"/>
      <c r="KI70" s="256"/>
      <c r="KJ70" s="256"/>
      <c r="KK70" s="256"/>
      <c r="KL70" s="256"/>
      <c r="KM70" s="256"/>
      <c r="KN70" s="256"/>
      <c r="KO70" s="256"/>
      <c r="KP70" s="256"/>
      <c r="KQ70" s="256"/>
      <c r="KR70" s="260"/>
      <c r="KS70" s="260"/>
      <c r="KT70" s="260"/>
      <c r="KU70" s="260"/>
      <c r="KV70" s="260"/>
      <c r="KW70" s="260"/>
      <c r="KX70" s="260"/>
      <c r="KY70" s="260"/>
      <c r="KZ70" s="260"/>
      <c r="LA70" s="260"/>
      <c r="LB70" s="260"/>
      <c r="LC70" s="260"/>
      <c r="LD70" s="260"/>
      <c r="LE70" s="260"/>
      <c r="LF70" s="260"/>
      <c r="LG70" s="260"/>
      <c r="LH70" s="260"/>
      <c r="LI70" s="260"/>
      <c r="LJ70" s="260"/>
      <c r="LK70" s="260"/>
      <c r="LL70" s="260"/>
      <c r="LM70" s="260"/>
      <c r="LN70" s="260"/>
      <c r="LO70" s="260"/>
      <c r="LP70" s="260"/>
      <c r="LQ70" s="260"/>
      <c r="LR70" s="260"/>
      <c r="LS70" s="260"/>
      <c r="LT70" s="260"/>
      <c r="LU70" s="260"/>
      <c r="LV70" s="260"/>
      <c r="LW70" s="260"/>
      <c r="LX70" s="260"/>
      <c r="LY70" s="260"/>
      <c r="LZ70" s="260"/>
      <c r="MA70" s="260"/>
      <c r="MB70" s="260"/>
      <c r="MC70" s="260"/>
      <c r="MD70" s="260"/>
      <c r="ME70" s="260"/>
      <c r="MF70" s="260"/>
      <c r="MG70" s="260"/>
      <c r="MH70" s="260"/>
      <c r="MI70" s="260"/>
      <c r="MJ70" s="260"/>
      <c r="MK70" s="257"/>
      <c r="ML70" s="261"/>
      <c r="MM70" s="256"/>
      <c r="MN70" s="256"/>
      <c r="MO70" s="256"/>
      <c r="MP70" s="256"/>
      <c r="MQ70" s="256"/>
      <c r="MR70" s="256"/>
      <c r="MS70" s="256"/>
      <c r="MT70" s="256"/>
      <c r="MU70" s="256"/>
      <c r="MV70" s="256"/>
      <c r="MW70" s="256"/>
      <c r="MX70" s="260"/>
      <c r="MY70" s="260"/>
      <c r="MZ70" s="260"/>
      <c r="NA70" s="260"/>
      <c r="NB70" s="260"/>
      <c r="NC70" s="260"/>
      <c r="ND70" s="260"/>
      <c r="NE70" s="260"/>
      <c r="NF70" s="260"/>
      <c r="NG70" s="260"/>
      <c r="NH70" s="260"/>
      <c r="NI70" s="260"/>
      <c r="NJ70" s="260"/>
      <c r="NK70" s="260"/>
      <c r="NL70" s="260"/>
      <c r="NM70" s="260"/>
      <c r="NN70" s="260"/>
      <c r="NO70" s="260"/>
      <c r="NP70" s="260"/>
      <c r="NQ70" s="260"/>
      <c r="NR70" s="260"/>
      <c r="NS70" s="260"/>
      <c r="NT70" s="260"/>
      <c r="NU70" s="260"/>
      <c r="NV70" s="260"/>
      <c r="NW70" s="260"/>
      <c r="NX70" s="260"/>
      <c r="NY70" s="260"/>
      <c r="NZ70" s="260"/>
      <c r="OA70" s="260"/>
      <c r="OB70" s="260"/>
      <c r="OC70" s="260"/>
      <c r="OD70" s="260"/>
      <c r="OE70" s="260"/>
      <c r="OF70" s="260"/>
      <c r="OG70" s="260"/>
      <c r="OH70" s="260"/>
      <c r="OI70" s="260"/>
      <c r="OJ70" s="260"/>
      <c r="OK70" s="260"/>
      <c r="OL70" s="260"/>
      <c r="OM70" s="260"/>
      <c r="ON70" s="260"/>
      <c r="OO70" s="260"/>
      <c r="OP70" s="260"/>
      <c r="OQ70" s="260"/>
      <c r="OR70" s="260"/>
      <c r="OS70" s="260"/>
      <c r="OT70" s="260"/>
      <c r="OU70" s="260"/>
      <c r="OV70" s="260"/>
      <c r="OW70" s="260"/>
      <c r="OX70" s="260"/>
      <c r="OY70" s="260"/>
      <c r="OZ70" s="260"/>
      <c r="PA70" s="260"/>
      <c r="PB70" s="260"/>
      <c r="PC70" s="260"/>
      <c r="PD70" s="260"/>
      <c r="PE70" s="260"/>
      <c r="PF70" s="260"/>
      <c r="PG70" s="260">
        <v>1</v>
      </c>
      <c r="PH70" s="260">
        <v>1</v>
      </c>
      <c r="PI70" s="260">
        <v>1</v>
      </c>
      <c r="PJ70" s="260">
        <v>1</v>
      </c>
      <c r="PK70" s="260"/>
      <c r="PL70" s="260"/>
      <c r="PM70" s="258"/>
      <c r="PN70" s="256"/>
      <c r="PO70" s="256"/>
      <c r="PP70" s="256"/>
      <c r="PQ70" s="256"/>
      <c r="PR70" s="256"/>
      <c r="PS70" s="257"/>
    </row>
    <row r="71" spans="1:435" ht="31.5" x14ac:dyDescent="0.25">
      <c r="A71" s="324">
        <f>'Położnictwo I st.'!A70</f>
        <v>49</v>
      </c>
      <c r="B71" s="235" t="str">
        <f>IF('Położnictwo I st.'!B70&gt;0,'Położnictwo I st.'!B70," ")</f>
        <v>D</v>
      </c>
      <c r="C71" s="235" t="str">
        <f>IF('Położnictwo I st.'!C70&gt;0,'Położnictwo I st.'!C70," ")</f>
        <v>2025/2026</v>
      </c>
      <c r="D71" s="235" t="str">
        <f>IF('Położnictwo I st.'!D70&gt;0,'Położnictwo I st.'!D70," ")</f>
        <v xml:space="preserve"> </v>
      </c>
      <c r="E71" s="235">
        <f>IF('Położnictwo I st.'!E70&gt;0,'Położnictwo I st.'!E70," ")</f>
        <v>3</v>
      </c>
      <c r="F71" s="235" t="str">
        <f>IF('Położnictwo I st.'!F70&gt;0,'Położnictwo I st.'!F70," ")</f>
        <v>2027/2028</v>
      </c>
      <c r="G71" s="235" t="str">
        <f>IF('Położnictwo I st.'!G70&gt;0,'Położnictwo I st.'!G70," ")</f>
        <v>RPS</v>
      </c>
      <c r="H71" s="235" t="str">
        <f>IF('Położnictwo I st.'!H70&gt;0,'Położnictwo I st.'!H70," ")</f>
        <v>ze standardu</v>
      </c>
      <c r="I71" s="319" t="str">
        <f>IF('Położnictwo I st.'!I70&gt;0,'Położnictwo I st.'!I70," ")</f>
        <v xml:space="preserve">Badania naukowe w położnictwie </v>
      </c>
      <c r="J71" s="325">
        <f>'Położnictwo I st.'!L70</f>
        <v>60</v>
      </c>
      <c r="K71" s="326">
        <f>'Położnictwo I st.'!M70</f>
        <v>0</v>
      </c>
      <c r="L71" s="327">
        <f>'Położnictwo I st.'!N70</f>
        <v>60</v>
      </c>
      <c r="M71" s="328">
        <f>'Położnictwo I st.'!AA70+'Położnictwo I st.'!AC70+'Położnictwo I st.'!AX70+'Położnictwo I st.'!AZ70</f>
        <v>15</v>
      </c>
      <c r="N71" s="329">
        <f>'Położnictwo I st.'!O70</f>
        <v>30</v>
      </c>
      <c r="O71" s="330">
        <f>'Położnictwo I st.'!P70</f>
        <v>2</v>
      </c>
      <c r="P71" s="331" t="str">
        <f>'Położnictwo I st.'!U70</f>
        <v>zal</v>
      </c>
      <c r="Q71" s="303">
        <f t="shared" si="6"/>
        <v>5</v>
      </c>
      <c r="R71" s="304">
        <f t="shared" si="7"/>
        <v>2</v>
      </c>
      <c r="S71" s="305">
        <f t="shared" si="8"/>
        <v>0</v>
      </c>
      <c r="T71" s="258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60"/>
      <c r="AW71" s="260"/>
      <c r="AX71" s="260"/>
      <c r="AY71" s="260"/>
      <c r="AZ71" s="260"/>
      <c r="BA71" s="260"/>
      <c r="BB71" s="257"/>
      <c r="BC71" s="255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9"/>
      <c r="CA71" s="253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6"/>
      <c r="DA71" s="256"/>
      <c r="DB71" s="256"/>
      <c r="DC71" s="259"/>
      <c r="DD71" s="258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256"/>
      <c r="DZ71" s="256"/>
      <c r="EA71" s="256"/>
      <c r="EB71" s="256"/>
      <c r="EC71" s="256"/>
      <c r="ED71" s="256"/>
      <c r="EE71" s="256"/>
      <c r="EF71" s="256"/>
      <c r="EG71" s="256"/>
      <c r="EH71" s="256"/>
      <c r="EI71" s="256"/>
      <c r="EJ71" s="256"/>
      <c r="EK71" s="256"/>
      <c r="EL71" s="256"/>
      <c r="EM71" s="256"/>
      <c r="EN71" s="256"/>
      <c r="EO71" s="256"/>
      <c r="EP71" s="256"/>
      <c r="EQ71" s="256"/>
      <c r="ER71" s="256"/>
      <c r="ES71" s="256"/>
      <c r="ET71" s="256"/>
      <c r="EU71" s="256"/>
      <c r="EV71" s="256"/>
      <c r="EW71" s="256"/>
      <c r="EX71" s="256"/>
      <c r="EY71" s="256"/>
      <c r="EZ71" s="258"/>
      <c r="FA71" s="256"/>
      <c r="FB71" s="256"/>
      <c r="FC71" s="256"/>
      <c r="FD71" s="256"/>
      <c r="FE71" s="256"/>
      <c r="FF71" s="256"/>
      <c r="FG71" s="256"/>
      <c r="FH71" s="256"/>
      <c r="FI71" s="256"/>
      <c r="FJ71" s="256"/>
      <c r="FK71" s="256"/>
      <c r="FL71" s="256"/>
      <c r="FM71" s="256"/>
      <c r="FN71" s="256"/>
      <c r="FO71" s="256"/>
      <c r="FP71" s="256"/>
      <c r="FQ71" s="256"/>
      <c r="FR71" s="256"/>
      <c r="FS71" s="256"/>
      <c r="FT71" s="256"/>
      <c r="FU71" s="256"/>
      <c r="FV71" s="256"/>
      <c r="FW71" s="256"/>
      <c r="FX71" s="256"/>
      <c r="FY71" s="256"/>
      <c r="FZ71" s="256"/>
      <c r="GA71" s="256"/>
      <c r="GB71" s="256"/>
      <c r="GC71" s="256"/>
      <c r="GD71" s="256"/>
      <c r="GE71" s="256"/>
      <c r="GF71" s="256"/>
      <c r="GG71" s="256"/>
      <c r="GH71" s="256"/>
      <c r="GI71" s="256"/>
      <c r="GJ71" s="256"/>
      <c r="GK71" s="256"/>
      <c r="GL71" s="256"/>
      <c r="GM71" s="256"/>
      <c r="GN71" s="256"/>
      <c r="GO71" s="256"/>
      <c r="GP71" s="256"/>
      <c r="GQ71" s="256"/>
      <c r="GR71" s="256"/>
      <c r="GS71" s="256"/>
      <c r="GT71" s="256"/>
      <c r="GU71" s="256"/>
      <c r="GV71" s="256"/>
      <c r="GW71" s="256"/>
      <c r="GX71" s="256"/>
      <c r="GY71" s="256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  <c r="HK71" s="260"/>
      <c r="HL71" s="260"/>
      <c r="HM71" s="260"/>
      <c r="HN71" s="260"/>
      <c r="HO71" s="260"/>
      <c r="HP71" s="260"/>
      <c r="HQ71" s="260"/>
      <c r="HR71" s="260"/>
      <c r="HS71" s="260"/>
      <c r="HT71" s="260"/>
      <c r="HU71" s="260"/>
      <c r="HV71" s="260"/>
      <c r="HW71" s="260"/>
      <c r="HX71" s="260"/>
      <c r="HY71" s="260"/>
      <c r="HZ71" s="260">
        <v>1</v>
      </c>
      <c r="IA71" s="260">
        <v>1</v>
      </c>
      <c r="IB71" s="260">
        <v>1</v>
      </c>
      <c r="IC71" s="260">
        <v>1</v>
      </c>
      <c r="ID71" s="257">
        <v>1</v>
      </c>
      <c r="IE71" s="258"/>
      <c r="IF71" s="256"/>
      <c r="IG71" s="256"/>
      <c r="IH71" s="256"/>
      <c r="II71" s="256"/>
      <c r="IJ71" s="256"/>
      <c r="IK71" s="256"/>
      <c r="IL71" s="256"/>
      <c r="IM71" s="256"/>
      <c r="IN71" s="256"/>
      <c r="IO71" s="256"/>
      <c r="IP71" s="256"/>
      <c r="IQ71" s="256"/>
      <c r="IR71" s="256"/>
      <c r="IS71" s="256"/>
      <c r="IT71" s="260"/>
      <c r="IU71" s="260"/>
      <c r="IV71" s="258"/>
      <c r="IW71" s="256"/>
      <c r="IX71" s="256"/>
      <c r="IY71" s="256"/>
      <c r="IZ71" s="256"/>
      <c r="JA71" s="256"/>
      <c r="JB71" s="256"/>
      <c r="JC71" s="256"/>
      <c r="JD71" s="256"/>
      <c r="JE71" s="256"/>
      <c r="JF71" s="256"/>
      <c r="JG71" s="256"/>
      <c r="JH71" s="256"/>
      <c r="JI71" s="256"/>
      <c r="JJ71" s="256"/>
      <c r="JK71" s="256"/>
      <c r="JL71" s="256"/>
      <c r="JM71" s="256"/>
      <c r="JN71" s="256"/>
      <c r="JO71" s="256"/>
      <c r="JP71" s="256"/>
      <c r="JQ71" s="256"/>
      <c r="JR71" s="256"/>
      <c r="JS71" s="256"/>
      <c r="JT71" s="260"/>
      <c r="JU71" s="260"/>
      <c r="JV71" s="260"/>
      <c r="JW71" s="260"/>
      <c r="JX71" s="258"/>
      <c r="JY71" s="256"/>
      <c r="JZ71" s="256"/>
      <c r="KA71" s="256"/>
      <c r="KB71" s="256"/>
      <c r="KC71" s="256"/>
      <c r="KD71" s="256"/>
      <c r="KE71" s="256"/>
      <c r="KF71" s="256"/>
      <c r="KG71" s="256"/>
      <c r="KH71" s="256"/>
      <c r="KI71" s="256"/>
      <c r="KJ71" s="256"/>
      <c r="KK71" s="256"/>
      <c r="KL71" s="256"/>
      <c r="KM71" s="256"/>
      <c r="KN71" s="256"/>
      <c r="KO71" s="256"/>
      <c r="KP71" s="256"/>
      <c r="KQ71" s="256"/>
      <c r="KR71" s="260"/>
      <c r="KS71" s="260"/>
      <c r="KT71" s="260"/>
      <c r="KU71" s="260"/>
      <c r="KV71" s="260"/>
      <c r="KW71" s="260"/>
      <c r="KX71" s="260"/>
      <c r="KY71" s="260"/>
      <c r="KZ71" s="260"/>
      <c r="LA71" s="260"/>
      <c r="LB71" s="260"/>
      <c r="LC71" s="260"/>
      <c r="LD71" s="260"/>
      <c r="LE71" s="260"/>
      <c r="LF71" s="260"/>
      <c r="LG71" s="260"/>
      <c r="LH71" s="260"/>
      <c r="LI71" s="260"/>
      <c r="LJ71" s="260"/>
      <c r="LK71" s="260"/>
      <c r="LL71" s="260"/>
      <c r="LM71" s="260"/>
      <c r="LN71" s="260"/>
      <c r="LO71" s="260"/>
      <c r="LP71" s="260"/>
      <c r="LQ71" s="260"/>
      <c r="LR71" s="260"/>
      <c r="LS71" s="260"/>
      <c r="LT71" s="260"/>
      <c r="LU71" s="260"/>
      <c r="LV71" s="260"/>
      <c r="LW71" s="260"/>
      <c r="LX71" s="260"/>
      <c r="LY71" s="260"/>
      <c r="LZ71" s="260"/>
      <c r="MA71" s="260"/>
      <c r="MB71" s="260"/>
      <c r="MC71" s="260"/>
      <c r="MD71" s="260"/>
      <c r="ME71" s="260"/>
      <c r="MF71" s="260"/>
      <c r="MG71" s="260"/>
      <c r="MH71" s="260"/>
      <c r="MI71" s="260"/>
      <c r="MJ71" s="260"/>
      <c r="MK71" s="257"/>
      <c r="ML71" s="261"/>
      <c r="MM71" s="256"/>
      <c r="MN71" s="256"/>
      <c r="MO71" s="256"/>
      <c r="MP71" s="256"/>
      <c r="MQ71" s="256"/>
      <c r="MR71" s="256"/>
      <c r="MS71" s="256"/>
      <c r="MT71" s="256"/>
      <c r="MU71" s="256"/>
      <c r="MV71" s="256"/>
      <c r="MW71" s="256"/>
      <c r="MX71" s="260"/>
      <c r="MY71" s="260"/>
      <c r="MZ71" s="260"/>
      <c r="NA71" s="260"/>
      <c r="NB71" s="260"/>
      <c r="NC71" s="260"/>
      <c r="ND71" s="260"/>
      <c r="NE71" s="260"/>
      <c r="NF71" s="260"/>
      <c r="NG71" s="260"/>
      <c r="NH71" s="260"/>
      <c r="NI71" s="260"/>
      <c r="NJ71" s="260"/>
      <c r="NK71" s="260"/>
      <c r="NL71" s="260"/>
      <c r="NM71" s="260"/>
      <c r="NN71" s="260"/>
      <c r="NO71" s="260"/>
      <c r="NP71" s="260"/>
      <c r="NQ71" s="260"/>
      <c r="NR71" s="260"/>
      <c r="NS71" s="260"/>
      <c r="NT71" s="260"/>
      <c r="NU71" s="260"/>
      <c r="NV71" s="260"/>
      <c r="NW71" s="260"/>
      <c r="NX71" s="260"/>
      <c r="NY71" s="260"/>
      <c r="NZ71" s="260"/>
      <c r="OA71" s="260"/>
      <c r="OB71" s="260"/>
      <c r="OC71" s="260"/>
      <c r="OD71" s="260"/>
      <c r="OE71" s="260"/>
      <c r="OF71" s="260"/>
      <c r="OG71" s="260"/>
      <c r="OH71" s="260"/>
      <c r="OI71" s="260"/>
      <c r="OJ71" s="260"/>
      <c r="OK71" s="260"/>
      <c r="OL71" s="260"/>
      <c r="OM71" s="260"/>
      <c r="ON71" s="260"/>
      <c r="OO71" s="260"/>
      <c r="OP71" s="260"/>
      <c r="OQ71" s="260"/>
      <c r="OR71" s="260"/>
      <c r="OS71" s="260"/>
      <c r="OT71" s="260"/>
      <c r="OU71" s="260"/>
      <c r="OV71" s="260"/>
      <c r="OW71" s="260"/>
      <c r="OX71" s="260"/>
      <c r="OY71" s="260"/>
      <c r="OZ71" s="260"/>
      <c r="PA71" s="260"/>
      <c r="PB71" s="260"/>
      <c r="PC71" s="260"/>
      <c r="PD71" s="260"/>
      <c r="PE71" s="260"/>
      <c r="PF71" s="260"/>
      <c r="PG71" s="260"/>
      <c r="PH71" s="260"/>
      <c r="PI71" s="260"/>
      <c r="PJ71" s="260"/>
      <c r="PK71" s="260">
        <v>1</v>
      </c>
      <c r="PL71" s="260">
        <v>1</v>
      </c>
      <c r="PM71" s="258"/>
      <c r="PN71" s="256"/>
      <c r="PO71" s="256"/>
      <c r="PP71" s="256"/>
      <c r="PQ71" s="256"/>
      <c r="PR71" s="256"/>
      <c r="PS71" s="257"/>
    </row>
    <row r="72" spans="1:435" ht="15.75" x14ac:dyDescent="0.25">
      <c r="A72" s="324" t="e">
        <f>'Położnictwo I st.'!#REF!</f>
        <v>#REF!</v>
      </c>
      <c r="B72" s="235" t="e">
        <f>IF('Położnictwo I st.'!#REF!&gt;0,'Położnictwo I st.'!#REF!," ")</f>
        <v>#REF!</v>
      </c>
      <c r="C72" s="235" t="e">
        <f>IF('Położnictwo I st.'!#REF!&gt;0,'Położnictwo I st.'!#REF!," ")</f>
        <v>#REF!</v>
      </c>
      <c r="D72" s="235" t="e">
        <f>IF('Położnictwo I st.'!#REF!&gt;0,'Położnictwo I st.'!#REF!," ")</f>
        <v>#REF!</v>
      </c>
      <c r="E72" s="235" t="e">
        <f>IF('Położnictwo I st.'!#REF!&gt;0,'Położnictwo I st.'!#REF!," ")</f>
        <v>#REF!</v>
      </c>
      <c r="F72" s="235" t="e">
        <f>IF('Położnictwo I st.'!#REF!&gt;0,'Położnictwo I st.'!#REF!," ")</f>
        <v>#REF!</v>
      </c>
      <c r="G72" s="235" t="e">
        <f>IF('Położnictwo I st.'!#REF!&gt;0,'Położnictwo I st.'!#REF!," ")</f>
        <v>#REF!</v>
      </c>
      <c r="H72" s="235" t="e">
        <f>IF('Położnictwo I st.'!#REF!&gt;0,'Położnictwo I st.'!#REF!," ")</f>
        <v>#REF!</v>
      </c>
      <c r="I72" s="319" t="e">
        <f>IF('Położnictwo I st.'!#REF!&gt;0,'Położnictwo I st.'!#REF!," ")</f>
        <v>#REF!</v>
      </c>
      <c r="J72" s="325" t="e">
        <f>'Położnictwo I st.'!#REF!</f>
        <v>#REF!</v>
      </c>
      <c r="K72" s="326" t="e">
        <f>'Położnictwo I st.'!#REF!</f>
        <v>#REF!</v>
      </c>
      <c r="L72" s="327" t="e">
        <f>'Położnictwo I st.'!#REF!</f>
        <v>#REF!</v>
      </c>
      <c r="M72" s="328" t="e">
        <f>'Położnictwo I st.'!#REF!+'Położnictwo I st.'!#REF!+'Położnictwo I st.'!#REF!+'Położnictwo I st.'!#REF!</f>
        <v>#REF!</v>
      </c>
      <c r="N72" s="329" t="e">
        <f>'Położnictwo I st.'!#REF!</f>
        <v>#REF!</v>
      </c>
      <c r="O72" s="330" t="e">
        <f>'Położnictwo I st.'!#REF!</f>
        <v>#REF!</v>
      </c>
      <c r="P72" s="331" t="e">
        <f>'Położnictwo I st.'!#REF!</f>
        <v>#REF!</v>
      </c>
      <c r="Q72" s="303">
        <f t="shared" si="6"/>
        <v>0</v>
      </c>
      <c r="R72" s="304">
        <f t="shared" si="7"/>
        <v>0</v>
      </c>
      <c r="S72" s="305">
        <f t="shared" si="8"/>
        <v>0</v>
      </c>
      <c r="T72" s="258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60"/>
      <c r="AW72" s="260"/>
      <c r="AX72" s="260"/>
      <c r="AY72" s="260"/>
      <c r="AZ72" s="260"/>
      <c r="BA72" s="260"/>
      <c r="BB72" s="257"/>
      <c r="BC72" s="255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9"/>
      <c r="CA72" s="253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6"/>
      <c r="DA72" s="256"/>
      <c r="DB72" s="256"/>
      <c r="DC72" s="259"/>
      <c r="DD72" s="258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256"/>
      <c r="DZ72" s="256"/>
      <c r="EA72" s="256"/>
      <c r="EB72" s="256"/>
      <c r="EC72" s="256"/>
      <c r="ED72" s="256"/>
      <c r="EE72" s="256"/>
      <c r="EF72" s="256"/>
      <c r="EG72" s="256"/>
      <c r="EH72" s="256"/>
      <c r="EI72" s="256"/>
      <c r="EJ72" s="256"/>
      <c r="EK72" s="256"/>
      <c r="EL72" s="256"/>
      <c r="EM72" s="256"/>
      <c r="EN72" s="256"/>
      <c r="EO72" s="256"/>
      <c r="EP72" s="256"/>
      <c r="EQ72" s="256"/>
      <c r="ER72" s="256"/>
      <c r="ES72" s="256"/>
      <c r="ET72" s="256"/>
      <c r="EU72" s="256"/>
      <c r="EV72" s="256"/>
      <c r="EW72" s="256"/>
      <c r="EX72" s="256"/>
      <c r="EY72" s="256"/>
      <c r="EZ72" s="258"/>
      <c r="FA72" s="256"/>
      <c r="FB72" s="256"/>
      <c r="FC72" s="256"/>
      <c r="FD72" s="256"/>
      <c r="FE72" s="256"/>
      <c r="FF72" s="256"/>
      <c r="FG72" s="256"/>
      <c r="FH72" s="256"/>
      <c r="FI72" s="256"/>
      <c r="FJ72" s="256"/>
      <c r="FK72" s="256"/>
      <c r="FL72" s="256"/>
      <c r="FM72" s="256"/>
      <c r="FN72" s="256"/>
      <c r="FO72" s="256"/>
      <c r="FP72" s="256"/>
      <c r="FQ72" s="256"/>
      <c r="FR72" s="256"/>
      <c r="FS72" s="256"/>
      <c r="FT72" s="256"/>
      <c r="FU72" s="256"/>
      <c r="FV72" s="256"/>
      <c r="FW72" s="256"/>
      <c r="FX72" s="256"/>
      <c r="FY72" s="256"/>
      <c r="FZ72" s="256"/>
      <c r="GA72" s="256"/>
      <c r="GB72" s="256"/>
      <c r="GC72" s="256"/>
      <c r="GD72" s="256"/>
      <c r="GE72" s="256"/>
      <c r="GF72" s="256"/>
      <c r="GG72" s="256"/>
      <c r="GH72" s="256"/>
      <c r="GI72" s="256"/>
      <c r="GJ72" s="256"/>
      <c r="GK72" s="256"/>
      <c r="GL72" s="256"/>
      <c r="GM72" s="256"/>
      <c r="GN72" s="256"/>
      <c r="GO72" s="256"/>
      <c r="GP72" s="256"/>
      <c r="GQ72" s="256"/>
      <c r="GR72" s="256"/>
      <c r="GS72" s="256"/>
      <c r="GT72" s="256"/>
      <c r="GU72" s="256"/>
      <c r="GV72" s="256"/>
      <c r="GW72" s="256"/>
      <c r="GX72" s="256"/>
      <c r="GY72" s="256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  <c r="HK72" s="260"/>
      <c r="HL72" s="260"/>
      <c r="HM72" s="260"/>
      <c r="HN72" s="260"/>
      <c r="HO72" s="260"/>
      <c r="HP72" s="260"/>
      <c r="HQ72" s="260"/>
      <c r="HR72" s="260"/>
      <c r="HS72" s="260"/>
      <c r="HT72" s="260"/>
      <c r="HU72" s="260"/>
      <c r="HV72" s="260"/>
      <c r="HW72" s="260"/>
      <c r="HX72" s="260"/>
      <c r="HY72" s="260"/>
      <c r="HZ72" s="260"/>
      <c r="IA72" s="260"/>
      <c r="IB72" s="260"/>
      <c r="IC72" s="260"/>
      <c r="ID72" s="257"/>
      <c r="IE72" s="258"/>
      <c r="IF72" s="256"/>
      <c r="IG72" s="256"/>
      <c r="IH72" s="256"/>
      <c r="II72" s="256"/>
      <c r="IJ72" s="256"/>
      <c r="IK72" s="256"/>
      <c r="IL72" s="256"/>
      <c r="IM72" s="256"/>
      <c r="IN72" s="256"/>
      <c r="IO72" s="256"/>
      <c r="IP72" s="256"/>
      <c r="IQ72" s="256"/>
      <c r="IR72" s="256"/>
      <c r="IS72" s="256"/>
      <c r="IT72" s="260"/>
      <c r="IU72" s="260"/>
      <c r="IV72" s="258"/>
      <c r="IW72" s="256"/>
      <c r="IX72" s="256"/>
      <c r="IY72" s="256"/>
      <c r="IZ72" s="256"/>
      <c r="JA72" s="256"/>
      <c r="JB72" s="256"/>
      <c r="JC72" s="256"/>
      <c r="JD72" s="256"/>
      <c r="JE72" s="256"/>
      <c r="JF72" s="256"/>
      <c r="JG72" s="256"/>
      <c r="JH72" s="256"/>
      <c r="JI72" s="256"/>
      <c r="JJ72" s="256"/>
      <c r="JK72" s="256"/>
      <c r="JL72" s="256"/>
      <c r="JM72" s="256"/>
      <c r="JN72" s="256"/>
      <c r="JO72" s="256"/>
      <c r="JP72" s="256"/>
      <c r="JQ72" s="256"/>
      <c r="JR72" s="256"/>
      <c r="JS72" s="256"/>
      <c r="JT72" s="260"/>
      <c r="JU72" s="260"/>
      <c r="JV72" s="260"/>
      <c r="JW72" s="260"/>
      <c r="JX72" s="258"/>
      <c r="JY72" s="256"/>
      <c r="JZ72" s="256"/>
      <c r="KA72" s="256"/>
      <c r="KB72" s="256"/>
      <c r="KC72" s="256"/>
      <c r="KD72" s="256"/>
      <c r="KE72" s="256"/>
      <c r="KF72" s="256"/>
      <c r="KG72" s="256"/>
      <c r="KH72" s="256"/>
      <c r="KI72" s="256"/>
      <c r="KJ72" s="256"/>
      <c r="KK72" s="256"/>
      <c r="KL72" s="256"/>
      <c r="KM72" s="256"/>
      <c r="KN72" s="256"/>
      <c r="KO72" s="256"/>
      <c r="KP72" s="256"/>
      <c r="KQ72" s="256"/>
      <c r="KR72" s="260"/>
      <c r="KS72" s="260"/>
      <c r="KT72" s="260"/>
      <c r="KU72" s="260"/>
      <c r="KV72" s="260"/>
      <c r="KW72" s="260"/>
      <c r="KX72" s="260"/>
      <c r="KY72" s="260"/>
      <c r="KZ72" s="260"/>
      <c r="LA72" s="260"/>
      <c r="LB72" s="260"/>
      <c r="LC72" s="260"/>
      <c r="LD72" s="260"/>
      <c r="LE72" s="260"/>
      <c r="LF72" s="260"/>
      <c r="LG72" s="260"/>
      <c r="LH72" s="260"/>
      <c r="LI72" s="260"/>
      <c r="LJ72" s="260"/>
      <c r="LK72" s="260"/>
      <c r="LL72" s="260"/>
      <c r="LM72" s="260"/>
      <c r="LN72" s="260"/>
      <c r="LO72" s="260"/>
      <c r="LP72" s="260"/>
      <c r="LQ72" s="260"/>
      <c r="LR72" s="260"/>
      <c r="LS72" s="260"/>
      <c r="LT72" s="260"/>
      <c r="LU72" s="260"/>
      <c r="LV72" s="260"/>
      <c r="LW72" s="260"/>
      <c r="LX72" s="260"/>
      <c r="LY72" s="260"/>
      <c r="LZ72" s="260"/>
      <c r="MA72" s="260"/>
      <c r="MB72" s="260"/>
      <c r="MC72" s="260"/>
      <c r="MD72" s="260"/>
      <c r="ME72" s="260"/>
      <c r="MF72" s="260"/>
      <c r="MG72" s="260"/>
      <c r="MH72" s="260"/>
      <c r="MI72" s="260"/>
      <c r="MJ72" s="260"/>
      <c r="MK72" s="257"/>
      <c r="ML72" s="261"/>
      <c r="MM72" s="256"/>
      <c r="MN72" s="256"/>
      <c r="MO72" s="256"/>
      <c r="MP72" s="256"/>
      <c r="MQ72" s="256"/>
      <c r="MR72" s="256"/>
      <c r="MS72" s="256"/>
      <c r="MT72" s="256"/>
      <c r="MU72" s="256"/>
      <c r="MV72" s="256"/>
      <c r="MW72" s="256"/>
      <c r="MX72" s="260"/>
      <c r="MY72" s="260"/>
      <c r="MZ72" s="260"/>
      <c r="NA72" s="260"/>
      <c r="NB72" s="260"/>
      <c r="NC72" s="260"/>
      <c r="ND72" s="260"/>
      <c r="NE72" s="260"/>
      <c r="NF72" s="260"/>
      <c r="NG72" s="260"/>
      <c r="NH72" s="260"/>
      <c r="NI72" s="260"/>
      <c r="NJ72" s="260"/>
      <c r="NK72" s="260"/>
      <c r="NL72" s="260"/>
      <c r="NM72" s="260"/>
      <c r="NN72" s="260"/>
      <c r="NO72" s="260"/>
      <c r="NP72" s="260"/>
      <c r="NQ72" s="260"/>
      <c r="NR72" s="260"/>
      <c r="NS72" s="260"/>
      <c r="NT72" s="260"/>
      <c r="NU72" s="260"/>
      <c r="NV72" s="260"/>
      <c r="NW72" s="260"/>
      <c r="NX72" s="260"/>
      <c r="NY72" s="260"/>
      <c r="NZ72" s="260"/>
      <c r="OA72" s="260"/>
      <c r="OB72" s="260"/>
      <c r="OC72" s="260"/>
      <c r="OD72" s="260"/>
      <c r="OE72" s="260"/>
      <c r="OF72" s="260"/>
      <c r="OG72" s="260"/>
      <c r="OH72" s="260"/>
      <c r="OI72" s="260"/>
      <c r="OJ72" s="260"/>
      <c r="OK72" s="260"/>
      <c r="OL72" s="260"/>
      <c r="OM72" s="260"/>
      <c r="ON72" s="260"/>
      <c r="OO72" s="260"/>
      <c r="OP72" s="260"/>
      <c r="OQ72" s="260"/>
      <c r="OR72" s="260"/>
      <c r="OS72" s="260"/>
      <c r="OT72" s="260"/>
      <c r="OU72" s="260"/>
      <c r="OV72" s="260"/>
      <c r="OW72" s="260"/>
      <c r="OX72" s="260"/>
      <c r="OY72" s="260"/>
      <c r="OZ72" s="260"/>
      <c r="PA72" s="260"/>
      <c r="PB72" s="260"/>
      <c r="PC72" s="260"/>
      <c r="PD72" s="260"/>
      <c r="PE72" s="260"/>
      <c r="PF72" s="260"/>
      <c r="PG72" s="260"/>
      <c r="PH72" s="260"/>
      <c r="PI72" s="260"/>
      <c r="PJ72" s="260"/>
      <c r="PK72" s="260"/>
      <c r="PL72" s="260"/>
      <c r="PM72" s="258"/>
      <c r="PN72" s="256"/>
      <c r="PO72" s="256"/>
      <c r="PP72" s="256"/>
      <c r="PQ72" s="256"/>
      <c r="PR72" s="256"/>
      <c r="PS72" s="257"/>
    </row>
    <row r="73" spans="1:435" ht="47.25" x14ac:dyDescent="0.25">
      <c r="A73" s="324">
        <f>'Położnictwo I st.'!A71</f>
        <v>50</v>
      </c>
      <c r="B73" s="235" t="str">
        <f>IF('Położnictwo I st.'!B71&gt;0,'Położnictwo I st.'!B71," ")</f>
        <v>F</v>
      </c>
      <c r="C73" s="235" t="str">
        <f>IF('Położnictwo I st.'!C71&gt;0,'Położnictwo I st.'!C71," ")</f>
        <v>2025/2026</v>
      </c>
      <c r="D73" s="235" t="str">
        <f>IF('Położnictwo I st.'!D71&gt;0,'Położnictwo I st.'!D71," ")</f>
        <v xml:space="preserve"> </v>
      </c>
      <c r="E73" s="235">
        <f>IF('Położnictwo I st.'!E71&gt;0,'Położnictwo I st.'!E71," ")</f>
        <v>3</v>
      </c>
      <c r="F73" s="235" t="str">
        <f>IF('Położnictwo I st.'!F71&gt;0,'Położnictwo I st.'!F71," ")</f>
        <v>2027/2028</v>
      </c>
      <c r="G73" s="235" t="str">
        <f>IF('Położnictwo I st.'!G71&gt;0,'Położnictwo I st.'!G71," ")</f>
        <v>RPS</v>
      </c>
      <c r="H73" s="235" t="str">
        <f>IF('Położnictwo I st.'!H71&gt;0,'Położnictwo I st.'!H71," ")</f>
        <v>ze standardu</v>
      </c>
      <c r="I73" s="319" t="str">
        <f>IF('Położnictwo I st.'!I71&gt;0,'Położnictwo I st.'!I71," ")</f>
        <v>Opieka położnej podstawowej opieki zdrowotnej - praktyka zawodowa</v>
      </c>
      <c r="J73" s="325">
        <f>'Położnictwo I st.'!L71</f>
        <v>50</v>
      </c>
      <c r="K73" s="326">
        <f>'Położnictwo I st.'!M71</f>
        <v>10</v>
      </c>
      <c r="L73" s="327">
        <f>'Położnictwo I st.'!N71</f>
        <v>40</v>
      </c>
      <c r="M73" s="328">
        <f>'Położnictwo I st.'!AA71+'Położnictwo I st.'!AC71+'Położnictwo I st.'!AX71+'Położnictwo I st.'!AZ71</f>
        <v>0</v>
      </c>
      <c r="N73" s="329">
        <f>'Położnictwo I st.'!O71</f>
        <v>40</v>
      </c>
      <c r="O73" s="330">
        <f>'Położnictwo I st.'!P71</f>
        <v>2</v>
      </c>
      <c r="P73" s="331" t="str">
        <f>'Położnictwo I st.'!U71</f>
        <v>zal</v>
      </c>
      <c r="Q73" s="303">
        <f t="shared" si="6"/>
        <v>0</v>
      </c>
      <c r="R73" s="304">
        <f t="shared" si="7"/>
        <v>5</v>
      </c>
      <c r="S73" s="305">
        <f t="shared" si="8"/>
        <v>0</v>
      </c>
      <c r="T73" s="258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60"/>
      <c r="AW73" s="260"/>
      <c r="AX73" s="260"/>
      <c r="AY73" s="260"/>
      <c r="AZ73" s="260"/>
      <c r="BA73" s="260"/>
      <c r="BB73" s="257"/>
      <c r="BC73" s="255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9"/>
      <c r="CA73" s="253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6"/>
      <c r="DA73" s="256"/>
      <c r="DB73" s="256"/>
      <c r="DC73" s="259"/>
      <c r="DD73" s="258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256"/>
      <c r="DZ73" s="256"/>
      <c r="EA73" s="256"/>
      <c r="EB73" s="256"/>
      <c r="EC73" s="256"/>
      <c r="ED73" s="256"/>
      <c r="EE73" s="256"/>
      <c r="EF73" s="256"/>
      <c r="EG73" s="256"/>
      <c r="EH73" s="256"/>
      <c r="EI73" s="256"/>
      <c r="EJ73" s="256"/>
      <c r="EK73" s="256"/>
      <c r="EL73" s="256"/>
      <c r="EM73" s="256"/>
      <c r="EN73" s="256"/>
      <c r="EO73" s="256"/>
      <c r="EP73" s="256"/>
      <c r="EQ73" s="256"/>
      <c r="ER73" s="256"/>
      <c r="ES73" s="256"/>
      <c r="ET73" s="256"/>
      <c r="EU73" s="256"/>
      <c r="EV73" s="256"/>
      <c r="EW73" s="256"/>
      <c r="EX73" s="256"/>
      <c r="EY73" s="256"/>
      <c r="EZ73" s="258"/>
      <c r="FA73" s="256"/>
      <c r="FB73" s="256"/>
      <c r="FC73" s="256"/>
      <c r="FD73" s="256"/>
      <c r="FE73" s="256"/>
      <c r="FF73" s="256"/>
      <c r="FG73" s="256"/>
      <c r="FH73" s="256"/>
      <c r="FI73" s="256"/>
      <c r="FJ73" s="256"/>
      <c r="FK73" s="256"/>
      <c r="FL73" s="256"/>
      <c r="FM73" s="256"/>
      <c r="FN73" s="256"/>
      <c r="FO73" s="256"/>
      <c r="FP73" s="256"/>
      <c r="FQ73" s="256"/>
      <c r="FR73" s="256"/>
      <c r="FS73" s="256"/>
      <c r="FT73" s="256"/>
      <c r="FU73" s="256"/>
      <c r="FV73" s="256"/>
      <c r="FW73" s="256"/>
      <c r="FX73" s="256"/>
      <c r="FY73" s="256"/>
      <c r="FZ73" s="256"/>
      <c r="GA73" s="256"/>
      <c r="GB73" s="256"/>
      <c r="GC73" s="256"/>
      <c r="GD73" s="256"/>
      <c r="GE73" s="256"/>
      <c r="GF73" s="256"/>
      <c r="GG73" s="256"/>
      <c r="GH73" s="256"/>
      <c r="GI73" s="256"/>
      <c r="GJ73" s="256"/>
      <c r="GK73" s="256"/>
      <c r="GL73" s="256"/>
      <c r="GM73" s="256"/>
      <c r="GN73" s="256"/>
      <c r="GO73" s="256"/>
      <c r="GP73" s="256"/>
      <c r="GQ73" s="256"/>
      <c r="GR73" s="256"/>
      <c r="GS73" s="256"/>
      <c r="GT73" s="256"/>
      <c r="GU73" s="256"/>
      <c r="GV73" s="256"/>
      <c r="GW73" s="256"/>
      <c r="GX73" s="256"/>
      <c r="GY73" s="256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  <c r="HK73" s="260"/>
      <c r="HL73" s="260"/>
      <c r="HM73" s="260"/>
      <c r="HN73" s="260"/>
      <c r="HO73" s="260"/>
      <c r="HP73" s="260"/>
      <c r="HQ73" s="260"/>
      <c r="HR73" s="260"/>
      <c r="HS73" s="260"/>
      <c r="HT73" s="260"/>
      <c r="HU73" s="260"/>
      <c r="HV73" s="260"/>
      <c r="HW73" s="260"/>
      <c r="HX73" s="260"/>
      <c r="HY73" s="260"/>
      <c r="HZ73" s="260"/>
      <c r="IA73" s="260"/>
      <c r="IB73" s="260"/>
      <c r="IC73" s="260"/>
      <c r="ID73" s="257"/>
      <c r="IE73" s="258"/>
      <c r="IF73" s="256"/>
      <c r="IG73" s="256"/>
      <c r="IH73" s="256"/>
      <c r="II73" s="256"/>
      <c r="IJ73" s="256"/>
      <c r="IK73" s="256"/>
      <c r="IL73" s="256"/>
      <c r="IM73" s="256"/>
      <c r="IN73" s="256"/>
      <c r="IO73" s="256"/>
      <c r="IP73" s="256"/>
      <c r="IQ73" s="256"/>
      <c r="IR73" s="256"/>
      <c r="IS73" s="256"/>
      <c r="IT73" s="260"/>
      <c r="IU73" s="260"/>
      <c r="IV73" s="258"/>
      <c r="IW73" s="256"/>
      <c r="IX73" s="256"/>
      <c r="IY73" s="256"/>
      <c r="IZ73" s="256"/>
      <c r="JA73" s="256"/>
      <c r="JB73" s="256"/>
      <c r="JC73" s="256"/>
      <c r="JD73" s="256"/>
      <c r="JE73" s="256"/>
      <c r="JF73" s="256"/>
      <c r="JG73" s="256"/>
      <c r="JH73" s="256"/>
      <c r="JI73" s="256"/>
      <c r="JJ73" s="256"/>
      <c r="JK73" s="256"/>
      <c r="JL73" s="256"/>
      <c r="JM73" s="256"/>
      <c r="JN73" s="256"/>
      <c r="JO73" s="256"/>
      <c r="JP73" s="256"/>
      <c r="JQ73" s="256"/>
      <c r="JR73" s="256"/>
      <c r="JS73" s="256"/>
      <c r="JT73" s="260"/>
      <c r="JU73" s="260"/>
      <c r="JV73" s="260"/>
      <c r="JW73" s="260"/>
      <c r="JX73" s="258"/>
      <c r="JY73" s="256"/>
      <c r="JZ73" s="256"/>
      <c r="KA73" s="256"/>
      <c r="KB73" s="256"/>
      <c r="KC73" s="256"/>
      <c r="KD73" s="256"/>
      <c r="KE73" s="256"/>
      <c r="KF73" s="256"/>
      <c r="KG73" s="256"/>
      <c r="KH73" s="256"/>
      <c r="KI73" s="256"/>
      <c r="KJ73" s="256"/>
      <c r="KK73" s="256"/>
      <c r="KL73" s="256"/>
      <c r="KM73" s="256"/>
      <c r="KN73" s="256"/>
      <c r="KO73" s="256"/>
      <c r="KP73" s="256"/>
      <c r="KQ73" s="256"/>
      <c r="KR73" s="260"/>
      <c r="KS73" s="260"/>
      <c r="KT73" s="260"/>
      <c r="KU73" s="260"/>
      <c r="KV73" s="260"/>
      <c r="KW73" s="260"/>
      <c r="KX73" s="260"/>
      <c r="KY73" s="260"/>
      <c r="KZ73" s="260"/>
      <c r="LA73" s="260"/>
      <c r="LB73" s="260"/>
      <c r="LC73" s="260"/>
      <c r="LD73" s="260"/>
      <c r="LE73" s="260"/>
      <c r="LF73" s="260"/>
      <c r="LG73" s="260">
        <v>1</v>
      </c>
      <c r="LH73" s="260">
        <v>1</v>
      </c>
      <c r="LI73" s="260">
        <v>1</v>
      </c>
      <c r="LJ73" s="260">
        <v>1</v>
      </c>
      <c r="LK73" s="260">
        <v>1</v>
      </c>
      <c r="LL73" s="260"/>
      <c r="LM73" s="260"/>
      <c r="LN73" s="260"/>
      <c r="LO73" s="260"/>
      <c r="LP73" s="260"/>
      <c r="LQ73" s="260"/>
      <c r="LR73" s="260"/>
      <c r="LS73" s="260"/>
      <c r="LT73" s="260"/>
      <c r="LU73" s="260"/>
      <c r="LV73" s="260"/>
      <c r="LW73" s="260"/>
      <c r="LX73" s="260"/>
      <c r="LY73" s="260"/>
      <c r="LZ73" s="260"/>
      <c r="MA73" s="260"/>
      <c r="MB73" s="260"/>
      <c r="MC73" s="260"/>
      <c r="MD73" s="260"/>
      <c r="ME73" s="260"/>
      <c r="MF73" s="260"/>
      <c r="MG73" s="260"/>
      <c r="MH73" s="260"/>
      <c r="MI73" s="260"/>
      <c r="MJ73" s="260"/>
      <c r="MK73" s="257"/>
      <c r="ML73" s="261"/>
      <c r="MM73" s="256"/>
      <c r="MN73" s="256"/>
      <c r="MO73" s="256"/>
      <c r="MP73" s="256"/>
      <c r="MQ73" s="256"/>
      <c r="MR73" s="256"/>
      <c r="MS73" s="256"/>
      <c r="MT73" s="256"/>
      <c r="MU73" s="256"/>
      <c r="MV73" s="256"/>
      <c r="MW73" s="256"/>
      <c r="MX73" s="260"/>
      <c r="MY73" s="260"/>
      <c r="MZ73" s="260"/>
      <c r="NA73" s="260"/>
      <c r="NB73" s="260"/>
      <c r="NC73" s="260"/>
      <c r="ND73" s="260"/>
      <c r="NE73" s="260"/>
      <c r="NF73" s="260"/>
      <c r="NG73" s="260"/>
      <c r="NH73" s="260"/>
      <c r="NI73" s="260"/>
      <c r="NJ73" s="260"/>
      <c r="NK73" s="260"/>
      <c r="NL73" s="260"/>
      <c r="NM73" s="260"/>
      <c r="NN73" s="260"/>
      <c r="NO73" s="260"/>
      <c r="NP73" s="260"/>
      <c r="NQ73" s="260"/>
      <c r="NR73" s="260"/>
      <c r="NS73" s="260"/>
      <c r="NT73" s="260"/>
      <c r="NU73" s="260"/>
      <c r="NV73" s="260"/>
      <c r="NW73" s="260"/>
      <c r="NX73" s="260"/>
      <c r="NY73" s="260"/>
      <c r="NZ73" s="260"/>
      <c r="OA73" s="260"/>
      <c r="OB73" s="260"/>
      <c r="OC73" s="260"/>
      <c r="OD73" s="260"/>
      <c r="OE73" s="260"/>
      <c r="OF73" s="260"/>
      <c r="OG73" s="260"/>
      <c r="OH73" s="260"/>
      <c r="OI73" s="260"/>
      <c r="OJ73" s="260"/>
      <c r="OK73" s="260"/>
      <c r="OL73" s="260"/>
      <c r="OM73" s="260"/>
      <c r="ON73" s="260"/>
      <c r="OO73" s="260"/>
      <c r="OP73" s="260"/>
      <c r="OQ73" s="260"/>
      <c r="OR73" s="260"/>
      <c r="OS73" s="260"/>
      <c r="OT73" s="260"/>
      <c r="OU73" s="260"/>
      <c r="OV73" s="260"/>
      <c r="OW73" s="260"/>
      <c r="OX73" s="260"/>
      <c r="OY73" s="260"/>
      <c r="OZ73" s="260"/>
      <c r="PA73" s="260"/>
      <c r="PB73" s="260"/>
      <c r="PC73" s="260"/>
      <c r="PD73" s="260"/>
      <c r="PE73" s="260"/>
      <c r="PF73" s="260"/>
      <c r="PG73" s="260"/>
      <c r="PH73" s="260"/>
      <c r="PI73" s="260"/>
      <c r="PJ73" s="260"/>
      <c r="PK73" s="260"/>
      <c r="PL73" s="260"/>
      <c r="PM73" s="258"/>
      <c r="PN73" s="256"/>
      <c r="PO73" s="256"/>
      <c r="PP73" s="256"/>
      <c r="PQ73" s="256"/>
      <c r="PR73" s="256"/>
      <c r="PS73" s="257"/>
    </row>
    <row r="74" spans="1:435" ht="47.25" x14ac:dyDescent="0.25">
      <c r="A74" s="324">
        <f>'Położnictwo I st.'!A72</f>
        <v>51</v>
      </c>
      <c r="B74" s="235" t="str">
        <f>IF('Położnictwo I st.'!B72&gt;0,'Położnictwo I st.'!B72," ")</f>
        <v>F</v>
      </c>
      <c r="C74" s="235" t="str">
        <f>IF('Położnictwo I st.'!C72&gt;0,'Położnictwo I st.'!C72," ")</f>
        <v>2025/2026</v>
      </c>
      <c r="D74" s="235" t="str">
        <f>IF('Położnictwo I st.'!D72&gt;0,'Położnictwo I st.'!D72," ")</f>
        <v xml:space="preserve"> </v>
      </c>
      <c r="E74" s="235">
        <f>IF('Położnictwo I st.'!E72&gt;0,'Położnictwo I st.'!E72," ")</f>
        <v>3</v>
      </c>
      <c r="F74" s="235" t="str">
        <f>IF('Położnictwo I st.'!F72&gt;0,'Położnictwo I st.'!F72," ")</f>
        <v>2027/2028</v>
      </c>
      <c r="G74" s="235" t="str">
        <f>IF('Położnictwo I st.'!G72&gt;0,'Położnictwo I st.'!G72," ")</f>
        <v>RPS</v>
      </c>
      <c r="H74" s="235" t="str">
        <f>IF('Położnictwo I st.'!H72&gt;0,'Położnictwo I st.'!H72," ")</f>
        <v>ze standardu</v>
      </c>
      <c r="I74" s="319" t="str">
        <f>IF('Położnictwo I st.'!I72&gt;0,'Położnictwo I st.'!I72," ")</f>
        <v>Techniki położnicze i prowadzenie porodu - praktyka zawodowa</v>
      </c>
      <c r="J74" s="325">
        <f>'Położnictwo I st.'!L72</f>
        <v>240</v>
      </c>
      <c r="K74" s="326">
        <f>'Położnictwo I st.'!M72</f>
        <v>0</v>
      </c>
      <c r="L74" s="327">
        <f>'Położnictwo I st.'!N72</f>
        <v>240</v>
      </c>
      <c r="M74" s="328">
        <f>'Położnictwo I st.'!AA72+'Położnictwo I st.'!AC72+'Położnictwo I st.'!AX72+'Położnictwo I st.'!AZ72</f>
        <v>0</v>
      </c>
      <c r="N74" s="329">
        <f>'Położnictwo I st.'!O72</f>
        <v>240</v>
      </c>
      <c r="O74" s="330">
        <f>'Położnictwo I st.'!P72</f>
        <v>8</v>
      </c>
      <c r="P74" s="331" t="str">
        <f>'Położnictwo I st.'!U72</f>
        <v>zal</v>
      </c>
      <c r="Q74" s="303">
        <f t="shared" si="6"/>
        <v>0</v>
      </c>
      <c r="R74" s="304">
        <f t="shared" si="7"/>
        <v>25</v>
      </c>
      <c r="S74" s="305">
        <f t="shared" si="8"/>
        <v>0</v>
      </c>
      <c r="T74" s="258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60"/>
      <c r="AW74" s="260"/>
      <c r="AX74" s="260"/>
      <c r="AY74" s="260"/>
      <c r="AZ74" s="260"/>
      <c r="BA74" s="260"/>
      <c r="BB74" s="257"/>
      <c r="BC74" s="255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9"/>
      <c r="CA74" s="253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6"/>
      <c r="DA74" s="256"/>
      <c r="DB74" s="256"/>
      <c r="DC74" s="259"/>
      <c r="DD74" s="258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256"/>
      <c r="DZ74" s="256"/>
      <c r="EA74" s="256"/>
      <c r="EB74" s="256"/>
      <c r="EC74" s="256"/>
      <c r="ED74" s="256"/>
      <c r="EE74" s="256"/>
      <c r="EF74" s="256"/>
      <c r="EG74" s="256"/>
      <c r="EH74" s="256"/>
      <c r="EI74" s="256"/>
      <c r="EJ74" s="256"/>
      <c r="EK74" s="256"/>
      <c r="EL74" s="256"/>
      <c r="EM74" s="256"/>
      <c r="EN74" s="256"/>
      <c r="EO74" s="256"/>
      <c r="EP74" s="256"/>
      <c r="EQ74" s="256"/>
      <c r="ER74" s="256"/>
      <c r="ES74" s="256"/>
      <c r="ET74" s="256"/>
      <c r="EU74" s="256"/>
      <c r="EV74" s="256"/>
      <c r="EW74" s="256"/>
      <c r="EX74" s="256"/>
      <c r="EY74" s="256"/>
      <c r="EZ74" s="258"/>
      <c r="FA74" s="256"/>
      <c r="FB74" s="256"/>
      <c r="FC74" s="256"/>
      <c r="FD74" s="256"/>
      <c r="FE74" s="256"/>
      <c r="FF74" s="256"/>
      <c r="FG74" s="256"/>
      <c r="FH74" s="256"/>
      <c r="FI74" s="256"/>
      <c r="FJ74" s="256"/>
      <c r="FK74" s="256"/>
      <c r="FL74" s="256"/>
      <c r="FM74" s="256"/>
      <c r="FN74" s="256"/>
      <c r="FO74" s="256"/>
      <c r="FP74" s="256"/>
      <c r="FQ74" s="256"/>
      <c r="FR74" s="256"/>
      <c r="FS74" s="256"/>
      <c r="FT74" s="256"/>
      <c r="FU74" s="256"/>
      <c r="FV74" s="256"/>
      <c r="FW74" s="256"/>
      <c r="FX74" s="256"/>
      <c r="FY74" s="256"/>
      <c r="FZ74" s="256"/>
      <c r="GA74" s="256"/>
      <c r="GB74" s="256"/>
      <c r="GC74" s="256"/>
      <c r="GD74" s="256"/>
      <c r="GE74" s="256"/>
      <c r="GF74" s="256"/>
      <c r="GG74" s="256"/>
      <c r="GH74" s="256"/>
      <c r="GI74" s="256"/>
      <c r="GJ74" s="256"/>
      <c r="GK74" s="256"/>
      <c r="GL74" s="256"/>
      <c r="GM74" s="256"/>
      <c r="GN74" s="256"/>
      <c r="GO74" s="256"/>
      <c r="GP74" s="256"/>
      <c r="GQ74" s="256"/>
      <c r="GR74" s="256"/>
      <c r="GS74" s="256"/>
      <c r="GT74" s="256"/>
      <c r="GU74" s="256"/>
      <c r="GV74" s="256"/>
      <c r="GW74" s="256"/>
      <c r="GX74" s="256"/>
      <c r="GY74" s="256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  <c r="HK74" s="260"/>
      <c r="HL74" s="260"/>
      <c r="HM74" s="260"/>
      <c r="HN74" s="260"/>
      <c r="HO74" s="260"/>
      <c r="HP74" s="260"/>
      <c r="HQ74" s="260"/>
      <c r="HR74" s="260"/>
      <c r="HS74" s="260"/>
      <c r="HT74" s="260"/>
      <c r="HU74" s="260"/>
      <c r="HV74" s="260"/>
      <c r="HW74" s="260"/>
      <c r="HX74" s="260"/>
      <c r="HY74" s="260"/>
      <c r="HZ74" s="260"/>
      <c r="IA74" s="260"/>
      <c r="IB74" s="260"/>
      <c r="IC74" s="260"/>
      <c r="ID74" s="257"/>
      <c r="IE74" s="258"/>
      <c r="IF74" s="256"/>
      <c r="IG74" s="256"/>
      <c r="IH74" s="256"/>
      <c r="II74" s="256"/>
      <c r="IJ74" s="256"/>
      <c r="IK74" s="256"/>
      <c r="IL74" s="256"/>
      <c r="IM74" s="256"/>
      <c r="IN74" s="256"/>
      <c r="IO74" s="256"/>
      <c r="IP74" s="256"/>
      <c r="IQ74" s="256"/>
      <c r="IR74" s="256"/>
      <c r="IS74" s="256"/>
      <c r="IT74" s="260"/>
      <c r="IU74" s="260"/>
      <c r="IV74" s="258"/>
      <c r="IW74" s="256"/>
      <c r="IX74" s="256"/>
      <c r="IY74" s="256"/>
      <c r="IZ74" s="256"/>
      <c r="JA74" s="256"/>
      <c r="JB74" s="256"/>
      <c r="JC74" s="256"/>
      <c r="JD74" s="256"/>
      <c r="JE74" s="256"/>
      <c r="JF74" s="256"/>
      <c r="JG74" s="256"/>
      <c r="JH74" s="256"/>
      <c r="JI74" s="256"/>
      <c r="JJ74" s="256"/>
      <c r="JK74" s="256"/>
      <c r="JL74" s="256"/>
      <c r="JM74" s="256"/>
      <c r="JN74" s="256"/>
      <c r="JO74" s="256"/>
      <c r="JP74" s="256"/>
      <c r="JQ74" s="256"/>
      <c r="JR74" s="256"/>
      <c r="JS74" s="256"/>
      <c r="JT74" s="260"/>
      <c r="JU74" s="260"/>
      <c r="JV74" s="260"/>
      <c r="JW74" s="260"/>
      <c r="JX74" s="258"/>
      <c r="JY74" s="256"/>
      <c r="JZ74" s="256"/>
      <c r="KA74" s="256"/>
      <c r="KB74" s="256"/>
      <c r="KC74" s="256"/>
      <c r="KD74" s="256"/>
      <c r="KE74" s="256"/>
      <c r="KF74" s="256"/>
      <c r="KG74" s="256"/>
      <c r="KH74" s="256"/>
      <c r="KI74" s="256"/>
      <c r="KJ74" s="256"/>
      <c r="KK74" s="256"/>
      <c r="KL74" s="256"/>
      <c r="KM74" s="256"/>
      <c r="KN74" s="256"/>
      <c r="KO74" s="256"/>
      <c r="KP74" s="256"/>
      <c r="KQ74" s="256"/>
      <c r="KR74" s="260"/>
      <c r="KS74" s="260"/>
      <c r="KT74" s="260"/>
      <c r="KU74" s="260"/>
      <c r="KV74" s="260"/>
      <c r="KW74" s="260"/>
      <c r="KX74" s="260"/>
      <c r="KY74" s="260"/>
      <c r="KZ74" s="260"/>
      <c r="LA74" s="260"/>
      <c r="LB74" s="260"/>
      <c r="LC74" s="260"/>
      <c r="LD74" s="260"/>
      <c r="LE74" s="260"/>
      <c r="LF74" s="260"/>
      <c r="LG74" s="260"/>
      <c r="LH74" s="260"/>
      <c r="LI74" s="260"/>
      <c r="LJ74" s="260"/>
      <c r="LK74" s="260"/>
      <c r="LL74" s="260"/>
      <c r="LM74" s="260"/>
      <c r="LN74" s="260"/>
      <c r="LO74" s="260"/>
      <c r="LP74" s="260"/>
      <c r="LQ74" s="260"/>
      <c r="LR74" s="260"/>
      <c r="LS74" s="260"/>
      <c r="LT74" s="260"/>
      <c r="LU74" s="260"/>
      <c r="LV74" s="260"/>
      <c r="LW74" s="260"/>
      <c r="LX74" s="260"/>
      <c r="LY74" s="260"/>
      <c r="LZ74" s="260"/>
      <c r="MA74" s="260"/>
      <c r="MB74" s="260"/>
      <c r="MC74" s="260"/>
      <c r="MD74" s="260"/>
      <c r="ME74" s="260"/>
      <c r="MF74" s="260"/>
      <c r="MG74" s="260"/>
      <c r="MH74" s="260"/>
      <c r="MI74" s="260"/>
      <c r="MJ74" s="260"/>
      <c r="MK74" s="257"/>
      <c r="ML74" s="261">
        <v>1</v>
      </c>
      <c r="MM74" s="256">
        <v>1</v>
      </c>
      <c r="MN74" s="256">
        <v>1</v>
      </c>
      <c r="MO74" s="256">
        <v>1</v>
      </c>
      <c r="MP74" s="256">
        <v>1</v>
      </c>
      <c r="MQ74" s="256">
        <v>1</v>
      </c>
      <c r="MR74" s="256">
        <v>1</v>
      </c>
      <c r="MS74" s="256">
        <v>1</v>
      </c>
      <c r="MT74" s="256">
        <v>1</v>
      </c>
      <c r="MU74" s="256">
        <v>1</v>
      </c>
      <c r="MV74" s="256">
        <v>1</v>
      </c>
      <c r="MW74" s="256">
        <v>1</v>
      </c>
      <c r="MX74" s="260">
        <v>1</v>
      </c>
      <c r="MY74" s="260">
        <v>1</v>
      </c>
      <c r="MZ74" s="260">
        <v>1</v>
      </c>
      <c r="NA74" s="260">
        <v>1</v>
      </c>
      <c r="NB74" s="260">
        <v>1</v>
      </c>
      <c r="NC74" s="260">
        <v>1</v>
      </c>
      <c r="ND74" s="260">
        <v>1</v>
      </c>
      <c r="NE74" s="260">
        <v>1</v>
      </c>
      <c r="NF74" s="260">
        <v>1</v>
      </c>
      <c r="NG74" s="260">
        <v>1</v>
      </c>
      <c r="NH74" s="260">
        <v>1</v>
      </c>
      <c r="NI74" s="260">
        <v>1</v>
      </c>
      <c r="NJ74" s="260">
        <v>1</v>
      </c>
      <c r="NK74" s="260"/>
      <c r="NL74" s="260"/>
      <c r="NM74" s="260"/>
      <c r="NN74" s="260"/>
      <c r="NO74" s="260"/>
      <c r="NP74" s="260"/>
      <c r="NQ74" s="260"/>
      <c r="NR74" s="260"/>
      <c r="NS74" s="260"/>
      <c r="NT74" s="260"/>
      <c r="NU74" s="260"/>
      <c r="NV74" s="260"/>
      <c r="NW74" s="260"/>
      <c r="NX74" s="260"/>
      <c r="NY74" s="260"/>
      <c r="NZ74" s="260"/>
      <c r="OA74" s="260"/>
      <c r="OB74" s="260"/>
      <c r="OC74" s="260"/>
      <c r="OD74" s="260"/>
      <c r="OE74" s="260"/>
      <c r="OF74" s="260"/>
      <c r="OG74" s="260"/>
      <c r="OH74" s="260"/>
      <c r="OI74" s="260"/>
      <c r="OJ74" s="260"/>
      <c r="OK74" s="260"/>
      <c r="OL74" s="260"/>
      <c r="OM74" s="260"/>
      <c r="ON74" s="260"/>
      <c r="OO74" s="260"/>
      <c r="OP74" s="260"/>
      <c r="OQ74" s="260"/>
      <c r="OR74" s="260"/>
      <c r="OS74" s="260"/>
      <c r="OT74" s="260"/>
      <c r="OU74" s="260"/>
      <c r="OV74" s="260"/>
      <c r="OW74" s="260"/>
      <c r="OX74" s="260"/>
      <c r="OY74" s="260"/>
      <c r="OZ74" s="260"/>
      <c r="PA74" s="260"/>
      <c r="PB74" s="260"/>
      <c r="PC74" s="260"/>
      <c r="PD74" s="260"/>
      <c r="PE74" s="260"/>
      <c r="PF74" s="260"/>
      <c r="PG74" s="260"/>
      <c r="PH74" s="260"/>
      <c r="PI74" s="260"/>
      <c r="PJ74" s="260"/>
      <c r="PK74" s="260"/>
      <c r="PL74" s="260"/>
      <c r="PM74" s="258"/>
      <c r="PN74" s="256"/>
      <c r="PO74" s="256"/>
      <c r="PP74" s="256"/>
      <c r="PQ74" s="256"/>
      <c r="PR74" s="256"/>
      <c r="PS74" s="257"/>
    </row>
    <row r="75" spans="1:435" ht="31.5" x14ac:dyDescent="0.25">
      <c r="A75" s="324">
        <f>'Położnictwo I st.'!A73</f>
        <v>52</v>
      </c>
      <c r="B75" s="235" t="str">
        <f>IF('Położnictwo I st.'!B73&gt;0,'Położnictwo I st.'!B73," ")</f>
        <v>F</v>
      </c>
      <c r="C75" s="235" t="str">
        <f>IF('Położnictwo I st.'!C73&gt;0,'Położnictwo I st.'!C73," ")</f>
        <v>2025/2026</v>
      </c>
      <c r="D75" s="235" t="str">
        <f>IF('Położnictwo I st.'!D73&gt;0,'Położnictwo I st.'!D73," ")</f>
        <v xml:space="preserve"> </v>
      </c>
      <c r="E75" s="235">
        <f>IF('Położnictwo I st.'!E73&gt;0,'Położnictwo I st.'!E73," ")</f>
        <v>3</v>
      </c>
      <c r="F75" s="235" t="str">
        <f>IF('Położnictwo I st.'!F73&gt;0,'Położnictwo I st.'!F73," ")</f>
        <v>2027/2028</v>
      </c>
      <c r="G75" s="235" t="str">
        <f>IF('Położnictwo I st.'!G73&gt;0,'Położnictwo I st.'!G73," ")</f>
        <v>RPS</v>
      </c>
      <c r="H75" s="235" t="str">
        <f>IF('Położnictwo I st.'!H73&gt;0,'Położnictwo I st.'!H73," ")</f>
        <v>ze standardu</v>
      </c>
      <c r="I75" s="319" t="str">
        <f>IF('Położnictwo I st.'!I73&gt;0,'Położnictwo I st.'!I73," ")</f>
        <v>Położnictwo i opieka położnicza - praktyka zawodowa</v>
      </c>
      <c r="J75" s="325">
        <f>'Położnictwo I st.'!L73</f>
        <v>160</v>
      </c>
      <c r="K75" s="326">
        <f>'Położnictwo I st.'!M73</f>
        <v>0</v>
      </c>
      <c r="L75" s="327">
        <f>'Położnictwo I st.'!N73</f>
        <v>160</v>
      </c>
      <c r="M75" s="328">
        <f>'Położnictwo I st.'!AA73+'Położnictwo I st.'!AC73+'Położnictwo I st.'!AX73+'Położnictwo I st.'!AZ73</f>
        <v>0</v>
      </c>
      <c r="N75" s="329">
        <f>'Położnictwo I st.'!O73</f>
        <v>160</v>
      </c>
      <c r="O75" s="330">
        <f>'Położnictwo I st.'!P73</f>
        <v>5.5</v>
      </c>
      <c r="P75" s="331" t="str">
        <f>'Położnictwo I st.'!U73</f>
        <v>zal</v>
      </c>
      <c r="Q75" s="303">
        <f t="shared" si="6"/>
        <v>0</v>
      </c>
      <c r="R75" s="304">
        <f t="shared" si="7"/>
        <v>15</v>
      </c>
      <c r="S75" s="305">
        <f t="shared" si="8"/>
        <v>0</v>
      </c>
      <c r="T75" s="258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60"/>
      <c r="AW75" s="260"/>
      <c r="AX75" s="260"/>
      <c r="AY75" s="260"/>
      <c r="AZ75" s="260"/>
      <c r="BA75" s="260"/>
      <c r="BB75" s="257"/>
      <c r="BC75" s="255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9"/>
      <c r="CA75" s="253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6"/>
      <c r="DA75" s="256"/>
      <c r="DB75" s="256"/>
      <c r="DC75" s="259"/>
      <c r="DD75" s="258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256"/>
      <c r="DZ75" s="256"/>
      <c r="EA75" s="256"/>
      <c r="EB75" s="256"/>
      <c r="EC75" s="256"/>
      <c r="ED75" s="256"/>
      <c r="EE75" s="256"/>
      <c r="EF75" s="256"/>
      <c r="EG75" s="256"/>
      <c r="EH75" s="256"/>
      <c r="EI75" s="256"/>
      <c r="EJ75" s="256"/>
      <c r="EK75" s="256"/>
      <c r="EL75" s="256"/>
      <c r="EM75" s="256"/>
      <c r="EN75" s="256"/>
      <c r="EO75" s="256"/>
      <c r="EP75" s="256"/>
      <c r="EQ75" s="256"/>
      <c r="ER75" s="256"/>
      <c r="ES75" s="256"/>
      <c r="ET75" s="256"/>
      <c r="EU75" s="256"/>
      <c r="EV75" s="256"/>
      <c r="EW75" s="256"/>
      <c r="EX75" s="256"/>
      <c r="EY75" s="256"/>
      <c r="EZ75" s="258"/>
      <c r="FA75" s="256"/>
      <c r="FB75" s="256"/>
      <c r="FC75" s="256"/>
      <c r="FD75" s="256"/>
      <c r="FE75" s="256"/>
      <c r="FF75" s="256"/>
      <c r="FG75" s="256"/>
      <c r="FH75" s="256"/>
      <c r="FI75" s="256"/>
      <c r="FJ75" s="256"/>
      <c r="FK75" s="256"/>
      <c r="FL75" s="256"/>
      <c r="FM75" s="256"/>
      <c r="FN75" s="256"/>
      <c r="FO75" s="256"/>
      <c r="FP75" s="256"/>
      <c r="FQ75" s="256"/>
      <c r="FR75" s="256"/>
      <c r="FS75" s="256"/>
      <c r="FT75" s="256"/>
      <c r="FU75" s="256"/>
      <c r="FV75" s="256"/>
      <c r="FW75" s="256"/>
      <c r="FX75" s="256"/>
      <c r="FY75" s="256"/>
      <c r="FZ75" s="256"/>
      <c r="GA75" s="256"/>
      <c r="GB75" s="256"/>
      <c r="GC75" s="256"/>
      <c r="GD75" s="256"/>
      <c r="GE75" s="256"/>
      <c r="GF75" s="256"/>
      <c r="GG75" s="256"/>
      <c r="GH75" s="256"/>
      <c r="GI75" s="256"/>
      <c r="GJ75" s="256"/>
      <c r="GK75" s="256"/>
      <c r="GL75" s="256"/>
      <c r="GM75" s="256"/>
      <c r="GN75" s="256"/>
      <c r="GO75" s="256"/>
      <c r="GP75" s="256"/>
      <c r="GQ75" s="256"/>
      <c r="GR75" s="256"/>
      <c r="GS75" s="256"/>
      <c r="GT75" s="256"/>
      <c r="GU75" s="256"/>
      <c r="GV75" s="256"/>
      <c r="GW75" s="256"/>
      <c r="GX75" s="256"/>
      <c r="GY75" s="256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  <c r="HK75" s="260"/>
      <c r="HL75" s="260"/>
      <c r="HM75" s="260"/>
      <c r="HN75" s="260"/>
      <c r="HO75" s="260"/>
      <c r="HP75" s="260"/>
      <c r="HQ75" s="260"/>
      <c r="HR75" s="260"/>
      <c r="HS75" s="260"/>
      <c r="HT75" s="260"/>
      <c r="HU75" s="260"/>
      <c r="HV75" s="260"/>
      <c r="HW75" s="260"/>
      <c r="HX75" s="260"/>
      <c r="HY75" s="260"/>
      <c r="HZ75" s="260"/>
      <c r="IA75" s="260"/>
      <c r="IB75" s="260"/>
      <c r="IC75" s="260"/>
      <c r="ID75" s="257"/>
      <c r="IE75" s="258"/>
      <c r="IF75" s="256"/>
      <c r="IG75" s="256"/>
      <c r="IH75" s="256"/>
      <c r="II75" s="256"/>
      <c r="IJ75" s="256"/>
      <c r="IK75" s="256"/>
      <c r="IL75" s="256"/>
      <c r="IM75" s="256"/>
      <c r="IN75" s="256"/>
      <c r="IO75" s="256"/>
      <c r="IP75" s="256"/>
      <c r="IQ75" s="256"/>
      <c r="IR75" s="256"/>
      <c r="IS75" s="256"/>
      <c r="IT75" s="260"/>
      <c r="IU75" s="260"/>
      <c r="IV75" s="258"/>
      <c r="IW75" s="256"/>
      <c r="IX75" s="256"/>
      <c r="IY75" s="256"/>
      <c r="IZ75" s="256"/>
      <c r="JA75" s="256"/>
      <c r="JB75" s="256"/>
      <c r="JC75" s="256"/>
      <c r="JD75" s="256"/>
      <c r="JE75" s="256"/>
      <c r="JF75" s="256"/>
      <c r="JG75" s="256"/>
      <c r="JH75" s="256"/>
      <c r="JI75" s="256"/>
      <c r="JJ75" s="256"/>
      <c r="JK75" s="256"/>
      <c r="JL75" s="256"/>
      <c r="JM75" s="256"/>
      <c r="JN75" s="256"/>
      <c r="JO75" s="256"/>
      <c r="JP75" s="256"/>
      <c r="JQ75" s="256"/>
      <c r="JR75" s="256"/>
      <c r="JS75" s="256"/>
      <c r="JT75" s="260"/>
      <c r="JU75" s="260"/>
      <c r="JV75" s="260"/>
      <c r="JW75" s="260"/>
      <c r="JX75" s="258"/>
      <c r="JY75" s="256"/>
      <c r="JZ75" s="256"/>
      <c r="KA75" s="256"/>
      <c r="KB75" s="256"/>
      <c r="KC75" s="256"/>
      <c r="KD75" s="256"/>
      <c r="KE75" s="256"/>
      <c r="KF75" s="256"/>
      <c r="KG75" s="256"/>
      <c r="KH75" s="256"/>
      <c r="KI75" s="256"/>
      <c r="KJ75" s="256"/>
      <c r="KK75" s="256"/>
      <c r="KL75" s="256"/>
      <c r="KM75" s="256"/>
      <c r="KN75" s="256"/>
      <c r="KO75" s="256"/>
      <c r="KP75" s="256"/>
      <c r="KQ75" s="256"/>
      <c r="KR75" s="260"/>
      <c r="KS75" s="260"/>
      <c r="KT75" s="260"/>
      <c r="KU75" s="260"/>
      <c r="KV75" s="260"/>
      <c r="KW75" s="260"/>
      <c r="KX75" s="260"/>
      <c r="KY75" s="260"/>
      <c r="KZ75" s="260"/>
      <c r="LA75" s="260"/>
      <c r="LB75" s="260"/>
      <c r="LC75" s="260"/>
      <c r="LD75" s="260"/>
      <c r="LE75" s="260"/>
      <c r="LF75" s="260"/>
      <c r="LG75" s="260"/>
      <c r="LH75" s="260"/>
      <c r="LI75" s="260"/>
      <c r="LJ75" s="260"/>
      <c r="LK75" s="260"/>
      <c r="LL75" s="260"/>
      <c r="LM75" s="260"/>
      <c r="LN75" s="260"/>
      <c r="LO75" s="260"/>
      <c r="LP75" s="260"/>
      <c r="LQ75" s="260"/>
      <c r="LR75" s="260"/>
      <c r="LS75" s="260"/>
      <c r="LT75" s="260"/>
      <c r="LU75" s="260"/>
      <c r="LV75" s="260"/>
      <c r="LW75" s="260"/>
      <c r="LX75" s="260"/>
      <c r="LY75" s="260"/>
      <c r="LZ75" s="260"/>
      <c r="MA75" s="260"/>
      <c r="MB75" s="260"/>
      <c r="MC75" s="260"/>
      <c r="MD75" s="260"/>
      <c r="ME75" s="260"/>
      <c r="MF75" s="260"/>
      <c r="MG75" s="260"/>
      <c r="MH75" s="260"/>
      <c r="MI75" s="260"/>
      <c r="MJ75" s="260"/>
      <c r="MK75" s="257"/>
      <c r="ML75" s="261"/>
      <c r="MM75" s="256"/>
      <c r="MN75" s="256"/>
      <c r="MO75" s="256"/>
      <c r="MP75" s="256"/>
      <c r="MQ75" s="256"/>
      <c r="MR75" s="256"/>
      <c r="MS75" s="256"/>
      <c r="MT75" s="256"/>
      <c r="MU75" s="256"/>
      <c r="MV75" s="256"/>
      <c r="MW75" s="256"/>
      <c r="MX75" s="260"/>
      <c r="MY75" s="260"/>
      <c r="MZ75" s="260"/>
      <c r="NA75" s="260"/>
      <c r="NB75" s="260"/>
      <c r="NC75" s="260"/>
      <c r="ND75" s="260"/>
      <c r="NE75" s="260"/>
      <c r="NF75" s="260"/>
      <c r="NG75" s="260"/>
      <c r="NH75" s="260"/>
      <c r="NI75" s="260"/>
      <c r="NJ75" s="260"/>
      <c r="NK75" s="260">
        <v>1</v>
      </c>
      <c r="NL75" s="260">
        <v>1</v>
      </c>
      <c r="NM75" s="260">
        <v>1</v>
      </c>
      <c r="NN75" s="260">
        <v>1</v>
      </c>
      <c r="NO75" s="260">
        <v>1</v>
      </c>
      <c r="NP75" s="260">
        <v>1</v>
      </c>
      <c r="NQ75" s="260">
        <v>1</v>
      </c>
      <c r="NR75" s="260">
        <v>1</v>
      </c>
      <c r="NS75" s="260">
        <v>1</v>
      </c>
      <c r="NT75" s="260">
        <v>1</v>
      </c>
      <c r="NU75" s="260">
        <v>1</v>
      </c>
      <c r="NV75" s="260">
        <v>1</v>
      </c>
      <c r="NW75" s="260">
        <v>1</v>
      </c>
      <c r="NX75" s="260">
        <v>1</v>
      </c>
      <c r="NY75" s="260">
        <v>1</v>
      </c>
      <c r="NZ75" s="260"/>
      <c r="OA75" s="260"/>
      <c r="OB75" s="260"/>
      <c r="OC75" s="260"/>
      <c r="OD75" s="260"/>
      <c r="OE75" s="260"/>
      <c r="OF75" s="260"/>
      <c r="OG75" s="260"/>
      <c r="OH75" s="260"/>
      <c r="OI75" s="260"/>
      <c r="OJ75" s="260"/>
      <c r="OK75" s="260"/>
      <c r="OL75" s="260"/>
      <c r="OM75" s="260"/>
      <c r="ON75" s="260"/>
      <c r="OO75" s="260"/>
      <c r="OP75" s="260"/>
      <c r="OQ75" s="260"/>
      <c r="OR75" s="260"/>
      <c r="OS75" s="260"/>
      <c r="OT75" s="260"/>
      <c r="OU75" s="260"/>
      <c r="OV75" s="260"/>
      <c r="OW75" s="260"/>
      <c r="OX75" s="260"/>
      <c r="OY75" s="260"/>
      <c r="OZ75" s="260"/>
      <c r="PA75" s="260"/>
      <c r="PB75" s="260"/>
      <c r="PC75" s="260"/>
      <c r="PD75" s="260"/>
      <c r="PE75" s="260"/>
      <c r="PF75" s="260"/>
      <c r="PG75" s="260"/>
      <c r="PH75" s="260"/>
      <c r="PI75" s="260"/>
      <c r="PJ75" s="260"/>
      <c r="PK75" s="260"/>
      <c r="PL75" s="260"/>
      <c r="PM75" s="258"/>
      <c r="PN75" s="256"/>
      <c r="PO75" s="256"/>
      <c r="PP75" s="256"/>
      <c r="PQ75" s="256"/>
      <c r="PR75" s="256"/>
      <c r="PS75" s="257"/>
    </row>
    <row r="76" spans="1:435" ht="47.25" x14ac:dyDescent="0.25">
      <c r="A76" s="324">
        <f>'Położnictwo I st.'!A74</f>
        <v>53</v>
      </c>
      <c r="B76" s="235" t="str">
        <f>IF('Położnictwo I st.'!B74&gt;0,'Położnictwo I st.'!B74," ")</f>
        <v>F</v>
      </c>
      <c r="C76" s="235" t="str">
        <f>IF('Położnictwo I st.'!C74&gt;0,'Położnictwo I st.'!C74," ")</f>
        <v>2025/2026</v>
      </c>
      <c r="D76" s="235" t="str">
        <f>IF('Położnictwo I st.'!D74&gt;0,'Położnictwo I st.'!D74," ")</f>
        <v xml:space="preserve"> </v>
      </c>
      <c r="E76" s="235">
        <f>IF('Położnictwo I st.'!E74&gt;0,'Położnictwo I st.'!E74," ")</f>
        <v>3</v>
      </c>
      <c r="F76" s="235" t="str">
        <f>IF('Położnictwo I st.'!F74&gt;0,'Położnictwo I st.'!F74," ")</f>
        <v>2027/2028</v>
      </c>
      <c r="G76" s="235" t="str">
        <f>IF('Położnictwo I st.'!G74&gt;0,'Położnictwo I st.'!G74," ")</f>
        <v>RPS</v>
      </c>
      <c r="H76" s="235" t="str">
        <f>IF('Położnictwo I st.'!H74&gt;0,'Położnictwo I st.'!H74," ")</f>
        <v>ze standardu</v>
      </c>
      <c r="I76" s="319" t="str">
        <f>IF('Położnictwo I st.'!I74&gt;0,'Położnictwo I st.'!I74," ")</f>
        <v>Ginekologia i opieka ginekologiczna - praktyka zawodowa</v>
      </c>
      <c r="J76" s="325">
        <f>'Położnictwo I st.'!L74</f>
        <v>200</v>
      </c>
      <c r="K76" s="326">
        <f>'Położnictwo I st.'!M74</f>
        <v>0</v>
      </c>
      <c r="L76" s="327">
        <f>'Położnictwo I st.'!N74</f>
        <v>200</v>
      </c>
      <c r="M76" s="328">
        <f>'Położnictwo I st.'!AA74+'Położnictwo I st.'!AC74+'Położnictwo I st.'!AX74+'Położnictwo I st.'!AZ74</f>
        <v>0</v>
      </c>
      <c r="N76" s="329">
        <f>'Położnictwo I st.'!O74</f>
        <v>200</v>
      </c>
      <c r="O76" s="330">
        <f>'Położnictwo I st.'!P74</f>
        <v>7</v>
      </c>
      <c r="P76" s="331" t="str">
        <f>'Położnictwo I st.'!U74</f>
        <v>zal</v>
      </c>
      <c r="Q76" s="303">
        <f t="shared" si="6"/>
        <v>0</v>
      </c>
      <c r="R76" s="304">
        <f t="shared" si="7"/>
        <v>10</v>
      </c>
      <c r="S76" s="305">
        <f t="shared" si="8"/>
        <v>0</v>
      </c>
      <c r="T76" s="258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60"/>
      <c r="AW76" s="260"/>
      <c r="AX76" s="260"/>
      <c r="AY76" s="260"/>
      <c r="AZ76" s="260"/>
      <c r="BA76" s="260"/>
      <c r="BB76" s="257"/>
      <c r="BC76" s="258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60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60"/>
      <c r="DA76" s="260"/>
      <c r="DB76" s="260"/>
      <c r="DC76" s="260"/>
      <c r="DD76" s="258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256"/>
      <c r="DZ76" s="256"/>
      <c r="EA76" s="256"/>
      <c r="EB76" s="256"/>
      <c r="EC76" s="256"/>
      <c r="ED76" s="256"/>
      <c r="EE76" s="256"/>
      <c r="EF76" s="256"/>
      <c r="EG76" s="256"/>
      <c r="EH76" s="256"/>
      <c r="EI76" s="256"/>
      <c r="EJ76" s="256"/>
      <c r="EK76" s="256"/>
      <c r="EL76" s="256"/>
      <c r="EM76" s="256"/>
      <c r="EN76" s="256"/>
      <c r="EO76" s="256"/>
      <c r="EP76" s="256"/>
      <c r="EQ76" s="256"/>
      <c r="ER76" s="256"/>
      <c r="ES76" s="256"/>
      <c r="ET76" s="256"/>
      <c r="EU76" s="256"/>
      <c r="EV76" s="256"/>
      <c r="EW76" s="256"/>
      <c r="EX76" s="256"/>
      <c r="EY76" s="256"/>
      <c r="EZ76" s="258"/>
      <c r="FA76" s="256"/>
      <c r="FB76" s="256"/>
      <c r="FC76" s="256"/>
      <c r="FD76" s="256"/>
      <c r="FE76" s="256"/>
      <c r="FF76" s="256"/>
      <c r="FG76" s="256"/>
      <c r="FH76" s="256"/>
      <c r="FI76" s="256"/>
      <c r="FJ76" s="256"/>
      <c r="FK76" s="256"/>
      <c r="FL76" s="256"/>
      <c r="FM76" s="256"/>
      <c r="FN76" s="256"/>
      <c r="FO76" s="256"/>
      <c r="FP76" s="256"/>
      <c r="FQ76" s="256"/>
      <c r="FR76" s="256"/>
      <c r="FS76" s="256"/>
      <c r="FT76" s="256"/>
      <c r="FU76" s="256"/>
      <c r="FV76" s="256"/>
      <c r="FW76" s="256"/>
      <c r="FX76" s="256"/>
      <c r="FY76" s="256"/>
      <c r="FZ76" s="256"/>
      <c r="GA76" s="256"/>
      <c r="GB76" s="256"/>
      <c r="GC76" s="256"/>
      <c r="GD76" s="256"/>
      <c r="GE76" s="256"/>
      <c r="GF76" s="256"/>
      <c r="GG76" s="256"/>
      <c r="GH76" s="256"/>
      <c r="GI76" s="256"/>
      <c r="GJ76" s="256"/>
      <c r="GK76" s="256"/>
      <c r="GL76" s="256"/>
      <c r="GM76" s="256"/>
      <c r="GN76" s="256"/>
      <c r="GO76" s="256"/>
      <c r="GP76" s="256"/>
      <c r="GQ76" s="256"/>
      <c r="GR76" s="256"/>
      <c r="GS76" s="256"/>
      <c r="GT76" s="256"/>
      <c r="GU76" s="256"/>
      <c r="GV76" s="256"/>
      <c r="GW76" s="256"/>
      <c r="GX76" s="256"/>
      <c r="GY76" s="256"/>
      <c r="GZ76" s="260"/>
      <c r="HA76" s="260"/>
      <c r="HB76" s="260"/>
      <c r="HC76" s="260"/>
      <c r="HD76" s="260"/>
      <c r="HE76" s="260"/>
      <c r="HF76" s="260"/>
      <c r="HG76" s="260"/>
      <c r="HH76" s="260"/>
      <c r="HI76" s="260"/>
      <c r="HJ76" s="260"/>
      <c r="HK76" s="260"/>
      <c r="HL76" s="260"/>
      <c r="HM76" s="260"/>
      <c r="HN76" s="260"/>
      <c r="HO76" s="260"/>
      <c r="HP76" s="260"/>
      <c r="HQ76" s="260"/>
      <c r="HR76" s="260"/>
      <c r="HS76" s="260"/>
      <c r="HT76" s="260"/>
      <c r="HU76" s="260"/>
      <c r="HV76" s="260"/>
      <c r="HW76" s="260"/>
      <c r="HX76" s="260"/>
      <c r="HY76" s="260"/>
      <c r="HZ76" s="260"/>
      <c r="IA76" s="260"/>
      <c r="IB76" s="260"/>
      <c r="IC76" s="260"/>
      <c r="ID76" s="257"/>
      <c r="IE76" s="258"/>
      <c r="IF76" s="256"/>
      <c r="IG76" s="256"/>
      <c r="IH76" s="256"/>
      <c r="II76" s="256"/>
      <c r="IJ76" s="256"/>
      <c r="IK76" s="256"/>
      <c r="IL76" s="256"/>
      <c r="IM76" s="256"/>
      <c r="IN76" s="256"/>
      <c r="IO76" s="256"/>
      <c r="IP76" s="256"/>
      <c r="IQ76" s="256"/>
      <c r="IR76" s="256"/>
      <c r="IS76" s="256"/>
      <c r="IT76" s="260"/>
      <c r="IU76" s="260"/>
      <c r="IV76" s="258"/>
      <c r="IW76" s="256"/>
      <c r="IX76" s="256"/>
      <c r="IY76" s="256"/>
      <c r="IZ76" s="256"/>
      <c r="JA76" s="256"/>
      <c r="JB76" s="256"/>
      <c r="JC76" s="256"/>
      <c r="JD76" s="256"/>
      <c r="JE76" s="256"/>
      <c r="JF76" s="256"/>
      <c r="JG76" s="256"/>
      <c r="JH76" s="256"/>
      <c r="JI76" s="256"/>
      <c r="JJ76" s="256"/>
      <c r="JK76" s="256"/>
      <c r="JL76" s="256"/>
      <c r="JM76" s="256"/>
      <c r="JN76" s="256"/>
      <c r="JO76" s="256"/>
      <c r="JP76" s="256"/>
      <c r="JQ76" s="256"/>
      <c r="JR76" s="256"/>
      <c r="JS76" s="256"/>
      <c r="JT76" s="260"/>
      <c r="JU76" s="260"/>
      <c r="JV76" s="260"/>
      <c r="JW76" s="260"/>
      <c r="JX76" s="258"/>
      <c r="JY76" s="256"/>
      <c r="JZ76" s="256"/>
      <c r="KA76" s="256"/>
      <c r="KB76" s="256"/>
      <c r="KC76" s="256"/>
      <c r="KD76" s="256"/>
      <c r="KE76" s="256"/>
      <c r="KF76" s="256"/>
      <c r="KG76" s="256"/>
      <c r="KH76" s="256"/>
      <c r="KI76" s="256"/>
      <c r="KJ76" s="256"/>
      <c r="KK76" s="256"/>
      <c r="KL76" s="256"/>
      <c r="KM76" s="256"/>
      <c r="KN76" s="256"/>
      <c r="KO76" s="256"/>
      <c r="KP76" s="256"/>
      <c r="KQ76" s="256"/>
      <c r="KR76" s="256"/>
      <c r="KS76" s="256"/>
      <c r="KT76" s="256"/>
      <c r="KU76" s="256"/>
      <c r="KV76" s="256"/>
      <c r="KW76" s="256"/>
      <c r="KX76" s="256"/>
      <c r="KY76" s="256"/>
      <c r="KZ76" s="256"/>
      <c r="LA76" s="256"/>
      <c r="LB76" s="256"/>
      <c r="LC76" s="256"/>
      <c r="LD76" s="256"/>
      <c r="LE76" s="256"/>
      <c r="LF76" s="256"/>
      <c r="LG76" s="256"/>
      <c r="LH76" s="256"/>
      <c r="LI76" s="256"/>
      <c r="LJ76" s="256"/>
      <c r="LK76" s="256"/>
      <c r="LL76" s="256"/>
      <c r="LM76" s="256"/>
      <c r="LN76" s="256"/>
      <c r="LO76" s="256"/>
      <c r="LP76" s="256"/>
      <c r="LQ76" s="256"/>
      <c r="LR76" s="256"/>
      <c r="LS76" s="256"/>
      <c r="LT76" s="256"/>
      <c r="LU76" s="256"/>
      <c r="LV76" s="256"/>
      <c r="LW76" s="256"/>
      <c r="LX76" s="256"/>
      <c r="LY76" s="256"/>
      <c r="LZ76" s="256"/>
      <c r="MA76" s="256"/>
      <c r="MB76" s="256"/>
      <c r="MC76" s="256"/>
      <c r="MD76" s="256"/>
      <c r="ME76" s="256"/>
      <c r="MF76" s="256"/>
      <c r="MG76" s="256"/>
      <c r="MH76" s="256"/>
      <c r="MI76" s="256"/>
      <c r="MJ76" s="256"/>
      <c r="MK76" s="257"/>
      <c r="ML76" s="261"/>
      <c r="MM76" s="256"/>
      <c r="MN76" s="256"/>
      <c r="MO76" s="256"/>
      <c r="MP76" s="256"/>
      <c r="MQ76" s="256"/>
      <c r="MR76" s="256"/>
      <c r="MS76" s="256"/>
      <c r="MT76" s="256"/>
      <c r="MU76" s="256"/>
      <c r="MV76" s="256"/>
      <c r="MW76" s="256"/>
      <c r="MX76" s="256"/>
      <c r="MY76" s="256"/>
      <c r="MZ76" s="256"/>
      <c r="NA76" s="256"/>
      <c r="NB76" s="256"/>
      <c r="NC76" s="256"/>
      <c r="ND76" s="256"/>
      <c r="NE76" s="256"/>
      <c r="NF76" s="256"/>
      <c r="NG76" s="256"/>
      <c r="NH76" s="256"/>
      <c r="NI76" s="256"/>
      <c r="NJ76" s="256"/>
      <c r="NK76" s="256"/>
      <c r="NL76" s="256"/>
      <c r="NM76" s="256"/>
      <c r="NN76" s="256"/>
      <c r="NO76" s="256"/>
      <c r="NP76" s="256"/>
      <c r="NQ76" s="256"/>
      <c r="NR76" s="256"/>
      <c r="NS76" s="256"/>
      <c r="NT76" s="256"/>
      <c r="NU76" s="256"/>
      <c r="NV76" s="256"/>
      <c r="NW76" s="256"/>
      <c r="NX76" s="256"/>
      <c r="NY76" s="256"/>
      <c r="NZ76" s="256">
        <v>1</v>
      </c>
      <c r="OA76" s="256">
        <v>1</v>
      </c>
      <c r="OB76" s="256">
        <v>1</v>
      </c>
      <c r="OC76" s="256">
        <v>1</v>
      </c>
      <c r="OD76" s="256">
        <v>1</v>
      </c>
      <c r="OE76" s="256">
        <v>1</v>
      </c>
      <c r="OF76" s="260">
        <v>1</v>
      </c>
      <c r="OG76" s="260">
        <v>1</v>
      </c>
      <c r="OH76" s="260">
        <v>1</v>
      </c>
      <c r="OI76" s="260">
        <v>1</v>
      </c>
      <c r="OJ76" s="260"/>
      <c r="OK76" s="260"/>
      <c r="OL76" s="260"/>
      <c r="OM76" s="260"/>
      <c r="ON76" s="260"/>
      <c r="OO76" s="260"/>
      <c r="OP76" s="260"/>
      <c r="OQ76" s="260"/>
      <c r="OR76" s="260"/>
      <c r="OS76" s="260"/>
      <c r="OT76" s="260"/>
      <c r="OU76" s="260"/>
      <c r="OV76" s="260"/>
      <c r="OW76" s="260"/>
      <c r="OX76" s="260"/>
      <c r="OY76" s="260"/>
      <c r="OZ76" s="260"/>
      <c r="PA76" s="260"/>
      <c r="PB76" s="260"/>
      <c r="PC76" s="260"/>
      <c r="PD76" s="260"/>
      <c r="PE76" s="260"/>
      <c r="PF76" s="260"/>
      <c r="PG76" s="260"/>
      <c r="PH76" s="260"/>
      <c r="PI76" s="260"/>
      <c r="PJ76" s="260"/>
      <c r="PK76" s="260"/>
      <c r="PL76" s="260"/>
      <c r="PM76" s="258"/>
      <c r="PN76" s="256"/>
      <c r="PO76" s="256"/>
      <c r="PP76" s="256"/>
      <c r="PQ76" s="256"/>
      <c r="PR76" s="256"/>
      <c r="PS76" s="257"/>
    </row>
    <row r="77" spans="1:435" ht="15.75" x14ac:dyDescent="0.25">
      <c r="A77" s="324">
        <f>'Położnictwo I st.'!A75</f>
        <v>54</v>
      </c>
      <c r="B77" s="235" t="str">
        <f>IF('Położnictwo I st.'!B75&gt;0,'Położnictwo I st.'!B75," ")</f>
        <v>F</v>
      </c>
      <c r="C77" s="235" t="str">
        <f>IF('Położnictwo I st.'!C75&gt;0,'Położnictwo I st.'!C75," ")</f>
        <v>2025/2026</v>
      </c>
      <c r="D77" s="235" t="str">
        <f>IF('Położnictwo I st.'!D75&gt;0,'Położnictwo I st.'!D75," ")</f>
        <v xml:space="preserve"> </v>
      </c>
      <c r="E77" s="235">
        <f>IF('Położnictwo I st.'!E75&gt;0,'Położnictwo I st.'!E75," ")</f>
        <v>3</v>
      </c>
      <c r="F77" s="235" t="str">
        <f>IF('Położnictwo I st.'!F75&gt;0,'Położnictwo I st.'!F75," ")</f>
        <v>2027/2028</v>
      </c>
      <c r="G77" s="235" t="str">
        <f>IF('Położnictwo I st.'!G75&gt;0,'Położnictwo I st.'!G75," ")</f>
        <v>RPS</v>
      </c>
      <c r="H77" s="235" t="str">
        <f>IF('Położnictwo I st.'!H75&gt;0,'Położnictwo I st.'!H75," ")</f>
        <v>ze standardu</v>
      </c>
      <c r="I77" s="319" t="str">
        <f>IF('Położnictwo I st.'!I75&gt;0,'Położnictwo I st.'!I75," ")</f>
        <v>Psychiatria - praktyka zawodowa</v>
      </c>
      <c r="J77" s="325">
        <f>'Położnictwo I st.'!L75</f>
        <v>50</v>
      </c>
      <c r="K77" s="326">
        <f>'Położnictwo I st.'!M75</f>
        <v>10</v>
      </c>
      <c r="L77" s="327">
        <f>'Położnictwo I st.'!N75</f>
        <v>40</v>
      </c>
      <c r="M77" s="328">
        <f>'Położnictwo I st.'!AA75+'Położnictwo I st.'!AC75+'Położnictwo I st.'!AX75+'Położnictwo I st.'!AZ75</f>
        <v>0</v>
      </c>
      <c r="N77" s="329">
        <f>'Położnictwo I st.'!O75</f>
        <v>40</v>
      </c>
      <c r="O77" s="330">
        <f>'Położnictwo I st.'!P75</f>
        <v>2</v>
      </c>
      <c r="P77" s="331" t="str">
        <f>'Położnictwo I st.'!U75</f>
        <v>zal</v>
      </c>
      <c r="Q77" s="303">
        <f t="shared" si="6"/>
        <v>0</v>
      </c>
      <c r="R77" s="304">
        <f t="shared" si="7"/>
        <v>2</v>
      </c>
      <c r="S77" s="305">
        <f t="shared" si="8"/>
        <v>0</v>
      </c>
      <c r="T77" s="258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60"/>
      <c r="AW77" s="260"/>
      <c r="AX77" s="260"/>
      <c r="AY77" s="260"/>
      <c r="AZ77" s="260"/>
      <c r="BA77" s="260"/>
      <c r="BB77" s="257"/>
      <c r="BC77" s="258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60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60"/>
      <c r="DA77" s="260"/>
      <c r="DB77" s="260"/>
      <c r="DC77" s="260"/>
      <c r="DD77" s="258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  <c r="EJ77" s="256"/>
      <c r="EK77" s="256"/>
      <c r="EL77" s="256"/>
      <c r="EM77" s="256"/>
      <c r="EN77" s="256"/>
      <c r="EO77" s="256"/>
      <c r="EP77" s="256"/>
      <c r="EQ77" s="256"/>
      <c r="ER77" s="256"/>
      <c r="ES77" s="256"/>
      <c r="ET77" s="256"/>
      <c r="EU77" s="256"/>
      <c r="EV77" s="256"/>
      <c r="EW77" s="256"/>
      <c r="EX77" s="256"/>
      <c r="EY77" s="256"/>
      <c r="EZ77" s="258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6"/>
      <c r="FL77" s="256"/>
      <c r="FM77" s="256"/>
      <c r="FN77" s="256"/>
      <c r="FO77" s="256"/>
      <c r="FP77" s="256"/>
      <c r="FQ77" s="256"/>
      <c r="FR77" s="256"/>
      <c r="FS77" s="256"/>
      <c r="FT77" s="256"/>
      <c r="FU77" s="256"/>
      <c r="FV77" s="256"/>
      <c r="FW77" s="256"/>
      <c r="FX77" s="256"/>
      <c r="FY77" s="256"/>
      <c r="FZ77" s="256"/>
      <c r="GA77" s="256"/>
      <c r="GB77" s="256"/>
      <c r="GC77" s="256"/>
      <c r="GD77" s="256"/>
      <c r="GE77" s="256"/>
      <c r="GF77" s="256"/>
      <c r="GG77" s="256"/>
      <c r="GH77" s="256"/>
      <c r="GI77" s="256"/>
      <c r="GJ77" s="256"/>
      <c r="GK77" s="256"/>
      <c r="GL77" s="256"/>
      <c r="GM77" s="256"/>
      <c r="GN77" s="256"/>
      <c r="GO77" s="256"/>
      <c r="GP77" s="256"/>
      <c r="GQ77" s="256"/>
      <c r="GR77" s="256"/>
      <c r="GS77" s="256"/>
      <c r="GT77" s="256"/>
      <c r="GU77" s="256"/>
      <c r="GV77" s="256"/>
      <c r="GW77" s="256"/>
      <c r="GX77" s="256"/>
      <c r="GY77" s="256"/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  <c r="HK77" s="260"/>
      <c r="HL77" s="260"/>
      <c r="HM77" s="260"/>
      <c r="HN77" s="260"/>
      <c r="HO77" s="260"/>
      <c r="HP77" s="260"/>
      <c r="HQ77" s="260"/>
      <c r="HR77" s="260"/>
      <c r="HS77" s="260"/>
      <c r="HT77" s="260"/>
      <c r="HU77" s="260"/>
      <c r="HV77" s="260"/>
      <c r="HW77" s="260"/>
      <c r="HX77" s="260"/>
      <c r="HY77" s="260"/>
      <c r="HZ77" s="260"/>
      <c r="IA77" s="260"/>
      <c r="IB77" s="260"/>
      <c r="IC77" s="260"/>
      <c r="ID77" s="257"/>
      <c r="IE77" s="258"/>
      <c r="IF77" s="256"/>
      <c r="IG77" s="256"/>
      <c r="IH77" s="256"/>
      <c r="II77" s="256"/>
      <c r="IJ77" s="256"/>
      <c r="IK77" s="256"/>
      <c r="IL77" s="256"/>
      <c r="IM77" s="256"/>
      <c r="IN77" s="256"/>
      <c r="IO77" s="256"/>
      <c r="IP77" s="256"/>
      <c r="IQ77" s="256"/>
      <c r="IR77" s="256"/>
      <c r="IS77" s="256"/>
      <c r="IT77" s="260"/>
      <c r="IU77" s="260"/>
      <c r="IV77" s="258"/>
      <c r="IW77" s="256"/>
      <c r="IX77" s="256"/>
      <c r="IY77" s="256"/>
      <c r="IZ77" s="256"/>
      <c r="JA77" s="256"/>
      <c r="JB77" s="256"/>
      <c r="JC77" s="256"/>
      <c r="JD77" s="256"/>
      <c r="JE77" s="256"/>
      <c r="JF77" s="256"/>
      <c r="JG77" s="256"/>
      <c r="JH77" s="256"/>
      <c r="JI77" s="256"/>
      <c r="JJ77" s="256"/>
      <c r="JK77" s="256"/>
      <c r="JL77" s="256"/>
      <c r="JM77" s="256"/>
      <c r="JN77" s="256"/>
      <c r="JO77" s="256"/>
      <c r="JP77" s="256"/>
      <c r="JQ77" s="256"/>
      <c r="JR77" s="256"/>
      <c r="JS77" s="256"/>
      <c r="JT77" s="260"/>
      <c r="JU77" s="260"/>
      <c r="JV77" s="260"/>
      <c r="JW77" s="260"/>
      <c r="JX77" s="258"/>
      <c r="JY77" s="256"/>
      <c r="JZ77" s="256"/>
      <c r="KA77" s="256"/>
      <c r="KB77" s="256"/>
      <c r="KC77" s="256"/>
      <c r="KD77" s="256"/>
      <c r="KE77" s="256"/>
      <c r="KF77" s="256"/>
      <c r="KG77" s="256"/>
      <c r="KH77" s="256"/>
      <c r="KI77" s="256"/>
      <c r="KJ77" s="256"/>
      <c r="KK77" s="256"/>
      <c r="KL77" s="256"/>
      <c r="KM77" s="256"/>
      <c r="KN77" s="256"/>
      <c r="KO77" s="256"/>
      <c r="KP77" s="256"/>
      <c r="KQ77" s="256"/>
      <c r="KR77" s="256"/>
      <c r="KS77" s="256"/>
      <c r="KT77" s="256"/>
      <c r="KU77" s="256"/>
      <c r="KV77" s="256"/>
      <c r="KW77" s="256"/>
      <c r="KX77" s="256"/>
      <c r="KY77" s="256"/>
      <c r="KZ77" s="256"/>
      <c r="LA77" s="256"/>
      <c r="LB77" s="256"/>
      <c r="LC77" s="256"/>
      <c r="LD77" s="256"/>
      <c r="LE77" s="256"/>
      <c r="LF77" s="256"/>
      <c r="LG77" s="256"/>
      <c r="LH77" s="256"/>
      <c r="LI77" s="256"/>
      <c r="LJ77" s="256"/>
      <c r="LK77" s="256"/>
      <c r="LL77" s="256"/>
      <c r="LM77" s="256"/>
      <c r="LN77" s="256"/>
      <c r="LO77" s="256"/>
      <c r="LP77" s="256"/>
      <c r="LQ77" s="256"/>
      <c r="LR77" s="256"/>
      <c r="LS77" s="256"/>
      <c r="LT77" s="256"/>
      <c r="LU77" s="256"/>
      <c r="LV77" s="256"/>
      <c r="LW77" s="256"/>
      <c r="LX77" s="256"/>
      <c r="LY77" s="256"/>
      <c r="LZ77" s="256"/>
      <c r="MA77" s="256"/>
      <c r="MB77" s="256"/>
      <c r="MC77" s="256"/>
      <c r="MD77" s="256"/>
      <c r="ME77" s="256"/>
      <c r="MF77" s="256"/>
      <c r="MG77" s="256"/>
      <c r="MH77" s="256"/>
      <c r="MI77" s="256"/>
      <c r="MJ77" s="256"/>
      <c r="MK77" s="257"/>
      <c r="ML77" s="261"/>
      <c r="MM77" s="256"/>
      <c r="MN77" s="256"/>
      <c r="MO77" s="256"/>
      <c r="MP77" s="256"/>
      <c r="MQ77" s="256"/>
      <c r="MR77" s="256"/>
      <c r="MS77" s="256"/>
      <c r="MT77" s="256"/>
      <c r="MU77" s="256"/>
      <c r="MV77" s="256"/>
      <c r="MW77" s="256"/>
      <c r="MX77" s="256"/>
      <c r="MY77" s="256"/>
      <c r="MZ77" s="256"/>
      <c r="NA77" s="256"/>
      <c r="NB77" s="256"/>
      <c r="NC77" s="256"/>
      <c r="ND77" s="256"/>
      <c r="NE77" s="256"/>
      <c r="NF77" s="256"/>
      <c r="NG77" s="256"/>
      <c r="NH77" s="256"/>
      <c r="NI77" s="256"/>
      <c r="NJ77" s="256"/>
      <c r="NK77" s="256"/>
      <c r="NL77" s="256"/>
      <c r="NM77" s="256"/>
      <c r="NN77" s="256"/>
      <c r="NO77" s="256"/>
      <c r="NP77" s="256"/>
      <c r="NQ77" s="256"/>
      <c r="NR77" s="256"/>
      <c r="NS77" s="256"/>
      <c r="NT77" s="256"/>
      <c r="NU77" s="256"/>
      <c r="NV77" s="256"/>
      <c r="NW77" s="256"/>
      <c r="NX77" s="256"/>
      <c r="NY77" s="256"/>
      <c r="NZ77" s="256"/>
      <c r="OA77" s="256"/>
      <c r="OB77" s="256"/>
      <c r="OC77" s="256"/>
      <c r="OD77" s="256"/>
      <c r="OE77" s="256"/>
      <c r="OF77" s="260"/>
      <c r="OG77" s="260"/>
      <c r="OH77" s="260"/>
      <c r="OI77" s="260"/>
      <c r="OJ77" s="260"/>
      <c r="OK77" s="260"/>
      <c r="OL77" s="260"/>
      <c r="OM77" s="260"/>
      <c r="ON77" s="260"/>
      <c r="OO77" s="260"/>
      <c r="OP77" s="260"/>
      <c r="OQ77" s="260"/>
      <c r="OR77" s="260"/>
      <c r="OS77" s="260"/>
      <c r="OT77" s="260"/>
      <c r="OU77" s="260"/>
      <c r="OV77" s="260"/>
      <c r="OW77" s="260">
        <v>1</v>
      </c>
      <c r="OX77" s="260">
        <v>1</v>
      </c>
      <c r="OY77" s="260"/>
      <c r="OZ77" s="260"/>
      <c r="PA77" s="260"/>
      <c r="PB77" s="260"/>
      <c r="PC77" s="260"/>
      <c r="PD77" s="260"/>
      <c r="PE77" s="260"/>
      <c r="PF77" s="260"/>
      <c r="PG77" s="260"/>
      <c r="PH77" s="260"/>
      <c r="PI77" s="260"/>
      <c r="PJ77" s="260"/>
      <c r="PK77" s="260"/>
      <c r="PL77" s="260"/>
      <c r="PM77" s="258"/>
      <c r="PN77" s="256"/>
      <c r="PO77" s="256"/>
      <c r="PP77" s="256"/>
      <c r="PQ77" s="256"/>
      <c r="PR77" s="256"/>
      <c r="PS77" s="257"/>
    </row>
    <row r="78" spans="1:435" ht="47.25" x14ac:dyDescent="0.25">
      <c r="A78" s="324">
        <f>'Położnictwo I st.'!A76</f>
        <v>55</v>
      </c>
      <c r="B78" s="235" t="str">
        <f>IF('Położnictwo I st.'!B76&gt;0,'Położnictwo I st.'!B76," ")</f>
        <v>F</v>
      </c>
      <c r="C78" s="235" t="str">
        <f>IF('Położnictwo I st.'!C76&gt;0,'Położnictwo I st.'!C76," ")</f>
        <v>2025/2026</v>
      </c>
      <c r="D78" s="235" t="str">
        <f>IF('Położnictwo I st.'!D76&gt;0,'Położnictwo I st.'!D76," ")</f>
        <v xml:space="preserve"> </v>
      </c>
      <c r="E78" s="235">
        <f>IF('Położnictwo I st.'!E76&gt;0,'Położnictwo I st.'!E76," ")</f>
        <v>3</v>
      </c>
      <c r="F78" s="235" t="str">
        <f>IF('Położnictwo I st.'!F76&gt;0,'Położnictwo I st.'!F76," ")</f>
        <v>2027/2028</v>
      </c>
      <c r="G78" s="235" t="str">
        <f>IF('Położnictwo I st.'!G76&gt;0,'Położnictwo I st.'!G76," ")</f>
        <v>RPS</v>
      </c>
      <c r="H78" s="235" t="str">
        <f>IF('Położnictwo I st.'!H76&gt;0,'Położnictwo I st.'!H76," ")</f>
        <v>ze standardu</v>
      </c>
      <c r="I78" s="319" t="str">
        <f>IF('Położnictwo I st.'!I76&gt;0,'Położnictwo I st.'!I76," ")</f>
        <v>Anestezjologia i stany zagrożenia życia - praktyka zawodowa</v>
      </c>
      <c r="J78" s="325">
        <f>'Położnictwo I st.'!L76</f>
        <v>50</v>
      </c>
      <c r="K78" s="326">
        <f>'Położnictwo I st.'!M76</f>
        <v>10</v>
      </c>
      <c r="L78" s="327">
        <f>'Położnictwo I st.'!N76</f>
        <v>40</v>
      </c>
      <c r="M78" s="328">
        <f>'Położnictwo I st.'!AA76+'Położnictwo I st.'!AC76+'Położnictwo I st.'!AX76+'Położnictwo I st.'!AZ76</f>
        <v>0</v>
      </c>
      <c r="N78" s="329">
        <f>'Położnictwo I st.'!O76</f>
        <v>40</v>
      </c>
      <c r="O78" s="330">
        <f>'Położnictwo I st.'!P76</f>
        <v>2</v>
      </c>
      <c r="P78" s="331" t="str">
        <f>'Położnictwo I st.'!U76</f>
        <v>zal</v>
      </c>
      <c r="Q78" s="303">
        <f t="shared" si="6"/>
        <v>0</v>
      </c>
      <c r="R78" s="304">
        <f t="shared" si="7"/>
        <v>4</v>
      </c>
      <c r="S78" s="305">
        <f t="shared" si="8"/>
        <v>0</v>
      </c>
      <c r="T78" s="258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60"/>
      <c r="AW78" s="260"/>
      <c r="AX78" s="260"/>
      <c r="AY78" s="260"/>
      <c r="AZ78" s="260"/>
      <c r="BA78" s="260"/>
      <c r="BB78" s="257"/>
      <c r="BC78" s="258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60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60"/>
      <c r="DA78" s="260"/>
      <c r="DB78" s="260"/>
      <c r="DC78" s="260"/>
      <c r="DD78" s="258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256"/>
      <c r="DZ78" s="256"/>
      <c r="EA78" s="256"/>
      <c r="EB78" s="256"/>
      <c r="EC78" s="256"/>
      <c r="ED78" s="256"/>
      <c r="EE78" s="256"/>
      <c r="EF78" s="256"/>
      <c r="EG78" s="256"/>
      <c r="EH78" s="256"/>
      <c r="EI78" s="256"/>
      <c r="EJ78" s="256"/>
      <c r="EK78" s="256"/>
      <c r="EL78" s="256"/>
      <c r="EM78" s="256"/>
      <c r="EN78" s="256"/>
      <c r="EO78" s="256"/>
      <c r="EP78" s="256"/>
      <c r="EQ78" s="256"/>
      <c r="ER78" s="256"/>
      <c r="ES78" s="256"/>
      <c r="ET78" s="256"/>
      <c r="EU78" s="256"/>
      <c r="EV78" s="256"/>
      <c r="EW78" s="256"/>
      <c r="EX78" s="256"/>
      <c r="EY78" s="256"/>
      <c r="EZ78" s="258"/>
      <c r="FA78" s="256"/>
      <c r="FB78" s="256"/>
      <c r="FC78" s="256"/>
      <c r="FD78" s="256"/>
      <c r="FE78" s="256"/>
      <c r="FF78" s="256"/>
      <c r="FG78" s="256"/>
      <c r="FH78" s="256"/>
      <c r="FI78" s="256"/>
      <c r="FJ78" s="256"/>
      <c r="FK78" s="256"/>
      <c r="FL78" s="256"/>
      <c r="FM78" s="256"/>
      <c r="FN78" s="256"/>
      <c r="FO78" s="256"/>
      <c r="FP78" s="256"/>
      <c r="FQ78" s="256"/>
      <c r="FR78" s="256"/>
      <c r="FS78" s="256"/>
      <c r="FT78" s="256"/>
      <c r="FU78" s="256"/>
      <c r="FV78" s="256"/>
      <c r="FW78" s="256"/>
      <c r="FX78" s="256"/>
      <c r="FY78" s="256"/>
      <c r="FZ78" s="256"/>
      <c r="GA78" s="256"/>
      <c r="GB78" s="256"/>
      <c r="GC78" s="256"/>
      <c r="GD78" s="256"/>
      <c r="GE78" s="256"/>
      <c r="GF78" s="256"/>
      <c r="GG78" s="256"/>
      <c r="GH78" s="256"/>
      <c r="GI78" s="256"/>
      <c r="GJ78" s="256"/>
      <c r="GK78" s="256"/>
      <c r="GL78" s="256"/>
      <c r="GM78" s="256"/>
      <c r="GN78" s="256"/>
      <c r="GO78" s="256"/>
      <c r="GP78" s="256"/>
      <c r="GQ78" s="256"/>
      <c r="GR78" s="256"/>
      <c r="GS78" s="256"/>
      <c r="GT78" s="256"/>
      <c r="GU78" s="256"/>
      <c r="GV78" s="256"/>
      <c r="GW78" s="256"/>
      <c r="GX78" s="256"/>
      <c r="GY78" s="256"/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  <c r="HK78" s="260"/>
      <c r="HL78" s="260"/>
      <c r="HM78" s="260"/>
      <c r="HN78" s="260"/>
      <c r="HO78" s="260"/>
      <c r="HP78" s="260"/>
      <c r="HQ78" s="260"/>
      <c r="HR78" s="260"/>
      <c r="HS78" s="260"/>
      <c r="HT78" s="260"/>
      <c r="HU78" s="260"/>
      <c r="HV78" s="260"/>
      <c r="HW78" s="260"/>
      <c r="HX78" s="260"/>
      <c r="HY78" s="260"/>
      <c r="HZ78" s="260"/>
      <c r="IA78" s="260"/>
      <c r="IB78" s="260"/>
      <c r="IC78" s="260"/>
      <c r="ID78" s="257"/>
      <c r="IE78" s="258"/>
      <c r="IF78" s="256"/>
      <c r="IG78" s="256"/>
      <c r="IH78" s="256"/>
      <c r="II78" s="256"/>
      <c r="IJ78" s="256"/>
      <c r="IK78" s="256"/>
      <c r="IL78" s="256"/>
      <c r="IM78" s="256"/>
      <c r="IN78" s="256"/>
      <c r="IO78" s="256"/>
      <c r="IP78" s="256"/>
      <c r="IQ78" s="256"/>
      <c r="IR78" s="256"/>
      <c r="IS78" s="256"/>
      <c r="IT78" s="260"/>
      <c r="IU78" s="260"/>
      <c r="IV78" s="258"/>
      <c r="IW78" s="256"/>
      <c r="IX78" s="256"/>
      <c r="IY78" s="256"/>
      <c r="IZ78" s="256"/>
      <c r="JA78" s="256"/>
      <c r="JB78" s="256"/>
      <c r="JC78" s="256"/>
      <c r="JD78" s="256"/>
      <c r="JE78" s="256"/>
      <c r="JF78" s="256"/>
      <c r="JG78" s="256"/>
      <c r="JH78" s="256"/>
      <c r="JI78" s="256"/>
      <c r="JJ78" s="256"/>
      <c r="JK78" s="256"/>
      <c r="JL78" s="256"/>
      <c r="JM78" s="256"/>
      <c r="JN78" s="256"/>
      <c r="JO78" s="256"/>
      <c r="JP78" s="256"/>
      <c r="JQ78" s="256"/>
      <c r="JR78" s="256"/>
      <c r="JS78" s="256"/>
      <c r="JT78" s="260"/>
      <c r="JU78" s="260"/>
      <c r="JV78" s="260"/>
      <c r="JW78" s="260"/>
      <c r="JX78" s="258"/>
      <c r="JY78" s="256"/>
      <c r="JZ78" s="256"/>
      <c r="KA78" s="256"/>
      <c r="KB78" s="256"/>
      <c r="KC78" s="256"/>
      <c r="KD78" s="256"/>
      <c r="KE78" s="256"/>
      <c r="KF78" s="256"/>
      <c r="KG78" s="256"/>
      <c r="KH78" s="256"/>
      <c r="KI78" s="256"/>
      <c r="KJ78" s="256"/>
      <c r="KK78" s="256"/>
      <c r="KL78" s="256"/>
      <c r="KM78" s="256"/>
      <c r="KN78" s="256"/>
      <c r="KO78" s="256"/>
      <c r="KP78" s="256"/>
      <c r="KQ78" s="256"/>
      <c r="KR78" s="256"/>
      <c r="KS78" s="256"/>
      <c r="KT78" s="256"/>
      <c r="KU78" s="256"/>
      <c r="KV78" s="256"/>
      <c r="KW78" s="256"/>
      <c r="KX78" s="256"/>
      <c r="KY78" s="256"/>
      <c r="KZ78" s="256"/>
      <c r="LA78" s="256"/>
      <c r="LB78" s="256"/>
      <c r="LC78" s="256"/>
      <c r="LD78" s="256"/>
      <c r="LE78" s="256"/>
      <c r="LF78" s="256"/>
      <c r="LG78" s="256"/>
      <c r="LH78" s="256"/>
      <c r="LI78" s="256"/>
      <c r="LJ78" s="256"/>
      <c r="LK78" s="256"/>
      <c r="LL78" s="256"/>
      <c r="LM78" s="256"/>
      <c r="LN78" s="256"/>
      <c r="LO78" s="256"/>
      <c r="LP78" s="256"/>
      <c r="LQ78" s="256"/>
      <c r="LR78" s="256"/>
      <c r="LS78" s="256"/>
      <c r="LT78" s="256"/>
      <c r="LU78" s="256"/>
      <c r="LV78" s="256"/>
      <c r="LW78" s="256"/>
      <c r="LX78" s="256"/>
      <c r="LY78" s="256"/>
      <c r="LZ78" s="256"/>
      <c r="MA78" s="256"/>
      <c r="MB78" s="256"/>
      <c r="MC78" s="256"/>
      <c r="MD78" s="256"/>
      <c r="ME78" s="256"/>
      <c r="MF78" s="256"/>
      <c r="MG78" s="256"/>
      <c r="MH78" s="256"/>
      <c r="MI78" s="256"/>
      <c r="MJ78" s="256"/>
      <c r="MK78" s="257"/>
      <c r="ML78" s="261"/>
      <c r="MM78" s="256"/>
      <c r="MN78" s="256"/>
      <c r="MO78" s="256"/>
      <c r="MP78" s="256"/>
      <c r="MQ78" s="256"/>
      <c r="MR78" s="256"/>
      <c r="MS78" s="256"/>
      <c r="MT78" s="256"/>
      <c r="MU78" s="256"/>
      <c r="MV78" s="256"/>
      <c r="MW78" s="256"/>
      <c r="MX78" s="256"/>
      <c r="MY78" s="256"/>
      <c r="MZ78" s="256"/>
      <c r="NA78" s="256"/>
      <c r="NB78" s="256"/>
      <c r="NC78" s="256"/>
      <c r="ND78" s="256"/>
      <c r="NE78" s="256"/>
      <c r="NF78" s="256"/>
      <c r="NG78" s="256"/>
      <c r="NH78" s="256"/>
      <c r="NI78" s="256"/>
      <c r="NJ78" s="256"/>
      <c r="NK78" s="256"/>
      <c r="NL78" s="256"/>
      <c r="NM78" s="256"/>
      <c r="NN78" s="256"/>
      <c r="NO78" s="256"/>
      <c r="NP78" s="256"/>
      <c r="NQ78" s="256"/>
      <c r="NR78" s="256"/>
      <c r="NS78" s="256"/>
      <c r="NT78" s="256"/>
      <c r="NU78" s="256"/>
      <c r="NV78" s="256"/>
      <c r="NW78" s="256"/>
      <c r="NX78" s="256"/>
      <c r="NY78" s="256"/>
      <c r="NZ78" s="256"/>
      <c r="OA78" s="256"/>
      <c r="OB78" s="256"/>
      <c r="OC78" s="256"/>
      <c r="OD78" s="256"/>
      <c r="OE78" s="256"/>
      <c r="OF78" s="260"/>
      <c r="OG78" s="260"/>
      <c r="OH78" s="260"/>
      <c r="OI78" s="260"/>
      <c r="OJ78" s="260"/>
      <c r="OK78" s="260"/>
      <c r="OL78" s="260"/>
      <c r="OM78" s="260"/>
      <c r="ON78" s="260"/>
      <c r="OO78" s="260"/>
      <c r="OP78" s="260"/>
      <c r="OQ78" s="260"/>
      <c r="OR78" s="260"/>
      <c r="OS78" s="260"/>
      <c r="OT78" s="260"/>
      <c r="OU78" s="260"/>
      <c r="OV78" s="260"/>
      <c r="OW78" s="260"/>
      <c r="OX78" s="260"/>
      <c r="OY78" s="260">
        <v>1</v>
      </c>
      <c r="OZ78" s="260">
        <v>1</v>
      </c>
      <c r="PA78" s="260">
        <v>1</v>
      </c>
      <c r="PB78" s="260">
        <v>1</v>
      </c>
      <c r="PC78" s="260"/>
      <c r="PD78" s="260"/>
      <c r="PE78" s="260"/>
      <c r="PF78" s="260"/>
      <c r="PG78" s="260"/>
      <c r="PH78" s="260"/>
      <c r="PI78" s="260"/>
      <c r="PJ78" s="260"/>
      <c r="PK78" s="260"/>
      <c r="PL78" s="260"/>
      <c r="PM78" s="258"/>
      <c r="PN78" s="256"/>
      <c r="PO78" s="256"/>
      <c r="PP78" s="256"/>
      <c r="PQ78" s="256"/>
      <c r="PR78" s="256"/>
      <c r="PS78" s="257"/>
    </row>
    <row r="79" spans="1:435" ht="31.5" x14ac:dyDescent="0.25">
      <c r="A79" s="324">
        <f>'Położnictwo I st.'!A77</f>
        <v>56</v>
      </c>
      <c r="B79" s="235" t="str">
        <f>IF('Położnictwo I st.'!B77&gt;0,'Położnictwo I st.'!B77," ")</f>
        <v>D</v>
      </c>
      <c r="C79" s="235" t="str">
        <f>IF('Położnictwo I st.'!C77&gt;0,'Położnictwo I st.'!C77," ")</f>
        <v>2025/2026</v>
      </c>
      <c r="D79" s="235" t="str">
        <f>IF('Położnictwo I st.'!D77&gt;0,'Położnictwo I st.'!D77," ")</f>
        <v xml:space="preserve"> </v>
      </c>
      <c r="E79" s="235">
        <f>IF('Położnictwo I st.'!E77&gt;0,'Położnictwo I st.'!E77," ")</f>
        <v>3</v>
      </c>
      <c r="F79" s="235" t="str">
        <f>IF('Położnictwo I st.'!F77&gt;0,'Położnictwo I st.'!F77," ")</f>
        <v>2027/2028</v>
      </c>
      <c r="G79" s="235" t="str">
        <f>IF('Położnictwo I st.'!G77&gt;0,'Położnictwo I st.'!G77," ")</f>
        <v>RPS</v>
      </c>
      <c r="H79" s="235" t="str">
        <f>IF('Położnictwo I st.'!H77&gt;0,'Położnictwo I st.'!H77," ")</f>
        <v>ze standardu</v>
      </c>
      <c r="I79" s="319" t="str">
        <f>IF('Położnictwo I st.'!I77&gt;0,'Położnictwo I st.'!I77," ")</f>
        <v>Przygotowanie do egzaminu dyplomowego</v>
      </c>
      <c r="J79" s="325">
        <f>'Położnictwo I st.'!L77</f>
        <v>125</v>
      </c>
      <c r="K79" s="326">
        <f>'Położnictwo I st.'!M77</f>
        <v>125</v>
      </c>
      <c r="L79" s="327">
        <f>'Położnictwo I st.'!N77</f>
        <v>0</v>
      </c>
      <c r="M79" s="328">
        <f>'Położnictwo I st.'!AA77+'Położnictwo I st.'!AC77+'Położnictwo I st.'!AX77+'Położnictwo I st.'!AZ77</f>
        <v>0</v>
      </c>
      <c r="N79" s="329">
        <f>'Położnictwo I st.'!O77</f>
        <v>0</v>
      </c>
      <c r="O79" s="330">
        <f>'Położnictwo I st.'!P77</f>
        <v>5</v>
      </c>
      <c r="P79" s="331" t="str">
        <f>'Położnictwo I st.'!U77</f>
        <v xml:space="preserve">egz </v>
      </c>
      <c r="Q79" s="303">
        <f t="shared" si="6"/>
        <v>0</v>
      </c>
      <c r="R79" s="304">
        <f t="shared" si="7"/>
        <v>0</v>
      </c>
      <c r="S79" s="305">
        <f t="shared" si="8"/>
        <v>0</v>
      </c>
      <c r="T79" s="258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60"/>
      <c r="AW79" s="260"/>
      <c r="AX79" s="260"/>
      <c r="AY79" s="260"/>
      <c r="AZ79" s="260"/>
      <c r="BA79" s="260"/>
      <c r="BB79" s="257"/>
      <c r="BC79" s="258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60"/>
      <c r="DA79" s="260"/>
      <c r="DB79" s="260"/>
      <c r="DC79" s="260"/>
      <c r="DD79" s="258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256"/>
      <c r="DZ79" s="256"/>
      <c r="EA79" s="256"/>
      <c r="EB79" s="256"/>
      <c r="EC79" s="256"/>
      <c r="ED79" s="256"/>
      <c r="EE79" s="256"/>
      <c r="EF79" s="256"/>
      <c r="EG79" s="256"/>
      <c r="EH79" s="256"/>
      <c r="EI79" s="256"/>
      <c r="EJ79" s="256"/>
      <c r="EK79" s="256"/>
      <c r="EL79" s="256"/>
      <c r="EM79" s="256"/>
      <c r="EN79" s="256"/>
      <c r="EO79" s="256"/>
      <c r="EP79" s="256"/>
      <c r="EQ79" s="256"/>
      <c r="ER79" s="256"/>
      <c r="ES79" s="256"/>
      <c r="ET79" s="256"/>
      <c r="EU79" s="256"/>
      <c r="EV79" s="256"/>
      <c r="EW79" s="256"/>
      <c r="EX79" s="256"/>
      <c r="EY79" s="256"/>
      <c r="EZ79" s="258"/>
      <c r="FA79" s="256"/>
      <c r="FB79" s="256"/>
      <c r="FC79" s="256"/>
      <c r="FD79" s="256"/>
      <c r="FE79" s="256"/>
      <c r="FF79" s="256"/>
      <c r="FG79" s="256"/>
      <c r="FH79" s="256"/>
      <c r="FI79" s="256"/>
      <c r="FJ79" s="256"/>
      <c r="FK79" s="256"/>
      <c r="FL79" s="256"/>
      <c r="FM79" s="256"/>
      <c r="FN79" s="256"/>
      <c r="FO79" s="256"/>
      <c r="FP79" s="256"/>
      <c r="FQ79" s="256"/>
      <c r="FR79" s="256"/>
      <c r="FS79" s="256"/>
      <c r="FT79" s="256"/>
      <c r="FU79" s="256"/>
      <c r="FV79" s="256"/>
      <c r="FW79" s="256"/>
      <c r="FX79" s="256"/>
      <c r="FY79" s="256"/>
      <c r="FZ79" s="256"/>
      <c r="GA79" s="256"/>
      <c r="GB79" s="256"/>
      <c r="GC79" s="256"/>
      <c r="GD79" s="256"/>
      <c r="GE79" s="256"/>
      <c r="GF79" s="256"/>
      <c r="GG79" s="256"/>
      <c r="GH79" s="256"/>
      <c r="GI79" s="256"/>
      <c r="GJ79" s="256"/>
      <c r="GK79" s="256"/>
      <c r="GL79" s="256"/>
      <c r="GM79" s="256"/>
      <c r="GN79" s="256"/>
      <c r="GO79" s="256"/>
      <c r="GP79" s="256"/>
      <c r="GQ79" s="256"/>
      <c r="GR79" s="256"/>
      <c r="GS79" s="256"/>
      <c r="GT79" s="256"/>
      <c r="GU79" s="256"/>
      <c r="GV79" s="256"/>
      <c r="GW79" s="256"/>
      <c r="GX79" s="256"/>
      <c r="GY79" s="256"/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  <c r="HK79" s="260"/>
      <c r="HL79" s="260"/>
      <c r="HM79" s="260"/>
      <c r="HN79" s="260"/>
      <c r="HO79" s="260"/>
      <c r="HP79" s="260"/>
      <c r="HQ79" s="260"/>
      <c r="HR79" s="260"/>
      <c r="HS79" s="260"/>
      <c r="HT79" s="260"/>
      <c r="HU79" s="260"/>
      <c r="HV79" s="260"/>
      <c r="HW79" s="260"/>
      <c r="HX79" s="260"/>
      <c r="HY79" s="260"/>
      <c r="HZ79" s="260"/>
      <c r="IA79" s="260"/>
      <c r="IB79" s="260"/>
      <c r="IC79" s="260"/>
      <c r="ID79" s="257"/>
      <c r="IE79" s="258"/>
      <c r="IF79" s="256"/>
      <c r="IG79" s="256"/>
      <c r="IH79" s="256"/>
      <c r="II79" s="256"/>
      <c r="IJ79" s="256"/>
      <c r="IK79" s="256"/>
      <c r="IL79" s="256"/>
      <c r="IM79" s="256"/>
      <c r="IN79" s="256"/>
      <c r="IO79" s="256"/>
      <c r="IP79" s="256"/>
      <c r="IQ79" s="256"/>
      <c r="IR79" s="256"/>
      <c r="IS79" s="256"/>
      <c r="IT79" s="260"/>
      <c r="IU79" s="260"/>
      <c r="IV79" s="258"/>
      <c r="IW79" s="256"/>
      <c r="IX79" s="256"/>
      <c r="IY79" s="256"/>
      <c r="IZ79" s="256"/>
      <c r="JA79" s="256"/>
      <c r="JB79" s="256"/>
      <c r="JC79" s="256"/>
      <c r="JD79" s="256"/>
      <c r="JE79" s="256"/>
      <c r="JF79" s="256"/>
      <c r="JG79" s="256"/>
      <c r="JH79" s="256"/>
      <c r="JI79" s="256"/>
      <c r="JJ79" s="256"/>
      <c r="JK79" s="256"/>
      <c r="JL79" s="256"/>
      <c r="JM79" s="256"/>
      <c r="JN79" s="256"/>
      <c r="JO79" s="256"/>
      <c r="JP79" s="256"/>
      <c r="JQ79" s="256"/>
      <c r="JR79" s="256"/>
      <c r="JS79" s="256"/>
      <c r="JT79" s="260"/>
      <c r="JU79" s="260"/>
      <c r="JV79" s="260"/>
      <c r="JW79" s="260"/>
      <c r="JX79" s="258"/>
      <c r="JY79" s="256"/>
      <c r="JZ79" s="256"/>
      <c r="KA79" s="256"/>
      <c r="KB79" s="256"/>
      <c r="KC79" s="256"/>
      <c r="KD79" s="256"/>
      <c r="KE79" s="256"/>
      <c r="KF79" s="256"/>
      <c r="KG79" s="256"/>
      <c r="KH79" s="256"/>
      <c r="KI79" s="256"/>
      <c r="KJ79" s="256"/>
      <c r="KK79" s="256"/>
      <c r="KL79" s="256"/>
      <c r="KM79" s="256"/>
      <c r="KN79" s="256"/>
      <c r="KO79" s="256"/>
      <c r="KP79" s="256"/>
      <c r="KQ79" s="256"/>
      <c r="KR79" s="256"/>
      <c r="KS79" s="256"/>
      <c r="KT79" s="256"/>
      <c r="KU79" s="256"/>
      <c r="KV79" s="256"/>
      <c r="KW79" s="256"/>
      <c r="KX79" s="256"/>
      <c r="KY79" s="256"/>
      <c r="KZ79" s="256"/>
      <c r="LA79" s="256"/>
      <c r="LB79" s="256"/>
      <c r="LC79" s="256"/>
      <c r="LD79" s="256"/>
      <c r="LE79" s="256"/>
      <c r="LF79" s="256"/>
      <c r="LG79" s="256"/>
      <c r="LH79" s="256"/>
      <c r="LI79" s="256"/>
      <c r="LJ79" s="256"/>
      <c r="LK79" s="256"/>
      <c r="LL79" s="256"/>
      <c r="LM79" s="256"/>
      <c r="LN79" s="256"/>
      <c r="LO79" s="256"/>
      <c r="LP79" s="256"/>
      <c r="LQ79" s="256"/>
      <c r="LR79" s="256"/>
      <c r="LS79" s="256"/>
      <c r="LT79" s="256"/>
      <c r="LU79" s="256"/>
      <c r="LV79" s="256"/>
      <c r="LW79" s="256"/>
      <c r="LX79" s="256"/>
      <c r="LY79" s="256"/>
      <c r="LZ79" s="256"/>
      <c r="MA79" s="256"/>
      <c r="MB79" s="256"/>
      <c r="MC79" s="256"/>
      <c r="MD79" s="256"/>
      <c r="ME79" s="256"/>
      <c r="MF79" s="256"/>
      <c r="MG79" s="256"/>
      <c r="MH79" s="256"/>
      <c r="MI79" s="256"/>
      <c r="MJ79" s="256"/>
      <c r="MK79" s="257"/>
      <c r="ML79" s="261"/>
      <c r="MM79" s="256"/>
      <c r="MN79" s="256"/>
      <c r="MO79" s="256"/>
      <c r="MP79" s="256"/>
      <c r="MQ79" s="256"/>
      <c r="MR79" s="256"/>
      <c r="MS79" s="256"/>
      <c r="MT79" s="256"/>
      <c r="MU79" s="256"/>
      <c r="MV79" s="256"/>
      <c r="MW79" s="256"/>
      <c r="MX79" s="256"/>
      <c r="MY79" s="256"/>
      <c r="MZ79" s="256"/>
      <c r="NA79" s="256"/>
      <c r="NB79" s="256"/>
      <c r="NC79" s="256"/>
      <c r="ND79" s="256"/>
      <c r="NE79" s="256"/>
      <c r="NF79" s="256"/>
      <c r="NG79" s="256"/>
      <c r="NH79" s="256"/>
      <c r="NI79" s="256"/>
      <c r="NJ79" s="256"/>
      <c r="NK79" s="256"/>
      <c r="NL79" s="256"/>
      <c r="NM79" s="256"/>
      <c r="NN79" s="256"/>
      <c r="NO79" s="256"/>
      <c r="NP79" s="256"/>
      <c r="NQ79" s="256"/>
      <c r="NR79" s="256"/>
      <c r="NS79" s="256"/>
      <c r="NT79" s="256"/>
      <c r="NU79" s="256"/>
      <c r="NV79" s="256"/>
      <c r="NW79" s="256"/>
      <c r="NX79" s="256"/>
      <c r="NY79" s="256"/>
      <c r="NZ79" s="256"/>
      <c r="OA79" s="256"/>
      <c r="OB79" s="256"/>
      <c r="OC79" s="256"/>
      <c r="OD79" s="256"/>
      <c r="OE79" s="256"/>
      <c r="OF79" s="260"/>
      <c r="OG79" s="260"/>
      <c r="OH79" s="260"/>
      <c r="OI79" s="260"/>
      <c r="OJ79" s="260"/>
      <c r="OK79" s="260"/>
      <c r="OL79" s="260"/>
      <c r="OM79" s="260"/>
      <c r="ON79" s="260"/>
      <c r="OO79" s="260"/>
      <c r="OP79" s="260"/>
      <c r="OQ79" s="260"/>
      <c r="OR79" s="260"/>
      <c r="OS79" s="260"/>
      <c r="OT79" s="260"/>
      <c r="OU79" s="260"/>
      <c r="OV79" s="260"/>
      <c r="OW79" s="260"/>
      <c r="OX79" s="260"/>
      <c r="OY79" s="260"/>
      <c r="OZ79" s="260"/>
      <c r="PA79" s="260"/>
      <c r="PB79" s="260"/>
      <c r="PC79" s="260"/>
      <c r="PD79" s="260"/>
      <c r="PE79" s="260"/>
      <c r="PF79" s="260"/>
      <c r="PG79" s="260"/>
      <c r="PH79" s="260"/>
      <c r="PI79" s="260"/>
      <c r="PJ79" s="260"/>
      <c r="PK79" s="260"/>
      <c r="PL79" s="260"/>
      <c r="PM79" s="258"/>
      <c r="PN79" s="256"/>
      <c r="PO79" s="256"/>
      <c r="PP79" s="256"/>
      <c r="PQ79" s="256"/>
      <c r="PR79" s="256"/>
      <c r="PS79" s="257"/>
    </row>
    <row r="80" spans="1:435" ht="32.25" thickBot="1" x14ac:dyDescent="0.3">
      <c r="A80" s="324">
        <f>'Położnictwo I st.'!A78</f>
        <v>57</v>
      </c>
      <c r="B80" s="235" t="str">
        <f>IF('Położnictwo I st.'!B78&gt;0,'Położnictwo I st.'!B78," ")</f>
        <v>B</v>
      </c>
      <c r="C80" s="235" t="str">
        <f>IF('Położnictwo I st.'!C78&gt;0,'Położnictwo I st.'!C78," ")</f>
        <v>2025/2026</v>
      </c>
      <c r="D80" s="235" t="str">
        <f>IF('Położnictwo I st.'!D78&gt;0,'Położnictwo I st.'!D78," ")</f>
        <v xml:space="preserve"> </v>
      </c>
      <c r="E80" s="235">
        <f>IF('Położnictwo I st.'!E78&gt;0,'Położnictwo I st.'!E78," ")</f>
        <v>3</v>
      </c>
      <c r="F80" s="235" t="str">
        <f>IF('Położnictwo I st.'!F78&gt;0,'Położnictwo I st.'!F78," ")</f>
        <v>2027/2028</v>
      </c>
      <c r="G80" s="235" t="str">
        <f>IF('Położnictwo I st.'!G78&gt;0,'Położnictwo I st.'!G78," ")</f>
        <v>RPS</v>
      </c>
      <c r="H80" s="235" t="str">
        <f>IF('Położnictwo I st.'!H78&gt;0,'Położnictwo I st.'!H78," ")</f>
        <v>ze standardu</v>
      </c>
      <c r="I80" s="319" t="str">
        <f>IF('Położnictwo I st.'!I78&gt;0,'Położnictwo I st.'!I78," ")</f>
        <v>Współpraca i komunikacja w zespole interprofesjonalnym</v>
      </c>
      <c r="J80" s="325">
        <f>'Położnictwo I st.'!L78</f>
        <v>50</v>
      </c>
      <c r="K80" s="326">
        <f>'Położnictwo I st.'!M78</f>
        <v>5</v>
      </c>
      <c r="L80" s="327">
        <f>'Położnictwo I st.'!N78</f>
        <v>45</v>
      </c>
      <c r="M80" s="328">
        <f>'Położnictwo I st.'!AA78+'Położnictwo I st.'!AC78+'Położnictwo I st.'!AX78+'Położnictwo I st.'!AZ78</f>
        <v>10</v>
      </c>
      <c r="N80" s="329">
        <f>'Położnictwo I st.'!O78</f>
        <v>30</v>
      </c>
      <c r="O80" s="330">
        <f>'Położnictwo I st.'!P78</f>
        <v>2</v>
      </c>
      <c r="P80" s="331" t="str">
        <f>'Położnictwo I st.'!U78</f>
        <v>zal</v>
      </c>
      <c r="Q80" s="303">
        <f t="shared" si="6"/>
        <v>10</v>
      </c>
      <c r="R80" s="304">
        <f t="shared" si="7"/>
        <v>4</v>
      </c>
      <c r="S80" s="305">
        <f t="shared" si="8"/>
        <v>0</v>
      </c>
      <c r="T80" s="258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60"/>
      <c r="AW80" s="260"/>
      <c r="AX80" s="260"/>
      <c r="AY80" s="260"/>
      <c r="AZ80" s="260"/>
      <c r="BA80" s="260"/>
      <c r="BB80" s="257"/>
      <c r="BC80" s="258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>
        <v>1</v>
      </c>
      <c r="CU80" s="256">
        <v>1</v>
      </c>
      <c r="CV80" s="256">
        <v>1</v>
      </c>
      <c r="CW80" s="256">
        <v>1</v>
      </c>
      <c r="CX80" s="256">
        <v>1</v>
      </c>
      <c r="CY80" s="256">
        <v>1</v>
      </c>
      <c r="CZ80" s="260">
        <v>1</v>
      </c>
      <c r="DA80" s="260">
        <v>1</v>
      </c>
      <c r="DB80" s="260">
        <v>1</v>
      </c>
      <c r="DC80" s="260">
        <v>1</v>
      </c>
      <c r="DD80" s="258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256"/>
      <c r="DZ80" s="256"/>
      <c r="EA80" s="256"/>
      <c r="EB80" s="256"/>
      <c r="EC80" s="256"/>
      <c r="ED80" s="256"/>
      <c r="EE80" s="256"/>
      <c r="EF80" s="256"/>
      <c r="EG80" s="256"/>
      <c r="EH80" s="256"/>
      <c r="EI80" s="256"/>
      <c r="EJ80" s="256"/>
      <c r="EK80" s="256"/>
      <c r="EL80" s="256"/>
      <c r="EM80" s="256"/>
      <c r="EN80" s="256"/>
      <c r="EO80" s="256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8"/>
      <c r="FA80" s="256"/>
      <c r="FB80" s="256"/>
      <c r="FC80" s="256"/>
      <c r="FD80" s="256"/>
      <c r="FE80" s="256"/>
      <c r="FF80" s="256"/>
      <c r="FG80" s="256"/>
      <c r="FH80" s="256"/>
      <c r="FI80" s="256"/>
      <c r="FJ80" s="256"/>
      <c r="FK80" s="256"/>
      <c r="FL80" s="256"/>
      <c r="FM80" s="256"/>
      <c r="FN80" s="256"/>
      <c r="FO80" s="256"/>
      <c r="FP80" s="256"/>
      <c r="FQ80" s="256"/>
      <c r="FR80" s="256"/>
      <c r="FS80" s="256"/>
      <c r="FT80" s="256"/>
      <c r="FU80" s="256"/>
      <c r="FV80" s="256"/>
      <c r="FW80" s="256"/>
      <c r="FX80" s="256"/>
      <c r="FY80" s="256"/>
      <c r="FZ80" s="256"/>
      <c r="GA80" s="256"/>
      <c r="GB80" s="256"/>
      <c r="GC80" s="256"/>
      <c r="GD80" s="256"/>
      <c r="GE80" s="256"/>
      <c r="GF80" s="256"/>
      <c r="GG80" s="256"/>
      <c r="GH80" s="256"/>
      <c r="GI80" s="256"/>
      <c r="GJ80" s="256"/>
      <c r="GK80" s="256"/>
      <c r="GL80" s="256"/>
      <c r="GM80" s="256"/>
      <c r="GN80" s="256"/>
      <c r="GO80" s="256"/>
      <c r="GP80" s="256"/>
      <c r="GQ80" s="256"/>
      <c r="GR80" s="256"/>
      <c r="GS80" s="256"/>
      <c r="GT80" s="256"/>
      <c r="GU80" s="256"/>
      <c r="GV80" s="256"/>
      <c r="GW80" s="256"/>
      <c r="GX80" s="256"/>
      <c r="GY80" s="256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  <c r="HK80" s="260"/>
      <c r="HL80" s="260"/>
      <c r="HM80" s="260"/>
      <c r="HN80" s="260"/>
      <c r="HO80" s="260"/>
      <c r="HP80" s="260"/>
      <c r="HQ80" s="260"/>
      <c r="HR80" s="260"/>
      <c r="HS80" s="260"/>
      <c r="HT80" s="260"/>
      <c r="HU80" s="260"/>
      <c r="HV80" s="260"/>
      <c r="HW80" s="260"/>
      <c r="HX80" s="260"/>
      <c r="HY80" s="260"/>
      <c r="HZ80" s="260"/>
      <c r="IA80" s="260"/>
      <c r="IB80" s="260"/>
      <c r="IC80" s="260"/>
      <c r="ID80" s="257"/>
      <c r="IE80" s="258"/>
      <c r="IF80" s="256"/>
      <c r="IG80" s="256"/>
      <c r="IH80" s="256"/>
      <c r="II80" s="256"/>
      <c r="IJ80" s="256"/>
      <c r="IK80" s="256"/>
      <c r="IL80" s="256"/>
      <c r="IM80" s="256"/>
      <c r="IN80" s="256"/>
      <c r="IO80" s="256"/>
      <c r="IP80" s="256"/>
      <c r="IQ80" s="256"/>
      <c r="IR80" s="256"/>
      <c r="IS80" s="256"/>
      <c r="IT80" s="260"/>
      <c r="IU80" s="260"/>
      <c r="IV80" s="258"/>
      <c r="IW80" s="256"/>
      <c r="IX80" s="256"/>
      <c r="IY80" s="256"/>
      <c r="IZ80" s="256"/>
      <c r="JA80" s="256"/>
      <c r="JB80" s="256"/>
      <c r="JC80" s="256"/>
      <c r="JD80" s="256"/>
      <c r="JE80" s="256"/>
      <c r="JF80" s="256"/>
      <c r="JG80" s="256"/>
      <c r="JH80" s="256"/>
      <c r="JI80" s="256"/>
      <c r="JJ80" s="256"/>
      <c r="JK80" s="256"/>
      <c r="JL80" s="256"/>
      <c r="JM80" s="256"/>
      <c r="JN80" s="256"/>
      <c r="JO80" s="256"/>
      <c r="JP80" s="256"/>
      <c r="JQ80" s="256"/>
      <c r="JR80" s="256">
        <v>1</v>
      </c>
      <c r="JS80" s="256">
        <v>1</v>
      </c>
      <c r="JT80" s="260">
        <v>1</v>
      </c>
      <c r="JU80" s="260">
        <v>1</v>
      </c>
      <c r="JV80" s="260"/>
      <c r="JW80" s="260"/>
      <c r="JX80" s="258"/>
      <c r="JY80" s="256"/>
      <c r="JZ80" s="256"/>
      <c r="KA80" s="256"/>
      <c r="KB80" s="256"/>
      <c r="KC80" s="256"/>
      <c r="KD80" s="256"/>
      <c r="KE80" s="256"/>
      <c r="KF80" s="256"/>
      <c r="KG80" s="256"/>
      <c r="KH80" s="256"/>
      <c r="KI80" s="256"/>
      <c r="KJ80" s="256"/>
      <c r="KK80" s="256"/>
      <c r="KL80" s="256"/>
      <c r="KM80" s="256"/>
      <c r="KN80" s="256"/>
      <c r="KO80" s="256"/>
      <c r="KP80" s="256"/>
      <c r="KQ80" s="256"/>
      <c r="KR80" s="256"/>
      <c r="KS80" s="256"/>
      <c r="KT80" s="256"/>
      <c r="KU80" s="256"/>
      <c r="KV80" s="256"/>
      <c r="KW80" s="256"/>
      <c r="KX80" s="256"/>
      <c r="KY80" s="256"/>
      <c r="KZ80" s="256"/>
      <c r="LA80" s="256"/>
      <c r="LB80" s="256"/>
      <c r="LC80" s="256"/>
      <c r="LD80" s="256"/>
      <c r="LE80" s="256"/>
      <c r="LF80" s="256"/>
      <c r="LG80" s="256"/>
      <c r="LH80" s="256"/>
      <c r="LI80" s="256"/>
      <c r="LJ80" s="256"/>
      <c r="LK80" s="256"/>
      <c r="LL80" s="256"/>
      <c r="LM80" s="256"/>
      <c r="LN80" s="256"/>
      <c r="LO80" s="256"/>
      <c r="LP80" s="256"/>
      <c r="LQ80" s="256"/>
      <c r="LR80" s="256"/>
      <c r="LS80" s="256"/>
      <c r="LT80" s="256"/>
      <c r="LU80" s="256"/>
      <c r="LV80" s="256"/>
      <c r="LW80" s="256"/>
      <c r="LX80" s="256"/>
      <c r="LY80" s="256"/>
      <c r="LZ80" s="256"/>
      <c r="MA80" s="256"/>
      <c r="MB80" s="256"/>
      <c r="MC80" s="256"/>
      <c r="MD80" s="256"/>
      <c r="ME80" s="256"/>
      <c r="MF80" s="256"/>
      <c r="MG80" s="256"/>
      <c r="MH80" s="256"/>
      <c r="MI80" s="256"/>
      <c r="MJ80" s="256"/>
      <c r="MK80" s="257"/>
      <c r="ML80" s="261"/>
      <c r="MM80" s="256"/>
      <c r="MN80" s="256"/>
      <c r="MO80" s="256"/>
      <c r="MP80" s="256"/>
      <c r="MQ80" s="256"/>
      <c r="MR80" s="256"/>
      <c r="MS80" s="256"/>
      <c r="MT80" s="256"/>
      <c r="MU80" s="256"/>
      <c r="MV80" s="256"/>
      <c r="MW80" s="256"/>
      <c r="MX80" s="256"/>
      <c r="MY80" s="256"/>
      <c r="MZ80" s="256"/>
      <c r="NA80" s="256"/>
      <c r="NB80" s="256"/>
      <c r="NC80" s="256"/>
      <c r="ND80" s="256"/>
      <c r="NE80" s="256"/>
      <c r="NF80" s="256"/>
      <c r="NG80" s="256"/>
      <c r="NH80" s="256"/>
      <c r="NI80" s="256"/>
      <c r="NJ80" s="256"/>
      <c r="NK80" s="256"/>
      <c r="NL80" s="256"/>
      <c r="NM80" s="256"/>
      <c r="NN80" s="256"/>
      <c r="NO80" s="256"/>
      <c r="NP80" s="256"/>
      <c r="NQ80" s="256"/>
      <c r="NR80" s="256"/>
      <c r="NS80" s="256"/>
      <c r="NT80" s="256"/>
      <c r="NU80" s="256"/>
      <c r="NV80" s="256"/>
      <c r="NW80" s="256"/>
      <c r="NX80" s="256"/>
      <c r="NY80" s="256"/>
      <c r="NZ80" s="256"/>
      <c r="OA80" s="256"/>
      <c r="OB80" s="256"/>
      <c r="OC80" s="256"/>
      <c r="OD80" s="256"/>
      <c r="OE80" s="256"/>
      <c r="OF80" s="260"/>
      <c r="OG80" s="260"/>
      <c r="OH80" s="260"/>
      <c r="OI80" s="260"/>
      <c r="OJ80" s="260"/>
      <c r="OK80" s="260"/>
      <c r="OL80" s="260"/>
      <c r="OM80" s="260"/>
      <c r="ON80" s="260"/>
      <c r="OO80" s="260"/>
      <c r="OP80" s="260"/>
      <c r="OQ80" s="260"/>
      <c r="OR80" s="260"/>
      <c r="OS80" s="260"/>
      <c r="OT80" s="260"/>
      <c r="OU80" s="260"/>
      <c r="OV80" s="260"/>
      <c r="OW80" s="260"/>
      <c r="OX80" s="260"/>
      <c r="OY80" s="260"/>
      <c r="OZ80" s="260"/>
      <c r="PA80" s="260"/>
      <c r="PB80" s="260"/>
      <c r="PC80" s="260"/>
      <c r="PD80" s="260"/>
      <c r="PE80" s="260"/>
      <c r="PF80" s="260"/>
      <c r="PG80" s="260"/>
      <c r="PH80" s="260"/>
      <c r="PI80" s="260"/>
      <c r="PJ80" s="260"/>
      <c r="PK80" s="260"/>
      <c r="PL80" s="260"/>
      <c r="PM80" s="258"/>
      <c r="PN80" s="256"/>
      <c r="PO80" s="256"/>
      <c r="PP80" s="256"/>
      <c r="PQ80" s="256"/>
      <c r="PR80" s="256"/>
      <c r="PS80" s="257"/>
    </row>
    <row r="81" spans="1:435" ht="16.5" thickBot="1" x14ac:dyDescent="0.3">
      <c r="A81" s="306"/>
      <c r="B81" s="307"/>
      <c r="C81" s="308"/>
      <c r="D81" s="308"/>
      <c r="E81" s="307"/>
      <c r="F81" s="309"/>
      <c r="G81" s="309"/>
      <c r="H81" s="207"/>
      <c r="I81" s="322" t="s">
        <v>197</v>
      </c>
      <c r="J81" s="308">
        <f>'Położnictwo I st.'!L79</f>
        <v>1650</v>
      </c>
      <c r="K81" s="308">
        <f>'Położnictwo I st.'!M79</f>
        <v>195</v>
      </c>
      <c r="L81" s="308">
        <f>'Położnictwo I st.'!N79</f>
        <v>1455</v>
      </c>
      <c r="M81" s="308">
        <f>'Położnictwo I st.'!AA79+'Położnictwo I st.'!AC79+'Położnictwo I st.'!AX79+'Położnictwo I st.'!AZ79</f>
        <v>140</v>
      </c>
      <c r="N81" s="308">
        <f>'Położnictwo I st.'!O79</f>
        <v>1290</v>
      </c>
      <c r="O81" s="308">
        <f>'Położnictwo I st.'!P79</f>
        <v>60</v>
      </c>
      <c r="P81" s="310">
        <f>'Położnictwo I st.'!U79</f>
        <v>0</v>
      </c>
      <c r="Q81" s="308">
        <f>SUM(Q62:Q80)</f>
        <v>64</v>
      </c>
      <c r="R81" s="308">
        <f>SUM(R62:R80)</f>
        <v>122</v>
      </c>
      <c r="S81" s="308">
        <f>SUM(S62:S80)</f>
        <v>0</v>
      </c>
      <c r="T81" s="202">
        <f>SUM(T62:T80)</f>
        <v>0</v>
      </c>
      <c r="U81" s="209">
        <f>SUM(U62:U80)</f>
        <v>0</v>
      </c>
      <c r="V81" s="209">
        <f>SUM(V62:V80)</f>
        <v>0</v>
      </c>
      <c r="W81" s="209">
        <f>SUM(W62:W80)</f>
        <v>0</v>
      </c>
      <c r="X81" s="209">
        <f>SUM(X62:X80)</f>
        <v>0</v>
      </c>
      <c r="Y81" s="209">
        <f>SUM(Y62:Y80)</f>
        <v>0</v>
      </c>
      <c r="Z81" s="209">
        <f>SUM(Z62:Z80)</f>
        <v>0</v>
      </c>
      <c r="AA81" s="209">
        <f>SUM(AA62:AA80)</f>
        <v>0</v>
      </c>
      <c r="AB81" s="209">
        <f>SUM(AB62:AB80)</f>
        <v>0</v>
      </c>
      <c r="AC81" s="209">
        <f>SUM(AC62:AC80)</f>
        <v>0</v>
      </c>
      <c r="AD81" s="209">
        <f>SUM(AD62:AD80)</f>
        <v>0</v>
      </c>
      <c r="AE81" s="209">
        <f>SUM(AE62:AE80)</f>
        <v>0</v>
      </c>
      <c r="AF81" s="209">
        <f>SUM(AF62:AF80)</f>
        <v>0</v>
      </c>
      <c r="AG81" s="209">
        <f>SUM(AG62:AG80)</f>
        <v>0</v>
      </c>
      <c r="AH81" s="209">
        <f>SUM(AH62:AH80)</f>
        <v>0</v>
      </c>
      <c r="AI81" s="209">
        <f>SUM(AI62:AI80)</f>
        <v>0</v>
      </c>
      <c r="AJ81" s="209">
        <f>SUM(AJ62:AJ80)</f>
        <v>0</v>
      </c>
      <c r="AK81" s="209">
        <f>SUM(AK62:AK80)</f>
        <v>0</v>
      </c>
      <c r="AL81" s="209">
        <f>SUM(AL62:AL80)</f>
        <v>0</v>
      </c>
      <c r="AM81" s="209">
        <f>SUM(AM62:AM80)</f>
        <v>0</v>
      </c>
      <c r="AN81" s="209">
        <f>SUM(AN62:AN80)</f>
        <v>0</v>
      </c>
      <c r="AO81" s="209">
        <f>SUM(AO62:AO80)</f>
        <v>0</v>
      </c>
      <c r="AP81" s="209">
        <f>SUM(AP62:AP80)</f>
        <v>0</v>
      </c>
      <c r="AQ81" s="209">
        <f>SUM(AQ62:AQ80)</f>
        <v>0</v>
      </c>
      <c r="AR81" s="209">
        <f>SUM(AR62:AR80)</f>
        <v>0</v>
      </c>
      <c r="AS81" s="209">
        <f>SUM(AS62:AS80)</f>
        <v>0</v>
      </c>
      <c r="AT81" s="209">
        <f>SUM(AT62:AT80)</f>
        <v>0</v>
      </c>
      <c r="AU81" s="209">
        <f>SUM(AU62:AU80)</f>
        <v>0</v>
      </c>
      <c r="AV81" s="209">
        <f>SUM(AV62:AV80)</f>
        <v>0</v>
      </c>
      <c r="AW81" s="209">
        <f>SUM(AW62:AW80)</f>
        <v>0</v>
      </c>
      <c r="AX81" s="209">
        <f>SUM(AX62:AX80)</f>
        <v>0</v>
      </c>
      <c r="AY81" s="209">
        <f>SUM(AY62:AY80)</f>
        <v>0</v>
      </c>
      <c r="AZ81" s="209">
        <f>SUM(AZ62:AZ80)</f>
        <v>0</v>
      </c>
      <c r="BA81" s="209">
        <f>SUM(BA62:BA80)</f>
        <v>0</v>
      </c>
      <c r="BB81" s="209">
        <f>SUM(BB62:BB80)</f>
        <v>1</v>
      </c>
      <c r="BC81" s="202">
        <f>SUM(BC62:BC80)</f>
        <v>0</v>
      </c>
      <c r="BD81" s="209">
        <f>SUM(BD62:BD80)</f>
        <v>0</v>
      </c>
      <c r="BE81" s="209">
        <f>SUM(BE62:BE80)</f>
        <v>0</v>
      </c>
      <c r="BF81" s="209">
        <f>SUM(BF62:BF80)</f>
        <v>0</v>
      </c>
      <c r="BG81" s="209">
        <f>SUM(BG62:BG80)</f>
        <v>0</v>
      </c>
      <c r="BH81" s="209">
        <f>SUM(BH62:BH80)</f>
        <v>0</v>
      </c>
      <c r="BI81" s="209">
        <f>SUM(BI62:BI80)</f>
        <v>0</v>
      </c>
      <c r="BJ81" s="209">
        <f>SUM(BJ62:BJ80)</f>
        <v>0</v>
      </c>
      <c r="BK81" s="209">
        <f>SUM(BK62:BK80)</f>
        <v>0</v>
      </c>
      <c r="BL81" s="209">
        <f>SUM(BL62:BL80)</f>
        <v>0</v>
      </c>
      <c r="BM81" s="209">
        <f>SUM(BM62:BM80)</f>
        <v>0</v>
      </c>
      <c r="BN81" s="209">
        <f>SUM(BN62:BN80)</f>
        <v>0</v>
      </c>
      <c r="BO81" s="209">
        <f>SUM(BO62:BO80)</f>
        <v>0</v>
      </c>
      <c r="BP81" s="209">
        <f>SUM(BP62:BP80)</f>
        <v>0</v>
      </c>
      <c r="BQ81" s="209">
        <f>SUM(BQ62:BQ80)</f>
        <v>0</v>
      </c>
      <c r="BR81" s="209">
        <f>SUM(BR62:BR80)</f>
        <v>0</v>
      </c>
      <c r="BS81" s="209">
        <f>SUM(BS62:BS80)</f>
        <v>0</v>
      </c>
      <c r="BT81" s="209">
        <f>SUM(BT62:BT80)</f>
        <v>0</v>
      </c>
      <c r="BU81" s="209">
        <f>SUM(BU62:BU80)</f>
        <v>0</v>
      </c>
      <c r="BV81" s="209">
        <f>SUM(BV62:BV80)</f>
        <v>0</v>
      </c>
      <c r="BW81" s="209">
        <f>SUM(BW62:BW80)</f>
        <v>0</v>
      </c>
      <c r="BX81" s="209">
        <f>SUM(BX62:BX80)</f>
        <v>0</v>
      </c>
      <c r="BY81" s="209">
        <f>SUM(BY62:BY80)</f>
        <v>0</v>
      </c>
      <c r="BZ81" s="209">
        <f>SUM(BZ62:BZ80)</f>
        <v>0</v>
      </c>
      <c r="CA81" s="209">
        <f>SUM(CA62:CA80)</f>
        <v>0</v>
      </c>
      <c r="CB81" s="209">
        <f>SUM(CB62:CB80)</f>
        <v>1</v>
      </c>
      <c r="CC81" s="209">
        <f>SUM(CC62:CC80)</f>
        <v>1</v>
      </c>
      <c r="CD81" s="209">
        <f>SUM(CD62:CD80)</f>
        <v>1</v>
      </c>
      <c r="CE81" s="209">
        <f>SUM(CE62:CE80)</f>
        <v>1</v>
      </c>
      <c r="CF81" s="209">
        <f>SUM(CF62:CF80)</f>
        <v>1</v>
      </c>
      <c r="CG81" s="209">
        <f>SUM(CG62:CG80)</f>
        <v>0</v>
      </c>
      <c r="CH81" s="209">
        <f>SUM(CH62:CH80)</f>
        <v>0</v>
      </c>
      <c r="CI81" s="209">
        <f>SUM(CI62:CI80)</f>
        <v>0</v>
      </c>
      <c r="CJ81" s="209">
        <f>SUM(CJ62:CJ80)</f>
        <v>0</v>
      </c>
      <c r="CK81" s="209">
        <f>SUM(CK62:CK80)</f>
        <v>0</v>
      </c>
      <c r="CL81" s="209">
        <f>SUM(CL62:CL80)</f>
        <v>0</v>
      </c>
      <c r="CM81" s="209">
        <f>SUM(CM62:CM80)</f>
        <v>0</v>
      </c>
      <c r="CN81" s="209">
        <f>SUM(CN62:CN80)</f>
        <v>0</v>
      </c>
      <c r="CO81" s="209">
        <f>SUM(CO62:CO80)</f>
        <v>0</v>
      </c>
      <c r="CP81" s="209">
        <f>SUM(CP62:CP80)</f>
        <v>0</v>
      </c>
      <c r="CQ81" s="209">
        <f>SUM(CQ62:CQ80)</f>
        <v>0</v>
      </c>
      <c r="CR81" s="209">
        <f>SUM(CR62:CR80)</f>
        <v>0</v>
      </c>
      <c r="CS81" s="209">
        <f>SUM(CS62:CS80)</f>
        <v>0</v>
      </c>
      <c r="CT81" s="209">
        <f>SUM(CT62:CT80)</f>
        <v>1</v>
      </c>
      <c r="CU81" s="209">
        <f>SUM(CU62:CU80)</f>
        <v>1</v>
      </c>
      <c r="CV81" s="209">
        <f>SUM(CV62:CV80)</f>
        <v>1</v>
      </c>
      <c r="CW81" s="209">
        <f>SUM(CW62:CW80)</f>
        <v>1</v>
      </c>
      <c r="CX81" s="209">
        <f>SUM(CX62:CX80)</f>
        <v>1</v>
      </c>
      <c r="CY81" s="209">
        <f>SUM(CY62:CY80)</f>
        <v>1</v>
      </c>
      <c r="CZ81" s="209">
        <f>SUM(CZ62:CZ80)</f>
        <v>1</v>
      </c>
      <c r="DA81" s="209">
        <f>SUM(DA62:DA80)</f>
        <v>1</v>
      </c>
      <c r="DB81" s="209">
        <f>SUM(DB62:DB80)</f>
        <v>1</v>
      </c>
      <c r="DC81" s="203">
        <f>SUM(DC62:DC80)</f>
        <v>1</v>
      </c>
      <c r="DD81" s="202">
        <f>SUM(DD62:DD80)</f>
        <v>0</v>
      </c>
      <c r="DE81" s="209">
        <f>SUM(DE62:DE80)</f>
        <v>0</v>
      </c>
      <c r="DF81" s="209">
        <f>SUM(DF62:DF80)</f>
        <v>0</v>
      </c>
      <c r="DG81" s="209">
        <f>SUM(DG62:DG80)</f>
        <v>0</v>
      </c>
      <c r="DH81" s="209">
        <f>SUM(DH62:DH80)</f>
        <v>0</v>
      </c>
      <c r="DI81" s="209">
        <f>SUM(DI62:DI80)</f>
        <v>0</v>
      </c>
      <c r="DJ81" s="209">
        <f>SUM(DJ62:DJ80)</f>
        <v>0</v>
      </c>
      <c r="DK81" s="209">
        <f>SUM(DK62:DK80)</f>
        <v>0</v>
      </c>
      <c r="DL81" s="209">
        <f>SUM(DL62:DL80)</f>
        <v>0</v>
      </c>
      <c r="DM81" s="209">
        <f>SUM(DM62:DM80)</f>
        <v>0</v>
      </c>
      <c r="DN81" s="209">
        <f>SUM(DN62:DN80)</f>
        <v>0</v>
      </c>
      <c r="DO81" s="209">
        <f>SUM(DO62:DO80)</f>
        <v>0</v>
      </c>
      <c r="DP81" s="209">
        <f>SUM(DP62:DP80)</f>
        <v>0</v>
      </c>
      <c r="DQ81" s="209">
        <f>SUM(DQ62:DQ80)</f>
        <v>0</v>
      </c>
      <c r="DR81" s="209">
        <f>SUM(DR62:DR80)</f>
        <v>1</v>
      </c>
      <c r="DS81" s="209">
        <f>SUM(DS62:DS80)</f>
        <v>1</v>
      </c>
      <c r="DT81" s="209">
        <f>SUM(DT62:DT80)</f>
        <v>1</v>
      </c>
      <c r="DU81" s="209">
        <f>SUM(DU62:DU80)</f>
        <v>0</v>
      </c>
      <c r="DV81" s="209">
        <f>SUM(DV62:DV80)</f>
        <v>0</v>
      </c>
      <c r="DW81" s="209">
        <f>SUM(DW62:DW80)</f>
        <v>0</v>
      </c>
      <c r="DX81" s="209">
        <f>SUM(DX62:DX80)</f>
        <v>0</v>
      </c>
      <c r="DY81" s="209">
        <f>SUM(DY62:DY80)</f>
        <v>0</v>
      </c>
      <c r="DZ81" s="209">
        <f>SUM(DZ62:DZ80)</f>
        <v>0</v>
      </c>
      <c r="EA81" s="209">
        <f>SUM(EA62:EA80)</f>
        <v>0</v>
      </c>
      <c r="EB81" s="209">
        <f>SUM(EB62:EB80)</f>
        <v>0</v>
      </c>
      <c r="EC81" s="209">
        <f>SUM(EC62:EC80)</f>
        <v>0</v>
      </c>
      <c r="ED81" s="209">
        <f>SUM(ED62:ED80)</f>
        <v>0</v>
      </c>
      <c r="EE81" s="209">
        <f>SUM(EE62:EE80)</f>
        <v>0</v>
      </c>
      <c r="EF81" s="209">
        <f>SUM(EF62:EF80)</f>
        <v>0</v>
      </c>
      <c r="EG81" s="209">
        <f>SUM(EG62:EG80)</f>
        <v>0</v>
      </c>
      <c r="EH81" s="209">
        <f>SUM(EH62:EH80)</f>
        <v>0</v>
      </c>
      <c r="EI81" s="209">
        <f>SUM(EI62:EI80)</f>
        <v>0</v>
      </c>
      <c r="EJ81" s="209">
        <f>SUM(EJ62:EJ80)</f>
        <v>0</v>
      </c>
      <c r="EK81" s="209">
        <f>SUM(EK62:EK80)</f>
        <v>0</v>
      </c>
      <c r="EL81" s="209">
        <f>SUM(EL62:EL80)</f>
        <v>0</v>
      </c>
      <c r="EM81" s="209">
        <f>SUM(EM62:EM80)</f>
        <v>0</v>
      </c>
      <c r="EN81" s="209">
        <f>SUM(EN62:EN80)</f>
        <v>0</v>
      </c>
      <c r="EO81" s="209">
        <f>SUM(EO62:EO80)</f>
        <v>0</v>
      </c>
      <c r="EP81" s="209">
        <f>SUM(EP62:EP80)</f>
        <v>0</v>
      </c>
      <c r="EQ81" s="209">
        <f>SUM(EQ62:EQ80)</f>
        <v>0</v>
      </c>
      <c r="ER81" s="209">
        <f>SUM(ER62:ER80)</f>
        <v>0</v>
      </c>
      <c r="ES81" s="209">
        <f>SUM(ES62:ES80)</f>
        <v>1</v>
      </c>
      <c r="ET81" s="209">
        <f>SUM(ET62:ET80)</f>
        <v>1</v>
      </c>
      <c r="EU81" s="209">
        <f>SUM(EU62:EU80)</f>
        <v>1</v>
      </c>
      <c r="EV81" s="209">
        <f>SUM(EV62:EV80)</f>
        <v>1</v>
      </c>
      <c r="EW81" s="209">
        <f>SUM(EW62:EW80)</f>
        <v>1</v>
      </c>
      <c r="EX81" s="209">
        <f>SUM(EX62:EX80)</f>
        <v>1</v>
      </c>
      <c r="EY81" s="209">
        <f>SUM(EY62:EY80)</f>
        <v>1</v>
      </c>
      <c r="EZ81" s="202">
        <f>SUM(EZ62:EZ80)</f>
        <v>1</v>
      </c>
      <c r="FA81" s="209">
        <f>SUM(FA62:FA80)</f>
        <v>1</v>
      </c>
      <c r="FB81" s="209">
        <f>SUM(FB62:FB80)</f>
        <v>1</v>
      </c>
      <c r="FC81" s="209">
        <f>SUM(FC62:FC80)</f>
        <v>1</v>
      </c>
      <c r="FD81" s="209">
        <f>SUM(FD62:FD80)</f>
        <v>1</v>
      </c>
      <c r="FE81" s="209">
        <f>SUM(FE62:FE80)</f>
        <v>1</v>
      </c>
      <c r="FF81" s="209">
        <f>SUM(FF62:FF80)</f>
        <v>1</v>
      </c>
      <c r="FG81" s="209">
        <f>SUM(FG62:FG80)</f>
        <v>1</v>
      </c>
      <c r="FH81" s="209">
        <f>SUM(FH62:FH80)</f>
        <v>1</v>
      </c>
      <c r="FI81" s="209">
        <f>SUM(FI62:FI80)</f>
        <v>1</v>
      </c>
      <c r="FJ81" s="209">
        <f>SUM(FJ62:FJ80)</f>
        <v>1</v>
      </c>
      <c r="FK81" s="209">
        <f>SUM(FK62:FK80)</f>
        <v>0</v>
      </c>
      <c r="FL81" s="209">
        <f>SUM(FL62:FL80)</f>
        <v>0</v>
      </c>
      <c r="FM81" s="209">
        <f>SUM(FM62:FM80)</f>
        <v>0</v>
      </c>
      <c r="FN81" s="209">
        <f>SUM(FN62:FN80)</f>
        <v>0</v>
      </c>
      <c r="FO81" s="209">
        <f>SUM(FO62:FO80)</f>
        <v>0</v>
      </c>
      <c r="FP81" s="209">
        <f>SUM(FP62:FP80)</f>
        <v>0</v>
      </c>
      <c r="FQ81" s="209">
        <f>SUM(FQ62:FQ80)</f>
        <v>0</v>
      </c>
      <c r="FR81" s="209">
        <f>SUM(FR62:FR80)</f>
        <v>0</v>
      </c>
      <c r="FS81" s="209">
        <f>SUM(FS62:FS80)</f>
        <v>0</v>
      </c>
      <c r="FT81" s="209">
        <f>SUM(FT62:FT80)</f>
        <v>0</v>
      </c>
      <c r="FU81" s="209">
        <f>SUM(FU62:FU80)</f>
        <v>0</v>
      </c>
      <c r="FV81" s="209">
        <f>SUM(FV62:FV80)</f>
        <v>0</v>
      </c>
      <c r="FW81" s="209">
        <f>SUM(FW62:FW80)</f>
        <v>0</v>
      </c>
      <c r="FX81" s="209">
        <f>SUM(FX62:FX80)</f>
        <v>0</v>
      </c>
      <c r="FY81" s="209">
        <f>SUM(FY62:FY80)</f>
        <v>0</v>
      </c>
      <c r="FZ81" s="209">
        <f>SUM(FZ62:FZ80)</f>
        <v>0</v>
      </c>
      <c r="GA81" s="209">
        <f>SUM(GA62:GA80)</f>
        <v>0</v>
      </c>
      <c r="GB81" s="209">
        <f>SUM(GB62:GB80)</f>
        <v>0</v>
      </c>
      <c r="GC81" s="209">
        <f>SUM(GC62:GC80)</f>
        <v>1</v>
      </c>
      <c r="GD81" s="209">
        <f>SUM(GD62:GD80)</f>
        <v>1</v>
      </c>
      <c r="GE81" s="209">
        <f>SUM(GE62:GE80)</f>
        <v>1</v>
      </c>
      <c r="GF81" s="209">
        <f>SUM(GF62:GF80)</f>
        <v>1</v>
      </c>
      <c r="GG81" s="209">
        <f>SUM(GG62:GG80)</f>
        <v>1</v>
      </c>
      <c r="GH81" s="209">
        <f>SUM(GH62:GH80)</f>
        <v>1</v>
      </c>
      <c r="GI81" s="209">
        <f>SUM(GI62:GI80)</f>
        <v>1</v>
      </c>
      <c r="GJ81" s="209">
        <f>SUM(GJ62:GJ80)</f>
        <v>1</v>
      </c>
      <c r="GK81" s="209">
        <f>SUM(GK62:GK80)</f>
        <v>1</v>
      </c>
      <c r="GL81" s="209">
        <f>SUM(GL62:GL80)</f>
        <v>1</v>
      </c>
      <c r="GM81" s="209">
        <f>SUM(GM62:GM80)</f>
        <v>1</v>
      </c>
      <c r="GN81" s="209">
        <f>SUM(GN62:GN80)</f>
        <v>1</v>
      </c>
      <c r="GO81" s="209">
        <f>SUM(GO62:GO80)</f>
        <v>1</v>
      </c>
      <c r="GP81" s="209">
        <f>SUM(GP62:GP80)</f>
        <v>1</v>
      </c>
      <c r="GQ81" s="209">
        <f>SUM(GQ62:GQ80)</f>
        <v>0</v>
      </c>
      <c r="GR81" s="209">
        <f>SUM(GR62:GR80)</f>
        <v>0</v>
      </c>
      <c r="GS81" s="209">
        <f>SUM(GS62:GS80)</f>
        <v>0</v>
      </c>
      <c r="GT81" s="209">
        <f>SUM(GT62:GT80)</f>
        <v>0</v>
      </c>
      <c r="GU81" s="209">
        <f>SUM(GU62:GU80)</f>
        <v>0</v>
      </c>
      <c r="GV81" s="209">
        <f>SUM(GV62:GV80)</f>
        <v>0</v>
      </c>
      <c r="GW81" s="209">
        <f>SUM(GW62:GW80)</f>
        <v>0</v>
      </c>
      <c r="GX81" s="209">
        <f>SUM(GX62:GX80)</f>
        <v>0</v>
      </c>
      <c r="GY81" s="209">
        <f>SUM(GY62:GY80)</f>
        <v>0</v>
      </c>
      <c r="GZ81" s="209">
        <f>SUM(GZ62:GZ80)</f>
        <v>0</v>
      </c>
      <c r="HA81" s="209">
        <f>SUM(HA62:HA80)</f>
        <v>0</v>
      </c>
      <c r="HB81" s="209">
        <f>SUM(HB62:HB80)</f>
        <v>0</v>
      </c>
      <c r="HC81" s="209">
        <f>SUM(HC62:HC80)</f>
        <v>0</v>
      </c>
      <c r="HD81" s="209">
        <f>SUM(HD62:HD80)</f>
        <v>0</v>
      </c>
      <c r="HE81" s="209">
        <f>SUM(HE62:HE80)</f>
        <v>0</v>
      </c>
      <c r="HF81" s="209">
        <f>SUM(HF62:HF80)</f>
        <v>0</v>
      </c>
      <c r="HG81" s="209">
        <f>SUM(HG62:HG80)</f>
        <v>0</v>
      </c>
      <c r="HH81" s="209">
        <f>SUM(HH62:HH80)</f>
        <v>0</v>
      </c>
      <c r="HI81" s="209">
        <f>SUM(HI62:HI80)</f>
        <v>0</v>
      </c>
      <c r="HJ81" s="209">
        <f>SUM(HJ62:HJ80)</f>
        <v>0</v>
      </c>
      <c r="HK81" s="209">
        <f>SUM(HK62:HK80)</f>
        <v>0</v>
      </c>
      <c r="HL81" s="209">
        <f>SUM(HL62:HL80)</f>
        <v>0</v>
      </c>
      <c r="HM81" s="209">
        <f>SUM(HM62:HM80)</f>
        <v>1</v>
      </c>
      <c r="HN81" s="209">
        <f>SUM(HN62:HN80)</f>
        <v>1</v>
      </c>
      <c r="HO81" s="209">
        <f>SUM(HO62:HO80)</f>
        <v>1</v>
      </c>
      <c r="HP81" s="209">
        <f>SUM(HP62:HP80)</f>
        <v>1</v>
      </c>
      <c r="HQ81" s="209">
        <f>SUM(HQ62:HQ80)</f>
        <v>0</v>
      </c>
      <c r="HR81" s="209">
        <f>SUM(HR62:HR80)</f>
        <v>0</v>
      </c>
      <c r="HS81" s="209">
        <f>SUM(HS62:HS80)</f>
        <v>0</v>
      </c>
      <c r="HT81" s="209">
        <f>SUM(HT62:HT80)</f>
        <v>0</v>
      </c>
      <c r="HU81" s="209">
        <f>SUM(HU62:HU80)</f>
        <v>0</v>
      </c>
      <c r="HV81" s="209">
        <f>SUM(HV62:HV80)</f>
        <v>1</v>
      </c>
      <c r="HW81" s="209">
        <f>SUM(HW62:HW80)</f>
        <v>1</v>
      </c>
      <c r="HX81" s="209">
        <f>SUM(HX62:HX80)</f>
        <v>1</v>
      </c>
      <c r="HY81" s="209">
        <f>SUM(HY62:HY80)</f>
        <v>1</v>
      </c>
      <c r="HZ81" s="209">
        <f>SUM(HZ62:HZ80)</f>
        <v>1</v>
      </c>
      <c r="IA81" s="209">
        <f>SUM(IA62:IA80)</f>
        <v>1</v>
      </c>
      <c r="IB81" s="209">
        <f>SUM(IB62:IB80)</f>
        <v>1</v>
      </c>
      <c r="IC81" s="209">
        <f>SUM(IC62:IC80)</f>
        <v>1</v>
      </c>
      <c r="ID81" s="203">
        <f>SUM(ID62:ID80)</f>
        <v>1</v>
      </c>
      <c r="IE81" s="202">
        <f>SUM(IE62:IE80)</f>
        <v>0</v>
      </c>
      <c r="IF81" s="209">
        <f>SUM(IF62:IF80)</f>
        <v>0</v>
      </c>
      <c r="IG81" s="209">
        <f>SUM(IG62:IG80)</f>
        <v>0</v>
      </c>
      <c r="IH81" s="209">
        <f>SUM(IH62:IH80)</f>
        <v>0</v>
      </c>
      <c r="II81" s="209">
        <f>SUM(II62:II80)</f>
        <v>0</v>
      </c>
      <c r="IJ81" s="209">
        <f>SUM(IJ62:IJ80)</f>
        <v>0</v>
      </c>
      <c r="IK81" s="209">
        <f>SUM(IK62:IK80)</f>
        <v>0</v>
      </c>
      <c r="IL81" s="209">
        <f>SUM(IL62:IL80)</f>
        <v>0</v>
      </c>
      <c r="IM81" s="209">
        <f>SUM(IM62:IM80)</f>
        <v>0</v>
      </c>
      <c r="IN81" s="209">
        <f>SUM(IN62:IN80)</f>
        <v>0</v>
      </c>
      <c r="IO81" s="209">
        <f>SUM(IO62:IO80)</f>
        <v>0</v>
      </c>
      <c r="IP81" s="209">
        <f>SUM(IP62:IP80)</f>
        <v>0</v>
      </c>
      <c r="IQ81" s="209">
        <f>SUM(IQ62:IQ80)</f>
        <v>0</v>
      </c>
      <c r="IR81" s="209">
        <f>SUM(IR62:IR80)</f>
        <v>0</v>
      </c>
      <c r="IS81" s="209">
        <f>SUM(IS62:IS80)</f>
        <v>0</v>
      </c>
      <c r="IT81" s="209">
        <f>SUM(IT62:IT80)</f>
        <v>0</v>
      </c>
      <c r="IU81" s="203">
        <f>SUM(IU62:IU80)</f>
        <v>1</v>
      </c>
      <c r="IV81" s="202">
        <f>SUM(IV62:IV80)</f>
        <v>0</v>
      </c>
      <c r="IW81" s="209">
        <f>SUM(IW62:IW80)</f>
        <v>0</v>
      </c>
      <c r="IX81" s="209">
        <f>SUM(IX62:IX80)</f>
        <v>0</v>
      </c>
      <c r="IY81" s="209">
        <f>SUM(IY62:IY80)</f>
        <v>0</v>
      </c>
      <c r="IZ81" s="209">
        <f>SUM(IZ62:IZ80)</f>
        <v>0</v>
      </c>
      <c r="JA81" s="209">
        <f>SUM(JA62:JA80)</f>
        <v>0</v>
      </c>
      <c r="JB81" s="209">
        <f>SUM(JB62:JB80)</f>
        <v>0</v>
      </c>
      <c r="JC81" s="209">
        <f>SUM(JC62:JC80)</f>
        <v>0</v>
      </c>
      <c r="JD81" s="209">
        <f>SUM(JD62:JD80)</f>
        <v>0</v>
      </c>
      <c r="JE81" s="209">
        <f>SUM(JE62:JE80)</f>
        <v>0</v>
      </c>
      <c r="JF81" s="209">
        <f>SUM(JF62:JF80)</f>
        <v>0</v>
      </c>
      <c r="JG81" s="209">
        <f>SUM(JG62:JG80)</f>
        <v>0</v>
      </c>
      <c r="JH81" s="209">
        <f>SUM(JH62:JH80)</f>
        <v>0</v>
      </c>
      <c r="JI81" s="209">
        <f>SUM(JI62:JI80)</f>
        <v>0</v>
      </c>
      <c r="JJ81" s="209">
        <f>SUM(JJ62:JJ80)</f>
        <v>0</v>
      </c>
      <c r="JK81" s="209">
        <f>SUM(JK62:JK80)</f>
        <v>0</v>
      </c>
      <c r="JL81" s="209">
        <f>SUM(JL62:JL80)</f>
        <v>1</v>
      </c>
      <c r="JM81" s="209">
        <f>SUM(JM62:JM80)</f>
        <v>0</v>
      </c>
      <c r="JN81" s="209">
        <f>SUM(JN62:JN80)</f>
        <v>0</v>
      </c>
      <c r="JO81" s="209">
        <f>SUM(JO62:JO80)</f>
        <v>0</v>
      </c>
      <c r="JP81" s="209">
        <f>SUM(JP62:JP80)</f>
        <v>0</v>
      </c>
      <c r="JQ81" s="209">
        <f>SUM(JQ62:JQ80)</f>
        <v>0</v>
      </c>
      <c r="JR81" s="209">
        <f>SUM(JR62:JR80)</f>
        <v>1</v>
      </c>
      <c r="JS81" s="209">
        <f>SUM(JS62:JS80)</f>
        <v>1</v>
      </c>
      <c r="JT81" s="209">
        <f>SUM(JT62:JT80)</f>
        <v>1</v>
      </c>
      <c r="JU81" s="209">
        <f>SUM(JU62:JU80)</f>
        <v>1</v>
      </c>
      <c r="JV81" s="209">
        <f>SUM(JV62:JV80)</f>
        <v>0</v>
      </c>
      <c r="JW81" s="207">
        <f>SUM(JW62:JW80)</f>
        <v>0</v>
      </c>
      <c r="JX81" s="339">
        <f>SUM(JX62:JX80)</f>
        <v>0</v>
      </c>
      <c r="JY81" s="311">
        <f>SUM(JY62:JY80)</f>
        <v>0</v>
      </c>
      <c r="JZ81" s="311">
        <f>SUM(JZ62:JZ80)</f>
        <v>0</v>
      </c>
      <c r="KA81" s="311">
        <f>SUM(KA62:KA80)</f>
        <v>0</v>
      </c>
      <c r="KB81" s="311">
        <f>SUM(KB62:KB80)</f>
        <v>0</v>
      </c>
      <c r="KC81" s="311">
        <f>SUM(KC62:KC80)</f>
        <v>0</v>
      </c>
      <c r="KD81" s="311">
        <f>SUM(KD62:KD80)</f>
        <v>0</v>
      </c>
      <c r="KE81" s="311">
        <f>SUM(KE62:KE80)</f>
        <v>0</v>
      </c>
      <c r="KF81" s="311">
        <f>SUM(KF62:KF80)</f>
        <v>0</v>
      </c>
      <c r="KG81" s="311">
        <f>SUM(KG62:KG80)</f>
        <v>0</v>
      </c>
      <c r="KH81" s="311">
        <f>SUM(KH62:KH80)</f>
        <v>0</v>
      </c>
      <c r="KI81" s="311">
        <f>SUM(KI62:KI80)</f>
        <v>0</v>
      </c>
      <c r="KJ81" s="311">
        <f>SUM(KJ62:KJ80)</f>
        <v>0</v>
      </c>
      <c r="KK81" s="311">
        <f>SUM(KK62:KK80)</f>
        <v>0</v>
      </c>
      <c r="KL81" s="311">
        <f>SUM(KL62:KL80)</f>
        <v>0</v>
      </c>
      <c r="KM81" s="311">
        <f>SUM(KM62:KM80)</f>
        <v>0</v>
      </c>
      <c r="KN81" s="311">
        <f>SUM(KN62:KN80)</f>
        <v>0</v>
      </c>
      <c r="KO81" s="311">
        <f>SUM(KO62:KO80)</f>
        <v>0</v>
      </c>
      <c r="KP81" s="311">
        <f>SUM(KP62:KP80)</f>
        <v>0</v>
      </c>
      <c r="KQ81" s="311">
        <f>SUM(KQ62:KQ80)</f>
        <v>0</v>
      </c>
      <c r="KR81" s="311">
        <f>SUM(KR62:KR80)</f>
        <v>0</v>
      </c>
      <c r="KS81" s="311">
        <f>SUM(KS62:KS80)</f>
        <v>0</v>
      </c>
      <c r="KT81" s="311">
        <f>SUM(KT62:KT80)</f>
        <v>0</v>
      </c>
      <c r="KU81" s="311">
        <f>SUM(KU62:KU80)</f>
        <v>0</v>
      </c>
      <c r="KV81" s="311">
        <f>SUM(KV62:KV80)</f>
        <v>0</v>
      </c>
      <c r="KW81" s="311">
        <f>SUM(KW62:KW80)</f>
        <v>0</v>
      </c>
      <c r="KX81" s="311">
        <f>SUM(KX62:KX80)</f>
        <v>0</v>
      </c>
      <c r="KY81" s="311">
        <f>SUM(KY62:KY80)</f>
        <v>0</v>
      </c>
      <c r="KZ81" s="311">
        <f>SUM(KZ62:KZ80)</f>
        <v>0</v>
      </c>
      <c r="LA81" s="311">
        <f>SUM(LA62:LA80)</f>
        <v>0</v>
      </c>
      <c r="LB81" s="311">
        <f>SUM(LB62:LB80)</f>
        <v>0</v>
      </c>
      <c r="LC81" s="311">
        <f>SUM(LC62:LC80)</f>
        <v>0</v>
      </c>
      <c r="LD81" s="311">
        <f>SUM(LD62:LD80)</f>
        <v>0</v>
      </c>
      <c r="LE81" s="311">
        <f>SUM(LE62:LE80)</f>
        <v>0</v>
      </c>
      <c r="LF81" s="311">
        <f>SUM(LF62:LF80)</f>
        <v>0</v>
      </c>
      <c r="LG81" s="311">
        <f>SUM(LG62:LG80)</f>
        <v>2</v>
      </c>
      <c r="LH81" s="311">
        <f>SUM(LH62:LH80)</f>
        <v>2</v>
      </c>
      <c r="LI81" s="311">
        <f>SUM(LI62:LI80)</f>
        <v>2</v>
      </c>
      <c r="LJ81" s="311">
        <f>SUM(LJ62:LJ80)</f>
        <v>2</v>
      </c>
      <c r="LK81" s="311">
        <f>SUM(LK62:LK80)</f>
        <v>2</v>
      </c>
      <c r="LL81" s="311">
        <f>SUM(LL62:LL80)</f>
        <v>0</v>
      </c>
      <c r="LM81" s="311">
        <f>SUM(LM62:LM80)</f>
        <v>0</v>
      </c>
      <c r="LN81" s="311">
        <f>SUM(LN62:LN80)</f>
        <v>0</v>
      </c>
      <c r="LO81" s="311">
        <f>SUM(LO62:LO80)</f>
        <v>0</v>
      </c>
      <c r="LP81" s="311">
        <f>SUM(LP62:LP80)</f>
        <v>0</v>
      </c>
      <c r="LQ81" s="311">
        <f>SUM(LQ62:LQ80)</f>
        <v>0</v>
      </c>
      <c r="LR81" s="311">
        <f>SUM(LR62:LR80)</f>
        <v>0</v>
      </c>
      <c r="LS81" s="311">
        <f>SUM(LS62:LS80)</f>
        <v>0</v>
      </c>
      <c r="LT81" s="311">
        <f>SUM(LT62:LT80)</f>
        <v>0</v>
      </c>
      <c r="LU81" s="311">
        <f>SUM(LU62:LU80)</f>
        <v>0</v>
      </c>
      <c r="LV81" s="311">
        <f>SUM(LV62:LV80)</f>
        <v>0</v>
      </c>
      <c r="LW81" s="311">
        <f>SUM(LW62:LW80)</f>
        <v>0</v>
      </c>
      <c r="LX81" s="311">
        <f>SUM(LX62:LX80)</f>
        <v>0</v>
      </c>
      <c r="LY81" s="311">
        <f>SUM(LY62:LY80)</f>
        <v>0</v>
      </c>
      <c r="LZ81" s="311">
        <f>SUM(LZ62:LZ80)</f>
        <v>0</v>
      </c>
      <c r="MA81" s="311">
        <f>SUM(MA62:MA80)</f>
        <v>0</v>
      </c>
      <c r="MB81" s="311">
        <f>SUM(MB62:MB80)</f>
        <v>0</v>
      </c>
      <c r="MC81" s="311">
        <f>SUM(MC62:MC80)</f>
        <v>0</v>
      </c>
      <c r="MD81" s="311">
        <f>SUM(MD62:MD80)</f>
        <v>0</v>
      </c>
      <c r="ME81" s="311">
        <f>SUM(ME62:ME80)</f>
        <v>0</v>
      </c>
      <c r="MF81" s="311">
        <f>SUM(MF62:MF80)</f>
        <v>0</v>
      </c>
      <c r="MG81" s="311">
        <f>SUM(MG62:MG80)</f>
        <v>1</v>
      </c>
      <c r="MH81" s="311">
        <f>SUM(MH62:MH80)</f>
        <v>1</v>
      </c>
      <c r="MI81" s="311">
        <f>SUM(MI62:MI80)</f>
        <v>1</v>
      </c>
      <c r="MJ81" s="311">
        <f>SUM(MJ62:MJ80)</f>
        <v>1</v>
      </c>
      <c r="MK81" s="340">
        <f>SUM(MK62:MK80)</f>
        <v>1</v>
      </c>
      <c r="ML81" s="338">
        <f>SUM(ML62:ML80)</f>
        <v>2</v>
      </c>
      <c r="MM81" s="209">
        <f>SUM(MM62:MM80)</f>
        <v>2</v>
      </c>
      <c r="MN81" s="209">
        <f>SUM(MN62:MN80)</f>
        <v>2</v>
      </c>
      <c r="MO81" s="209">
        <f>SUM(MO62:MO80)</f>
        <v>2</v>
      </c>
      <c r="MP81" s="209">
        <f>SUM(MP62:MP80)</f>
        <v>2</v>
      </c>
      <c r="MQ81" s="209">
        <f>SUM(MQ62:MQ80)</f>
        <v>2</v>
      </c>
      <c r="MR81" s="209">
        <f>SUM(MR62:MR80)</f>
        <v>2</v>
      </c>
      <c r="MS81" s="209">
        <f>SUM(MS62:MS80)</f>
        <v>2</v>
      </c>
      <c r="MT81" s="209">
        <f>SUM(MT62:MT80)</f>
        <v>2</v>
      </c>
      <c r="MU81" s="209">
        <f>SUM(MU62:MU80)</f>
        <v>2</v>
      </c>
      <c r="MV81" s="209">
        <f>SUM(MV62:MV80)</f>
        <v>2</v>
      </c>
      <c r="MW81" s="209">
        <f>SUM(MW62:MW80)</f>
        <v>2</v>
      </c>
      <c r="MX81" s="209">
        <f>SUM(MX62:MX80)</f>
        <v>2</v>
      </c>
      <c r="MY81" s="209">
        <f>SUM(MY62:MY80)</f>
        <v>2</v>
      </c>
      <c r="MZ81" s="209">
        <f>SUM(MZ62:MZ80)</f>
        <v>2</v>
      </c>
      <c r="NA81" s="209">
        <f>SUM(NA62:NA80)</f>
        <v>2</v>
      </c>
      <c r="NB81" s="209">
        <f>SUM(NB62:NB80)</f>
        <v>2</v>
      </c>
      <c r="NC81" s="209">
        <f>SUM(NC62:NC80)</f>
        <v>2</v>
      </c>
      <c r="ND81" s="209">
        <f>SUM(ND62:ND80)</f>
        <v>2</v>
      </c>
      <c r="NE81" s="209">
        <f>SUM(NE62:NE80)</f>
        <v>2</v>
      </c>
      <c r="NF81" s="209">
        <f>SUM(NF62:NF80)</f>
        <v>2</v>
      </c>
      <c r="NG81" s="209">
        <f>SUM(NG62:NG80)</f>
        <v>2</v>
      </c>
      <c r="NH81" s="209">
        <f>SUM(NH62:NH80)</f>
        <v>2</v>
      </c>
      <c r="NI81" s="209">
        <f>SUM(NI62:NI80)</f>
        <v>2</v>
      </c>
      <c r="NJ81" s="209">
        <f>SUM(NJ62:NJ80)</f>
        <v>2</v>
      </c>
      <c r="NK81" s="209">
        <f>SUM(NK62:NK80)</f>
        <v>1</v>
      </c>
      <c r="NL81" s="209">
        <f>SUM(NL62:NL80)</f>
        <v>1</v>
      </c>
      <c r="NM81" s="209">
        <f>SUM(NM62:NM80)</f>
        <v>1</v>
      </c>
      <c r="NN81" s="209">
        <f>SUM(NN62:NN80)</f>
        <v>1</v>
      </c>
      <c r="NO81" s="209">
        <f>SUM(NO62:NO80)</f>
        <v>1</v>
      </c>
      <c r="NP81" s="209">
        <f>SUM(NP62:NP80)</f>
        <v>1</v>
      </c>
      <c r="NQ81" s="209">
        <f>SUM(NQ62:NQ80)</f>
        <v>1</v>
      </c>
      <c r="NR81" s="209">
        <f>SUM(NR62:NR80)</f>
        <v>1</v>
      </c>
      <c r="NS81" s="209">
        <f>SUM(NS62:NS80)</f>
        <v>1</v>
      </c>
      <c r="NT81" s="209">
        <f>SUM(NT62:NT80)</f>
        <v>1</v>
      </c>
      <c r="NU81" s="209">
        <f>SUM(NU62:NU80)</f>
        <v>1</v>
      </c>
      <c r="NV81" s="209">
        <f>SUM(NV62:NV80)</f>
        <v>1</v>
      </c>
      <c r="NW81" s="209">
        <f>SUM(NW62:NW80)</f>
        <v>1</v>
      </c>
      <c r="NX81" s="209">
        <f>SUM(NX62:NX80)</f>
        <v>1</v>
      </c>
      <c r="NY81" s="209">
        <f>SUM(NY62:NY80)</f>
        <v>1</v>
      </c>
      <c r="NZ81" s="209">
        <f>SUM(NZ62:NZ80)</f>
        <v>2</v>
      </c>
      <c r="OA81" s="209">
        <f>SUM(OA62:OA80)</f>
        <v>2</v>
      </c>
      <c r="OB81" s="209">
        <f>SUM(OB62:OB80)</f>
        <v>2</v>
      </c>
      <c r="OC81" s="209">
        <f>SUM(OC62:OC80)</f>
        <v>2</v>
      </c>
      <c r="OD81" s="209">
        <f>SUM(OD62:OD80)</f>
        <v>2</v>
      </c>
      <c r="OE81" s="209">
        <f>SUM(OE62:OE80)</f>
        <v>2</v>
      </c>
      <c r="OF81" s="209">
        <f>SUM(OF62:OF80)</f>
        <v>2</v>
      </c>
      <c r="OG81" s="209">
        <f>SUM(OG62:OG80)</f>
        <v>2</v>
      </c>
      <c r="OH81" s="209">
        <f>SUM(OH62:OH80)</f>
        <v>2</v>
      </c>
      <c r="OI81" s="209">
        <f>SUM(OI62:OI80)</f>
        <v>2</v>
      </c>
      <c r="OJ81" s="209">
        <f>SUM(OJ62:OJ80)</f>
        <v>0</v>
      </c>
      <c r="OK81" s="209">
        <f>SUM(OK62:OK80)</f>
        <v>0</v>
      </c>
      <c r="OL81" s="209">
        <f>SUM(OL62:OL80)</f>
        <v>0</v>
      </c>
      <c r="OM81" s="209">
        <f>SUM(OM62:OM80)</f>
        <v>0</v>
      </c>
      <c r="ON81" s="209">
        <f>SUM(ON62:ON80)</f>
        <v>0</v>
      </c>
      <c r="OO81" s="209">
        <f>SUM(OO62:OO80)</f>
        <v>0</v>
      </c>
      <c r="OP81" s="209">
        <f>SUM(OP62:OP80)</f>
        <v>0</v>
      </c>
      <c r="OQ81" s="209">
        <f>SUM(OQ62:OQ80)</f>
        <v>0</v>
      </c>
      <c r="OR81" s="209">
        <f>SUM(OR62:OR80)</f>
        <v>0</v>
      </c>
      <c r="OS81" s="209">
        <f>SUM(OS62:OS80)</f>
        <v>0</v>
      </c>
      <c r="OT81" s="209">
        <f>SUM(OT62:OT80)</f>
        <v>0</v>
      </c>
      <c r="OU81" s="209">
        <f>SUM(OU62:OU80)</f>
        <v>0</v>
      </c>
      <c r="OV81" s="209">
        <f>SUM(OV62:OV80)</f>
        <v>0</v>
      </c>
      <c r="OW81" s="209">
        <f>SUM(OW62:OW80)</f>
        <v>1</v>
      </c>
      <c r="OX81" s="209">
        <f>SUM(OX62:OX80)</f>
        <v>1</v>
      </c>
      <c r="OY81" s="209">
        <f>SUM(OY62:OY80)</f>
        <v>2</v>
      </c>
      <c r="OZ81" s="209">
        <f>SUM(OZ62:OZ80)</f>
        <v>2</v>
      </c>
      <c r="PA81" s="209">
        <f>SUM(PA62:PA80)</f>
        <v>2</v>
      </c>
      <c r="PB81" s="209">
        <f>SUM(PB62:PB80)</f>
        <v>2</v>
      </c>
      <c r="PC81" s="209">
        <f>SUM(PC62:PC80)</f>
        <v>0</v>
      </c>
      <c r="PD81" s="209">
        <f>SUM(PD62:PD80)</f>
        <v>0</v>
      </c>
      <c r="PE81" s="209">
        <f>SUM(PE62:PE80)</f>
        <v>0</v>
      </c>
      <c r="PF81" s="209">
        <f>SUM(PF62:PF80)</f>
        <v>0</v>
      </c>
      <c r="PG81" s="209">
        <f>SUM(PG62:PG80)</f>
        <v>1</v>
      </c>
      <c r="PH81" s="209">
        <f>SUM(PH62:PH80)</f>
        <v>1</v>
      </c>
      <c r="PI81" s="209">
        <f>SUM(PI62:PI80)</f>
        <v>1</v>
      </c>
      <c r="PJ81" s="209">
        <f>SUM(PJ62:PJ80)</f>
        <v>1</v>
      </c>
      <c r="PK81" s="209">
        <f>SUM(PK62:PK80)</f>
        <v>1</v>
      </c>
      <c r="PL81" s="209">
        <f>SUM(PL62:PL80)</f>
        <v>1</v>
      </c>
      <c r="PM81" s="202">
        <f>SUM(PM62:PM80)</f>
        <v>0</v>
      </c>
      <c r="PN81" s="209">
        <f>SUM(PN62:PN80)</f>
        <v>0</v>
      </c>
      <c r="PO81" s="209">
        <f>SUM(PO62:PO80)</f>
        <v>0</v>
      </c>
      <c r="PP81" s="209">
        <f>SUM(PP62:PP80)</f>
        <v>0</v>
      </c>
      <c r="PQ81" s="209">
        <f>SUM(PQ62:PQ80)</f>
        <v>0</v>
      </c>
      <c r="PR81" s="209">
        <f>SUM(PR62:PR80)</f>
        <v>0</v>
      </c>
      <c r="PS81" s="203">
        <f>SUM(PS62:PS80)</f>
        <v>0</v>
      </c>
    </row>
    <row r="82" spans="1:435" ht="15.75" thickBot="1" x14ac:dyDescent="0.3">
      <c r="A82" s="312" t="s">
        <v>20</v>
      </c>
      <c r="B82" s="313"/>
      <c r="C82" s="313"/>
      <c r="D82" s="313"/>
      <c r="E82" s="313"/>
      <c r="F82" s="313"/>
      <c r="G82" s="313"/>
      <c r="H82" s="314"/>
      <c r="I82" s="323"/>
      <c r="J82" s="315" t="e">
        <f>SUM(J20:J38,J40:J60,J62:J80,)</f>
        <v>#REF!</v>
      </c>
      <c r="K82" s="316" t="e">
        <f>SUM(K20:K38,K40:K60,K62:K80,)</f>
        <v>#REF!</v>
      </c>
      <c r="L82" s="316" t="e">
        <f>SUM(L20:L38,L40:L60,L62:L80,)</f>
        <v>#REF!</v>
      </c>
      <c r="M82" s="316" t="e">
        <f>SUM(M20:M38,M40:M60,M62:M80,)</f>
        <v>#REF!</v>
      </c>
      <c r="N82" s="316" t="e">
        <f>SUM(N20:N38,N40:N60,N62:N80,)</f>
        <v>#REF!</v>
      </c>
      <c r="O82" s="316" t="e">
        <f>SUM(O20:O38,O40:O60,O62:O80,)</f>
        <v>#REF!</v>
      </c>
      <c r="P82" s="316" t="e">
        <f>SUM(P20:P38,P40:P60,P62:P80,)</f>
        <v>#REF!</v>
      </c>
      <c r="Q82" s="316">
        <f>SUM(Q20:Q38,Q40:Q60,Q62:Q80,)</f>
        <v>255</v>
      </c>
      <c r="R82" s="316">
        <f>SUM(R20:R38,R40:R60,R62:R80,)</f>
        <v>398</v>
      </c>
      <c r="S82" s="316">
        <f>SUM(S20:S38,S40:S60,S62:S80,)</f>
        <v>0</v>
      </c>
      <c r="T82" s="316">
        <f>SUM(T20:T38,T40:T60,T62:T80,)</f>
        <v>1</v>
      </c>
      <c r="U82" s="316">
        <f>SUM(U20:U38,U40:U60,U62:U80,)</f>
        <v>1</v>
      </c>
      <c r="V82" s="316">
        <f>SUM(V20:V38,V40:V60,V62:V80,)</f>
        <v>1</v>
      </c>
      <c r="W82" s="316">
        <f>SUM(W20:W38,W40:W60,W62:W80,)</f>
        <v>1</v>
      </c>
      <c r="X82" s="316">
        <f>SUM(X20:X38,X40:X60,X62:X80,)</f>
        <v>1</v>
      </c>
      <c r="Y82" s="316">
        <f>SUM(Y20:Y38,Y40:Y60,Y62:Y80,)</f>
        <v>1</v>
      </c>
      <c r="Z82" s="316">
        <f>SUM(Z20:Z38,Z40:Z60,Z62:Z80,)</f>
        <v>1</v>
      </c>
      <c r="AA82" s="316">
        <f>SUM(AA20:AA38,AA40:AA60,AA62:AA80,)</f>
        <v>1</v>
      </c>
      <c r="AB82" s="316">
        <f>SUM(AB20:AB38,AB40:AB60,AB62:AB80,)</f>
        <v>1</v>
      </c>
      <c r="AC82" s="316">
        <f>SUM(AC20:AC38,AC40:AC60,AC62:AC80,)</f>
        <v>1</v>
      </c>
      <c r="AD82" s="316">
        <f>SUM(AD20:AD38,AD40:AD60,AD62:AD80,)</f>
        <v>1</v>
      </c>
      <c r="AE82" s="316">
        <f>SUM(AE20:AE38,AE40:AE60,AE62:AE80,)</f>
        <v>1</v>
      </c>
      <c r="AF82" s="316">
        <f>SUM(AF20:AF38,AF40:AF60,AF62:AF80,)</f>
        <v>1</v>
      </c>
      <c r="AG82" s="316">
        <f>SUM(AG20:AG38,AG40:AG60,AG62:AG80,)</f>
        <v>1</v>
      </c>
      <c r="AH82" s="316">
        <f>SUM(AH20:AH38,AH40:AH60,AH62:AH80,)</f>
        <v>1</v>
      </c>
      <c r="AI82" s="316">
        <f>SUM(AI20:AI38,AI40:AI60,AI62:AI80,)</f>
        <v>1</v>
      </c>
      <c r="AJ82" s="316">
        <f>SUM(AJ20:AJ38,AJ40:AJ60,AJ62:AJ80,)</f>
        <v>1</v>
      </c>
      <c r="AK82" s="316">
        <f>SUM(AK20:AK38,AK40:AK60,AK62:AK80,)</f>
        <v>1</v>
      </c>
      <c r="AL82" s="316">
        <f>SUM(AL20:AL38,AL40:AL60,AL62:AL80,)</f>
        <v>1</v>
      </c>
      <c r="AM82" s="316">
        <f>SUM(AM20:AM38,AM40:AM60,AM62:AM80,)</f>
        <v>1</v>
      </c>
      <c r="AN82" s="316">
        <f>SUM(AN20:AN38,AN40:AN60,AN62:AN80,)</f>
        <v>1</v>
      </c>
      <c r="AO82" s="316">
        <f>SUM(AO20:AO38,AO40:AO60,AO62:AO80,)</f>
        <v>1</v>
      </c>
      <c r="AP82" s="316">
        <f>SUM(AP20:AP38,AP40:AP60,AP62:AP80,)</f>
        <v>1</v>
      </c>
      <c r="AQ82" s="316">
        <f>SUM(AQ20:AQ38,AQ40:AQ60,AQ62:AQ80,)</f>
        <v>1</v>
      </c>
      <c r="AR82" s="316">
        <f>SUM(AR20:AR38,AR40:AR60,AR62:AR80,)</f>
        <v>1</v>
      </c>
      <c r="AS82" s="316">
        <f>SUM(AS20:AS38,AS40:AS60,AS62:AS80,)</f>
        <v>1</v>
      </c>
      <c r="AT82" s="316">
        <f>SUM(AT20:AT38,AT40:AT60,AT62:AT80,)</f>
        <v>1</v>
      </c>
      <c r="AU82" s="316">
        <f>SUM(AU20:AU38,AU40:AU60,AU62:AU80,)</f>
        <v>1</v>
      </c>
      <c r="AV82" s="316">
        <f>SUM(AV20:AV38,AV40:AV60,AV62:AV80,)</f>
        <v>1</v>
      </c>
      <c r="AW82" s="316">
        <f>SUM(AW20:AW38,AW40:AW60,AW62:AW80,)</f>
        <v>1</v>
      </c>
      <c r="AX82" s="316">
        <f>SUM(AX20:AX38,AX40:AX60,AX62:AX80,)</f>
        <v>1</v>
      </c>
      <c r="AY82" s="316">
        <f>SUM(AY20:AY38,AY40:AY60,AY62:AY80,)</f>
        <v>1</v>
      </c>
      <c r="AZ82" s="316">
        <f>SUM(AZ20:AZ38,AZ40:AZ60,AZ62:AZ80,)</f>
        <v>1</v>
      </c>
      <c r="BA82" s="316">
        <f>SUM(BA20:BA38,BA40:BA60,BA62:BA80,)</f>
        <v>1</v>
      </c>
      <c r="BB82" s="316">
        <f>SUM(BB20:BB38,BB40:BB60,BB62:BB80,)</f>
        <v>1</v>
      </c>
      <c r="BC82" s="316">
        <f>SUM(BC20:BC38,BC40:BC60,BC62:BC80,)</f>
        <v>1</v>
      </c>
      <c r="BD82" s="316">
        <f>SUM(BD20:BD38,BD40:BD60,BD62:BD80,)</f>
        <v>1</v>
      </c>
      <c r="BE82" s="316">
        <f>SUM(BE20:BE38,BE40:BE60,BE62:BE80,)</f>
        <v>1</v>
      </c>
      <c r="BF82" s="316">
        <f>SUM(BF20:BF38,BF40:BF60,BF62:BF80,)</f>
        <v>1</v>
      </c>
      <c r="BG82" s="316">
        <f>SUM(BG20:BG38,BG40:BG60,BG62:BG80,)</f>
        <v>1</v>
      </c>
      <c r="BH82" s="316">
        <f>SUM(BH20:BH38,BH40:BH60,BH62:BH80,)</f>
        <v>1</v>
      </c>
      <c r="BI82" s="316">
        <f>SUM(BI20:BI38,BI40:BI60,BI62:BI80,)</f>
        <v>1</v>
      </c>
      <c r="BJ82" s="316">
        <f>SUM(BJ20:BJ38,BJ40:BJ60,BJ62:BJ80,)</f>
        <v>1</v>
      </c>
      <c r="BK82" s="316">
        <f>SUM(BK20:BK38,BK40:BK60,BK62:BK80,)</f>
        <v>1</v>
      </c>
      <c r="BL82" s="316">
        <f>SUM(BL20:BL38,BL40:BL60,BL62:BL80,)</f>
        <v>1</v>
      </c>
      <c r="BM82" s="316">
        <f>SUM(BM20:BM38,BM40:BM60,BM62:BM80,)</f>
        <v>1</v>
      </c>
      <c r="BN82" s="316">
        <f>SUM(BN20:BN38,BN40:BN60,BN62:BN80,)</f>
        <v>1</v>
      </c>
      <c r="BO82" s="316">
        <f>SUM(BO20:BO38,BO40:BO60,BO62:BO80,)</f>
        <v>1</v>
      </c>
      <c r="BP82" s="316">
        <f>SUM(BP20:BP38,BP40:BP60,BP62:BP80,)</f>
        <v>1</v>
      </c>
      <c r="BQ82" s="316">
        <f>SUM(BQ20:BQ38,BQ40:BQ60,BQ62:BQ80,)</f>
        <v>1</v>
      </c>
      <c r="BR82" s="316">
        <f>SUM(BR20:BR38,BR40:BR60,BR62:BR80,)</f>
        <v>1</v>
      </c>
      <c r="BS82" s="316">
        <f>SUM(BS20:BS38,BS40:BS60,BS62:BS80,)</f>
        <v>1</v>
      </c>
      <c r="BT82" s="316">
        <f>SUM(BT20:BT38,BT40:BT60,BT62:BT80,)</f>
        <v>1</v>
      </c>
      <c r="BU82" s="316">
        <f>SUM(BU20:BU38,BU40:BU60,BU62:BU80,)</f>
        <v>1</v>
      </c>
      <c r="BV82" s="316">
        <f>SUM(BV20:BV38,BV40:BV60,BV62:BV80,)</f>
        <v>1</v>
      </c>
      <c r="BW82" s="316">
        <f>SUM(BW20:BW38,BW40:BW60,BW62:BW80,)</f>
        <v>1</v>
      </c>
      <c r="BX82" s="316">
        <f>SUM(BX20:BX38,BX40:BX60,BX62:BX80,)</f>
        <v>1</v>
      </c>
      <c r="BY82" s="316">
        <f>SUM(BY20:BY38,BY40:BY60,BY62:BY80,)</f>
        <v>1</v>
      </c>
      <c r="BZ82" s="316">
        <f>SUM(BZ20:BZ38,BZ40:BZ60,BZ62:BZ80,)</f>
        <v>1</v>
      </c>
      <c r="CA82" s="316">
        <f>SUM(CA20:CA38,CA40:CA60,CA62:CA80,)</f>
        <v>1</v>
      </c>
      <c r="CB82" s="316">
        <f>SUM(CB20:CB38,CB40:CB60,CB62:CB80,)</f>
        <v>1</v>
      </c>
      <c r="CC82" s="316">
        <f>SUM(CC20:CC38,CC40:CC60,CC62:CC80,)</f>
        <v>1</v>
      </c>
      <c r="CD82" s="316">
        <f>SUM(CD20:CD38,CD40:CD60,CD62:CD80,)</f>
        <v>1</v>
      </c>
      <c r="CE82" s="316">
        <f>SUM(CE20:CE38,CE40:CE60,CE62:CE80,)</f>
        <v>1</v>
      </c>
      <c r="CF82" s="316">
        <f>SUM(CF20:CF38,CF40:CF60,CF62:CF80,)</f>
        <v>1</v>
      </c>
      <c r="CG82" s="316">
        <f>SUM(CG20:CG38,CG40:CG60,CG62:CG80,)</f>
        <v>1</v>
      </c>
      <c r="CH82" s="316">
        <f>SUM(CH20:CH38,CH40:CH60,CH62:CH80,)</f>
        <v>1</v>
      </c>
      <c r="CI82" s="316">
        <f>SUM(CI20:CI38,CI40:CI60,CI62:CI80,)</f>
        <v>1</v>
      </c>
      <c r="CJ82" s="316">
        <f>SUM(CJ20:CJ38,CJ40:CJ60,CJ62:CJ80,)</f>
        <v>1</v>
      </c>
      <c r="CK82" s="316">
        <f>SUM(CK20:CK38,CK40:CK60,CK62:CK80,)</f>
        <v>1</v>
      </c>
      <c r="CL82" s="316">
        <f>SUM(CL20:CL38,CL40:CL60,CL62:CL80,)</f>
        <v>1</v>
      </c>
      <c r="CM82" s="316">
        <f>SUM(CM20:CM38,CM40:CM60,CM62:CM80,)</f>
        <v>1</v>
      </c>
      <c r="CN82" s="316">
        <f>SUM(CN20:CN38,CN40:CN60,CN62:CN80,)</f>
        <v>1</v>
      </c>
      <c r="CO82" s="316">
        <f>SUM(CO20:CO38,CO40:CO60,CO62:CO80,)</f>
        <v>1</v>
      </c>
      <c r="CP82" s="316">
        <f>SUM(CP20:CP38,CP40:CP60,CP62:CP80,)</f>
        <v>1</v>
      </c>
      <c r="CQ82" s="316">
        <f>SUM(CQ20:CQ38,CQ40:CQ60,CQ62:CQ80,)</f>
        <v>1</v>
      </c>
      <c r="CR82" s="316">
        <f>SUM(CR20:CR38,CR40:CR60,CR62:CR80,)</f>
        <v>1</v>
      </c>
      <c r="CS82" s="316">
        <f>SUM(CS20:CS38,CS40:CS60,CS62:CS80,)</f>
        <v>1</v>
      </c>
      <c r="CT82" s="316">
        <f>SUM(CT20:CT38,CT40:CT60,CT62:CT80,)</f>
        <v>1</v>
      </c>
      <c r="CU82" s="316">
        <f>SUM(CU20:CU38,CU40:CU60,CU62:CU80,)</f>
        <v>1</v>
      </c>
      <c r="CV82" s="316">
        <f>SUM(CV20:CV38,CV40:CV60,CV62:CV80,)</f>
        <v>1</v>
      </c>
      <c r="CW82" s="316">
        <f>SUM(CW20:CW38,CW40:CW60,CW62:CW80,)</f>
        <v>1</v>
      </c>
      <c r="CX82" s="316">
        <f>SUM(CX20:CX38,CX40:CX60,CX62:CX80,)</f>
        <v>1</v>
      </c>
      <c r="CY82" s="316">
        <f>SUM(CY20:CY38,CY40:CY60,CY62:CY80,)</f>
        <v>1</v>
      </c>
      <c r="CZ82" s="316">
        <f>SUM(CZ20:CZ38,CZ40:CZ60,CZ62:CZ80,)</f>
        <v>1</v>
      </c>
      <c r="DA82" s="316">
        <f>SUM(DA20:DA38,DA40:DA60,DA62:DA80,)</f>
        <v>1</v>
      </c>
      <c r="DB82" s="316">
        <f>SUM(DB20:DB38,DB40:DB60,DB62:DB80,)</f>
        <v>1</v>
      </c>
      <c r="DC82" s="316">
        <f>SUM(DC20:DC38,DC40:DC60,DC62:DC80,)</f>
        <v>1</v>
      </c>
      <c r="DD82" s="316">
        <f>SUM(DD20:DD38,DD40:DD60,DD62:DD80,)</f>
        <v>1</v>
      </c>
      <c r="DE82" s="316">
        <f>SUM(DE20:DE38,DE40:DE60,DE62:DE80,)</f>
        <v>1</v>
      </c>
      <c r="DF82" s="316">
        <f>SUM(DF20:DF38,DF40:DF60,DF62:DF80,)</f>
        <v>1</v>
      </c>
      <c r="DG82" s="316">
        <f>SUM(DG20:DG38,DG40:DG60,DG62:DG80,)</f>
        <v>1</v>
      </c>
      <c r="DH82" s="316">
        <f>SUM(DH20:DH38,DH40:DH60,DH62:DH80,)</f>
        <v>1</v>
      </c>
      <c r="DI82" s="316">
        <f>SUM(DI20:DI38,DI40:DI60,DI62:DI80,)</f>
        <v>1</v>
      </c>
      <c r="DJ82" s="316">
        <f>SUM(DJ20:DJ38,DJ40:DJ60,DJ62:DJ80,)</f>
        <v>1</v>
      </c>
      <c r="DK82" s="316">
        <f>SUM(DK20:DK38,DK40:DK60,DK62:DK80,)</f>
        <v>1</v>
      </c>
      <c r="DL82" s="316">
        <f>SUM(DL20:DL38,DL40:DL60,DL62:DL80,)</f>
        <v>1</v>
      </c>
      <c r="DM82" s="316">
        <f>SUM(DM20:DM38,DM40:DM60,DM62:DM80,)</f>
        <v>1</v>
      </c>
      <c r="DN82" s="316">
        <f>SUM(DN20:DN38,DN40:DN60,DN62:DN80,)</f>
        <v>1</v>
      </c>
      <c r="DO82" s="316">
        <f>SUM(DO20:DO38,DO40:DO60,DO62:DO80,)</f>
        <v>1</v>
      </c>
      <c r="DP82" s="316">
        <f>SUM(DP20:DP38,DP40:DP60,DP62:DP80,)</f>
        <v>1</v>
      </c>
      <c r="DQ82" s="316">
        <f>SUM(DQ20:DQ38,DQ40:DQ60,DQ62:DQ80,)</f>
        <v>1</v>
      </c>
      <c r="DR82" s="316">
        <f>SUM(DR20:DR38,DR40:DR60,DR62:DR80,)</f>
        <v>1</v>
      </c>
      <c r="DS82" s="316">
        <f>SUM(DS20:DS38,DS40:DS60,DS62:DS80,)</f>
        <v>1</v>
      </c>
      <c r="DT82" s="316">
        <f>SUM(DT20:DT38,DT40:DT60,DT62:DT80,)</f>
        <v>1</v>
      </c>
      <c r="DU82" s="316">
        <f>SUM(DU20:DU38,DU40:DU60,DU62:DU80,)</f>
        <v>1</v>
      </c>
      <c r="DV82" s="316">
        <f>SUM(DV20:DV38,DV40:DV60,DV62:DV80,)</f>
        <v>1</v>
      </c>
      <c r="DW82" s="316">
        <f>SUM(DW20:DW38,DW40:DW60,DW62:DW80,)</f>
        <v>1</v>
      </c>
      <c r="DX82" s="316">
        <f>SUM(DX20:DX38,DX40:DX60,DX62:DX80,)</f>
        <v>1</v>
      </c>
      <c r="DY82" s="316">
        <f>SUM(DY20:DY38,DY40:DY60,DY62:DY80,)</f>
        <v>1</v>
      </c>
      <c r="DZ82" s="316">
        <f>SUM(DZ20:DZ38,DZ40:DZ60,DZ62:DZ80,)</f>
        <v>1</v>
      </c>
      <c r="EA82" s="316">
        <f>SUM(EA20:EA38,EA40:EA60,EA62:EA80,)</f>
        <v>1</v>
      </c>
      <c r="EB82" s="316">
        <f>SUM(EB20:EB38,EB40:EB60,EB62:EB80,)</f>
        <v>1</v>
      </c>
      <c r="EC82" s="316">
        <f>SUM(EC20:EC38,EC40:EC60,EC62:EC80,)</f>
        <v>1</v>
      </c>
      <c r="ED82" s="316">
        <f>SUM(ED20:ED38,ED40:ED60,ED62:ED80,)</f>
        <v>1</v>
      </c>
      <c r="EE82" s="316">
        <f>SUM(EE20:EE38,EE40:EE60,EE62:EE80,)</f>
        <v>1</v>
      </c>
      <c r="EF82" s="316">
        <f>SUM(EF20:EF38,EF40:EF60,EF62:EF80,)</f>
        <v>1</v>
      </c>
      <c r="EG82" s="316">
        <f>SUM(EG20:EG38,EG40:EG60,EG62:EG80,)</f>
        <v>1</v>
      </c>
      <c r="EH82" s="316">
        <f>SUM(EH20:EH38,EH40:EH60,EH62:EH80,)</f>
        <v>1</v>
      </c>
      <c r="EI82" s="316">
        <f>SUM(EI20:EI38,EI40:EI60,EI62:EI80,)</f>
        <v>1</v>
      </c>
      <c r="EJ82" s="316">
        <f>SUM(EJ20:EJ38,EJ40:EJ60,EJ62:EJ80,)</f>
        <v>1</v>
      </c>
      <c r="EK82" s="316">
        <f>SUM(EK20:EK38,EK40:EK60,EK62:EK80,)</f>
        <v>1</v>
      </c>
      <c r="EL82" s="316">
        <f>SUM(EL20:EL38,EL40:EL60,EL62:EL80,)</f>
        <v>1</v>
      </c>
      <c r="EM82" s="316">
        <f>SUM(EM20:EM38,EM40:EM60,EM62:EM80,)</f>
        <v>1</v>
      </c>
      <c r="EN82" s="316">
        <f>SUM(EN20:EN38,EN40:EN60,EN62:EN80,)</f>
        <v>1</v>
      </c>
      <c r="EO82" s="316">
        <f>SUM(EO20:EO38,EO40:EO60,EO62:EO80,)</f>
        <v>1</v>
      </c>
      <c r="EP82" s="316">
        <f>SUM(EP20:EP38,EP40:EP60,EP62:EP80,)</f>
        <v>1</v>
      </c>
      <c r="EQ82" s="316">
        <f>SUM(EQ20:EQ38,EQ40:EQ60,EQ62:EQ80,)</f>
        <v>1</v>
      </c>
      <c r="ER82" s="316">
        <f>SUM(ER20:ER38,ER40:ER60,ER62:ER80,)</f>
        <v>1</v>
      </c>
      <c r="ES82" s="316">
        <f>SUM(ES20:ES38,ES40:ES60,ES62:ES80,)</f>
        <v>1</v>
      </c>
      <c r="ET82" s="316">
        <f>SUM(ET20:ET38,ET40:ET60,ET62:ET80,)</f>
        <v>1</v>
      </c>
      <c r="EU82" s="316">
        <f>SUM(EU20:EU38,EU40:EU60,EU62:EU80,)</f>
        <v>1</v>
      </c>
      <c r="EV82" s="316">
        <f>SUM(EV20:EV38,EV40:EV60,EV62:EV80,)</f>
        <v>1</v>
      </c>
      <c r="EW82" s="316">
        <f>SUM(EW20:EW38,EW40:EW60,EW62:EW80,)</f>
        <v>1</v>
      </c>
      <c r="EX82" s="316">
        <f>SUM(EX20:EX38,EX40:EX60,EX62:EX80,)</f>
        <v>1</v>
      </c>
      <c r="EY82" s="316">
        <f>SUM(EY20:EY38,EY40:EY60,EY62:EY80,)</f>
        <v>1</v>
      </c>
      <c r="EZ82" s="316">
        <f>SUM(EZ20:EZ38,EZ40:EZ60,EZ62:EZ80,)</f>
        <v>3</v>
      </c>
      <c r="FA82" s="316">
        <f>SUM(FA20:FA38,FA40:FA60,FA62:FA80,)</f>
        <v>3</v>
      </c>
      <c r="FB82" s="316">
        <f>SUM(FB20:FB38,FB40:FB60,FB62:FB80,)</f>
        <v>3</v>
      </c>
      <c r="FC82" s="316">
        <f>SUM(FC20:FC38,FC40:FC60,FC62:FC80,)</f>
        <v>3</v>
      </c>
      <c r="FD82" s="316">
        <f>SUM(FD20:FD38,FD40:FD60,FD62:FD80,)</f>
        <v>3</v>
      </c>
      <c r="FE82" s="316">
        <f>SUM(FE20:FE38,FE40:FE60,FE62:FE80,)</f>
        <v>3</v>
      </c>
      <c r="FF82" s="316">
        <f>SUM(FF20:FF38,FF40:FF60,FF62:FF80,)</f>
        <v>3</v>
      </c>
      <c r="FG82" s="316">
        <f>SUM(FG20:FG38,FG40:FG60,FG62:FG80,)</f>
        <v>3</v>
      </c>
      <c r="FH82" s="316">
        <f>SUM(FH20:FH38,FH40:FH60,FH62:FH80,)</f>
        <v>3</v>
      </c>
      <c r="FI82" s="316">
        <f>SUM(FI20:FI38,FI40:FI60,FI62:FI80,)</f>
        <v>3</v>
      </c>
      <c r="FJ82" s="316">
        <f>SUM(FJ20:FJ38,FJ40:FJ60,FJ62:FJ80,)</f>
        <v>3</v>
      </c>
      <c r="FK82" s="316">
        <f>SUM(FK20:FK38,FK40:FK60,FK62:FK80,)</f>
        <v>1</v>
      </c>
      <c r="FL82" s="316">
        <f>SUM(FL20:FL38,FL40:FL60,FL62:FL80,)</f>
        <v>1</v>
      </c>
      <c r="FM82" s="316">
        <f>SUM(FM20:FM38,FM40:FM60,FM62:FM80,)</f>
        <v>1</v>
      </c>
      <c r="FN82" s="316">
        <f>SUM(FN20:FN38,FN40:FN60,FN62:FN80,)</f>
        <v>1</v>
      </c>
      <c r="FO82" s="316">
        <f>SUM(FO20:FO38,FO40:FO60,FO62:FO80,)</f>
        <v>1</v>
      </c>
      <c r="FP82" s="316">
        <f>SUM(FP20:FP38,FP40:FP60,FP62:FP80,)</f>
        <v>1</v>
      </c>
      <c r="FQ82" s="316">
        <f>SUM(FQ20:FQ38,FQ40:FQ60,FQ62:FQ80,)</f>
        <v>1</v>
      </c>
      <c r="FR82" s="316">
        <f>SUM(FR20:FR38,FR40:FR60,FR62:FR80,)</f>
        <v>1</v>
      </c>
      <c r="FS82" s="316">
        <f>SUM(FS20:FS38,FS40:FS60,FS62:FS80,)</f>
        <v>1</v>
      </c>
      <c r="FT82" s="316">
        <f>SUM(FT20:FT38,FT40:FT60,FT62:FT80,)</f>
        <v>1</v>
      </c>
      <c r="FU82" s="316">
        <f>SUM(FU20:FU38,FU40:FU60,FU62:FU80,)</f>
        <v>1</v>
      </c>
      <c r="FV82" s="316">
        <f>SUM(FV20:FV38,FV40:FV60,FV62:FV80,)</f>
        <v>1</v>
      </c>
      <c r="FW82" s="316">
        <f>SUM(FW20:FW38,FW40:FW60,FW62:FW80,)</f>
        <v>1</v>
      </c>
      <c r="FX82" s="316">
        <f>SUM(FX20:FX38,FX40:FX60,FX62:FX80,)</f>
        <v>1</v>
      </c>
      <c r="FY82" s="316">
        <f>SUM(FY20:FY38,FY40:FY60,FY62:FY80,)</f>
        <v>1</v>
      </c>
      <c r="FZ82" s="316">
        <f>SUM(FZ20:FZ38,FZ40:FZ60,FZ62:FZ80,)</f>
        <v>1</v>
      </c>
      <c r="GA82" s="316">
        <f>SUM(GA20:GA38,GA40:GA60,GA62:GA80,)</f>
        <v>1</v>
      </c>
      <c r="GB82" s="316">
        <f>SUM(GB20:GB38,GB40:GB60,GB62:GB80,)</f>
        <v>1</v>
      </c>
      <c r="GC82" s="316">
        <f>SUM(GC20:GC38,GC40:GC60,GC62:GC80,)</f>
        <v>2</v>
      </c>
      <c r="GD82" s="316">
        <f>SUM(GD20:GD38,GD40:GD60,GD62:GD80,)</f>
        <v>2</v>
      </c>
      <c r="GE82" s="316">
        <f>SUM(GE20:GE38,GE40:GE60,GE62:GE80,)</f>
        <v>2</v>
      </c>
      <c r="GF82" s="316">
        <f>SUM(GF20:GF38,GF40:GF60,GF62:GF80,)</f>
        <v>2</v>
      </c>
      <c r="GG82" s="316">
        <f>SUM(GG20:GG38,GG40:GG60,GG62:GG80,)</f>
        <v>2</v>
      </c>
      <c r="GH82" s="316">
        <f>SUM(GH20:GH38,GH40:GH60,GH62:GH80,)</f>
        <v>2</v>
      </c>
      <c r="GI82" s="316">
        <f>SUM(GI20:GI38,GI40:GI60,GI62:GI80,)</f>
        <v>2</v>
      </c>
      <c r="GJ82" s="316">
        <f>SUM(GJ20:GJ38,GJ40:GJ60,GJ62:GJ80,)</f>
        <v>2</v>
      </c>
      <c r="GK82" s="316">
        <f>SUM(GK20:GK38,GK40:GK60,GK62:GK80,)</f>
        <v>2</v>
      </c>
      <c r="GL82" s="316">
        <f>SUM(GL20:GL38,GL40:GL60,GL62:GL80,)</f>
        <v>2</v>
      </c>
      <c r="GM82" s="316">
        <f>SUM(GM20:GM38,GM40:GM60,GM62:GM80,)</f>
        <v>2</v>
      </c>
      <c r="GN82" s="316">
        <f>SUM(GN20:GN38,GN40:GN60,GN62:GN80,)</f>
        <v>2</v>
      </c>
      <c r="GO82" s="316">
        <f>SUM(GO20:GO38,GO40:GO60,GO62:GO80,)</f>
        <v>2</v>
      </c>
      <c r="GP82" s="316">
        <f>SUM(GP20:GP38,GP40:GP60,GP62:GP80,)</f>
        <v>2</v>
      </c>
      <c r="GQ82" s="316">
        <f>SUM(GQ20:GQ38,GQ40:GQ60,GQ62:GQ80,)</f>
        <v>1</v>
      </c>
      <c r="GR82" s="316">
        <f>SUM(GR20:GR38,GR40:GR60,GR62:GR80,)</f>
        <v>1</v>
      </c>
      <c r="GS82" s="316">
        <f>SUM(GS20:GS38,GS40:GS60,GS62:GS80,)</f>
        <v>1</v>
      </c>
      <c r="GT82" s="316">
        <f>SUM(GT20:GT38,GT40:GT60,GT62:GT80,)</f>
        <v>1</v>
      </c>
      <c r="GU82" s="316">
        <f>SUM(GU20:GU38,GU40:GU60,GU62:GU80,)</f>
        <v>1</v>
      </c>
      <c r="GV82" s="316">
        <f>SUM(GV20:GV38,GV40:GV60,GV62:GV80,)</f>
        <v>1</v>
      </c>
      <c r="GW82" s="316">
        <f>SUM(GW20:GW38,GW40:GW60,GW62:GW80,)</f>
        <v>1</v>
      </c>
      <c r="GX82" s="316">
        <f>SUM(GX20:GX38,GX40:GX60,GX62:GX80,)</f>
        <v>1</v>
      </c>
      <c r="GY82" s="316">
        <f>SUM(GY20:GY38,GY40:GY60,GY62:GY80,)</f>
        <v>1</v>
      </c>
      <c r="GZ82" s="316">
        <f>SUM(GZ20:GZ38,GZ40:GZ60,GZ62:GZ80,)</f>
        <v>1</v>
      </c>
      <c r="HA82" s="316">
        <f>SUM(HA20:HA38,HA40:HA60,HA62:HA80,)</f>
        <v>1</v>
      </c>
      <c r="HB82" s="316">
        <f>SUM(HB20:HB38,HB40:HB60,HB62:HB80,)</f>
        <v>1</v>
      </c>
      <c r="HC82" s="316">
        <f>SUM(HC20:HC38,HC40:HC60,HC62:HC80,)</f>
        <v>1</v>
      </c>
      <c r="HD82" s="316">
        <f>SUM(HD20:HD38,HD40:HD60,HD62:HD80,)</f>
        <v>1</v>
      </c>
      <c r="HE82" s="316">
        <f>SUM(HE20:HE38,HE40:HE60,HE62:HE80,)</f>
        <v>1</v>
      </c>
      <c r="HF82" s="316">
        <f>SUM(HF20:HF38,HF40:HF60,HF62:HF80,)</f>
        <v>1</v>
      </c>
      <c r="HG82" s="316">
        <f>SUM(HG20:HG38,HG40:HG60,HG62:HG80,)</f>
        <v>1</v>
      </c>
      <c r="HH82" s="316">
        <f>SUM(HH20:HH38,HH40:HH60,HH62:HH80,)</f>
        <v>1</v>
      </c>
      <c r="HI82" s="316">
        <f>SUM(HI20:HI38,HI40:HI60,HI62:HI80,)</f>
        <v>1</v>
      </c>
      <c r="HJ82" s="316">
        <f>SUM(HJ20:HJ38,HJ40:HJ60,HJ62:HJ80,)</f>
        <v>1</v>
      </c>
      <c r="HK82" s="316">
        <f>SUM(HK20:HK38,HK40:HK60,HK62:HK80,)</f>
        <v>1</v>
      </c>
      <c r="HL82" s="316">
        <f>SUM(HL20:HL38,HL40:HL60,HL62:HL80,)</f>
        <v>1</v>
      </c>
      <c r="HM82" s="316">
        <f>SUM(HM20:HM38,HM40:HM60,HM62:HM80,)</f>
        <v>1</v>
      </c>
      <c r="HN82" s="316">
        <f>SUM(HN20:HN38,HN40:HN60,HN62:HN80,)</f>
        <v>1</v>
      </c>
      <c r="HO82" s="316">
        <f>SUM(HO20:HO38,HO40:HO60,HO62:HO80,)</f>
        <v>1</v>
      </c>
      <c r="HP82" s="316">
        <f>SUM(HP20:HP38,HP40:HP60,HP62:HP80,)</f>
        <v>1</v>
      </c>
      <c r="HQ82" s="316">
        <f>SUM(HQ20:HQ38,HQ40:HQ60,HQ62:HQ80,)</f>
        <v>1</v>
      </c>
      <c r="HR82" s="316">
        <f>SUM(HR20:HR38,HR40:HR60,HR62:HR80,)</f>
        <v>1</v>
      </c>
      <c r="HS82" s="316">
        <f>SUM(HS20:HS38,HS40:HS60,HS62:HS80,)</f>
        <v>1</v>
      </c>
      <c r="HT82" s="316">
        <f>SUM(HT20:HT38,HT40:HT60,HT62:HT80,)</f>
        <v>1</v>
      </c>
      <c r="HU82" s="316">
        <f>SUM(HU20:HU38,HU40:HU60,HU62:HU80,)</f>
        <v>1</v>
      </c>
      <c r="HV82" s="316">
        <f>SUM(HV20:HV38,HV40:HV60,HV62:HV80,)</f>
        <v>1</v>
      </c>
      <c r="HW82" s="316">
        <f>SUM(HW20:HW38,HW40:HW60,HW62:HW80,)</f>
        <v>1</v>
      </c>
      <c r="HX82" s="316">
        <f>SUM(HX20:HX38,HX40:HX60,HX62:HX80,)</f>
        <v>1</v>
      </c>
      <c r="HY82" s="316">
        <f>SUM(HY20:HY38,HY40:HY60,HY62:HY80,)</f>
        <v>1</v>
      </c>
      <c r="HZ82" s="316">
        <f>SUM(HZ20:HZ38,HZ40:HZ60,HZ62:HZ80,)</f>
        <v>1</v>
      </c>
      <c r="IA82" s="316">
        <f>SUM(IA20:IA38,IA40:IA60,IA62:IA80,)</f>
        <v>1</v>
      </c>
      <c r="IB82" s="316">
        <f>SUM(IB20:IB38,IB40:IB60,IB62:IB80,)</f>
        <v>1</v>
      </c>
      <c r="IC82" s="316">
        <f>SUM(IC20:IC38,IC40:IC60,IC62:IC80,)</f>
        <v>1</v>
      </c>
      <c r="ID82" s="316">
        <f>SUM(ID20:ID38,ID40:ID60,ID62:ID80,)</f>
        <v>1</v>
      </c>
      <c r="IE82" s="316">
        <f>SUM(IE20:IE38,IE40:IE60,IE62:IE80,)</f>
        <v>1</v>
      </c>
      <c r="IF82" s="316">
        <f>SUM(IF20:IF38,IF40:IF60,IF62:IF80,)</f>
        <v>1</v>
      </c>
      <c r="IG82" s="316">
        <f>SUM(IG20:IG38,IG40:IG60,IG62:IG80,)</f>
        <v>1</v>
      </c>
      <c r="IH82" s="316">
        <f>SUM(IH20:IH38,IH40:IH60,IH62:IH80,)</f>
        <v>1</v>
      </c>
      <c r="II82" s="316">
        <f>SUM(II20:II38,II40:II60,II62:II80,)</f>
        <v>1</v>
      </c>
      <c r="IJ82" s="316">
        <f>SUM(IJ20:IJ38,IJ40:IJ60,IJ62:IJ80,)</f>
        <v>1</v>
      </c>
      <c r="IK82" s="316">
        <f>SUM(IK20:IK38,IK40:IK60,IK62:IK80,)</f>
        <v>1</v>
      </c>
      <c r="IL82" s="316">
        <f>SUM(IL20:IL38,IL40:IL60,IL62:IL80,)</f>
        <v>1</v>
      </c>
      <c r="IM82" s="316">
        <f>SUM(IM20:IM38,IM40:IM60,IM62:IM80,)</f>
        <v>1</v>
      </c>
      <c r="IN82" s="316">
        <f>SUM(IN20:IN38,IN40:IN60,IN62:IN80,)</f>
        <v>1</v>
      </c>
      <c r="IO82" s="316">
        <f>SUM(IO20:IO38,IO40:IO60,IO62:IO80,)</f>
        <v>1</v>
      </c>
      <c r="IP82" s="316">
        <f>SUM(IP20:IP38,IP40:IP60,IP62:IP80,)</f>
        <v>1</v>
      </c>
      <c r="IQ82" s="316">
        <f>SUM(IQ20:IQ38,IQ40:IQ60,IQ62:IQ80,)</f>
        <v>1</v>
      </c>
      <c r="IR82" s="316">
        <f>SUM(IR20:IR38,IR40:IR60,IR62:IR80,)</f>
        <v>1</v>
      </c>
      <c r="IS82" s="316">
        <f>SUM(IS20:IS38,IS40:IS60,IS62:IS80,)</f>
        <v>1</v>
      </c>
      <c r="IT82" s="316">
        <f>SUM(IT20:IT38,IT40:IT60,IT62:IT80,)</f>
        <v>1</v>
      </c>
      <c r="IU82" s="316">
        <f>SUM(IU20:IU38,IU40:IU60,IU62:IU80,)</f>
        <v>1</v>
      </c>
      <c r="IV82" s="316">
        <f>SUM(IV20:IV38,IV40:IV60,IV62:IV80,)</f>
        <v>1</v>
      </c>
      <c r="IW82" s="316">
        <f>SUM(IW20:IW38,IW40:IW60,IW62:IW80,)</f>
        <v>1</v>
      </c>
      <c r="IX82" s="316">
        <f>SUM(IX20:IX38,IX40:IX60,IX62:IX80,)</f>
        <v>1</v>
      </c>
      <c r="IY82" s="316">
        <f>SUM(IY20:IY38,IY40:IY60,IY62:IY80,)</f>
        <v>1</v>
      </c>
      <c r="IZ82" s="316">
        <f>SUM(IZ20:IZ38,IZ40:IZ60,IZ62:IZ80,)</f>
        <v>1</v>
      </c>
      <c r="JA82" s="316">
        <f>SUM(JA20:JA38,JA40:JA60,JA62:JA80,)</f>
        <v>1</v>
      </c>
      <c r="JB82" s="316">
        <f>SUM(JB20:JB38,JB40:JB60,JB62:JB80,)</f>
        <v>1</v>
      </c>
      <c r="JC82" s="316">
        <f>SUM(JC20:JC38,JC40:JC60,JC62:JC80,)</f>
        <v>1</v>
      </c>
      <c r="JD82" s="316">
        <f>SUM(JD20:JD38,JD40:JD60,JD62:JD80,)</f>
        <v>1</v>
      </c>
      <c r="JE82" s="316">
        <f>SUM(JE20:JE38,JE40:JE60,JE62:JE80,)</f>
        <v>1</v>
      </c>
      <c r="JF82" s="316">
        <f>SUM(JF20:JF38,JF40:JF60,JF62:JF80,)</f>
        <v>1</v>
      </c>
      <c r="JG82" s="316">
        <f>SUM(JG20:JG38,JG40:JG60,JG62:JG80,)</f>
        <v>1</v>
      </c>
      <c r="JH82" s="316">
        <f>SUM(JH20:JH38,JH40:JH60,JH62:JH80,)</f>
        <v>1</v>
      </c>
      <c r="JI82" s="316">
        <f>SUM(JI20:JI38,JI40:JI60,JI62:JI80,)</f>
        <v>1</v>
      </c>
      <c r="JJ82" s="316">
        <f>SUM(JJ20:JJ38,JJ40:JJ60,JJ62:JJ80,)</f>
        <v>1</v>
      </c>
      <c r="JK82" s="316">
        <f>SUM(JK20:JK38,JK40:JK60,JK62:JK80,)</f>
        <v>1</v>
      </c>
      <c r="JL82" s="316">
        <f>SUM(JL20:JL38,JL40:JL60,JL62:JL80,)</f>
        <v>1</v>
      </c>
      <c r="JM82" s="316">
        <f>SUM(JM20:JM38,JM40:JM60,JM62:JM80,)</f>
        <v>1</v>
      </c>
      <c r="JN82" s="316">
        <f>SUM(JN20:JN38,JN40:JN60,JN62:JN80,)</f>
        <v>1</v>
      </c>
      <c r="JO82" s="316">
        <f>SUM(JO20:JO38,JO40:JO60,JO62:JO80,)</f>
        <v>1</v>
      </c>
      <c r="JP82" s="316">
        <f>SUM(JP20:JP38,JP40:JP60,JP62:JP80,)</f>
        <v>1</v>
      </c>
      <c r="JQ82" s="316">
        <f>SUM(JQ20:JQ38,JQ40:JQ60,JQ62:JQ80,)</f>
        <v>1</v>
      </c>
      <c r="JR82" s="316">
        <f>SUM(JR20:JR38,JR40:JR60,JR62:JR80,)</f>
        <v>1</v>
      </c>
      <c r="JS82" s="316">
        <f>SUM(JS20:JS38,JS40:JS60,JS62:JS80,)</f>
        <v>1</v>
      </c>
      <c r="JT82" s="316">
        <f>SUM(JT20:JT38,JT40:JT60,JT62:JT80,)</f>
        <v>1</v>
      </c>
      <c r="JU82" s="316">
        <f>SUM(JU20:JU38,JU40:JU60,JU62:JU80,)</f>
        <v>1</v>
      </c>
      <c r="JV82" s="316">
        <f>SUM(JV20:JV38,JV40:JV60,JV62:JV80,)</f>
        <v>1</v>
      </c>
      <c r="JW82" s="335">
        <f>SUM(JW20:JW38,JW40:JW60,JW62:JW80,)</f>
        <v>1</v>
      </c>
      <c r="JX82" s="312">
        <f>SUM(JX20:JX38,JX40:JX60,JX62:JX80,)</f>
        <v>1</v>
      </c>
      <c r="JY82" s="316">
        <f>SUM(JY20:JY38,JY40:JY60,JY62:JY80,)</f>
        <v>1</v>
      </c>
      <c r="JZ82" s="316">
        <f>SUM(JZ20:JZ38,JZ40:JZ60,JZ62:JZ80,)</f>
        <v>1</v>
      </c>
      <c r="KA82" s="316">
        <f>SUM(KA20:KA38,KA40:KA60,KA62:KA80,)</f>
        <v>1</v>
      </c>
      <c r="KB82" s="316">
        <f>SUM(KB20:KB38,KB40:KB60,KB62:KB80,)</f>
        <v>1</v>
      </c>
      <c r="KC82" s="316">
        <f>SUM(KC20:KC38,KC40:KC60,KC62:KC80,)</f>
        <v>1</v>
      </c>
      <c r="KD82" s="316">
        <f>SUM(KD20:KD38,KD40:KD60,KD62:KD80,)</f>
        <v>1</v>
      </c>
      <c r="KE82" s="316">
        <f>SUM(KE20:KE38,KE40:KE60,KE62:KE80,)</f>
        <v>1</v>
      </c>
      <c r="KF82" s="316">
        <f>SUM(KF20:KF38,KF40:KF60,KF62:KF80,)</f>
        <v>1</v>
      </c>
      <c r="KG82" s="316">
        <f>SUM(KG20:KG38,KG40:KG60,KG62:KG80,)</f>
        <v>1</v>
      </c>
      <c r="KH82" s="316">
        <f>SUM(KH20:KH38,KH40:KH60,KH62:KH80,)</f>
        <v>1</v>
      </c>
      <c r="KI82" s="316">
        <f>SUM(KI20:KI38,KI40:KI60,KI62:KI80,)</f>
        <v>1</v>
      </c>
      <c r="KJ82" s="316">
        <f>SUM(KJ20:KJ38,KJ40:KJ60,KJ62:KJ80,)</f>
        <v>1</v>
      </c>
      <c r="KK82" s="316">
        <f>SUM(KK20:KK38,KK40:KK60,KK62:KK80,)</f>
        <v>1</v>
      </c>
      <c r="KL82" s="316">
        <f>SUM(KL20:KL38,KL40:KL60,KL62:KL80,)</f>
        <v>1</v>
      </c>
      <c r="KM82" s="316">
        <f>SUM(KM20:KM38,KM40:KM60,KM62:KM80,)</f>
        <v>1</v>
      </c>
      <c r="KN82" s="316">
        <f>SUM(KN20:KN38,KN40:KN60,KN62:KN80,)</f>
        <v>1</v>
      </c>
      <c r="KO82" s="316">
        <f>SUM(KO20:KO38,KO40:KO60,KO62:KO80,)</f>
        <v>1</v>
      </c>
      <c r="KP82" s="316">
        <f>SUM(KP20:KP38,KP40:KP60,KP62:KP80,)</f>
        <v>1</v>
      </c>
      <c r="KQ82" s="316">
        <f>SUM(KQ20:KQ38,KQ40:KQ60,KQ62:KQ80,)</f>
        <v>1</v>
      </c>
      <c r="KR82" s="316">
        <f>SUM(KR20:KR38,KR40:KR60,KR62:KR80,)</f>
        <v>1</v>
      </c>
      <c r="KS82" s="316">
        <f>SUM(KS20:KS38,KS40:KS60,KS62:KS80,)</f>
        <v>1</v>
      </c>
      <c r="KT82" s="316">
        <f>SUM(KT20:KT38,KT40:KT60,KT62:KT80,)</f>
        <v>1</v>
      </c>
      <c r="KU82" s="316">
        <f>SUM(KU20:KU38,KU40:KU60,KU62:KU80,)</f>
        <v>1</v>
      </c>
      <c r="KV82" s="316">
        <f>SUM(KV20:KV38,KV40:KV60,KV62:KV80,)</f>
        <v>1</v>
      </c>
      <c r="KW82" s="316">
        <f>SUM(KW20:KW38,KW40:KW60,KW62:KW80,)</f>
        <v>1</v>
      </c>
      <c r="KX82" s="316">
        <f>SUM(KX20:KX38,KX40:KX60,KX62:KX80,)</f>
        <v>1</v>
      </c>
      <c r="KY82" s="316">
        <f>SUM(KY20:KY38,KY40:KY60,KY62:KY80,)</f>
        <v>1</v>
      </c>
      <c r="KZ82" s="316">
        <f>SUM(KZ20:KZ38,KZ40:KZ60,KZ62:KZ80,)</f>
        <v>1</v>
      </c>
      <c r="LA82" s="316">
        <f>SUM(LA20:LA38,LA40:LA60,LA62:LA80,)</f>
        <v>1</v>
      </c>
      <c r="LB82" s="316">
        <f>SUM(LB20:LB38,LB40:LB60,LB62:LB80,)</f>
        <v>1</v>
      </c>
      <c r="LC82" s="316">
        <f>SUM(LC20:LC38,LC40:LC60,LC62:LC80,)</f>
        <v>1</v>
      </c>
      <c r="LD82" s="316">
        <f>SUM(LD20:LD38,LD40:LD60,LD62:LD80,)</f>
        <v>1</v>
      </c>
      <c r="LE82" s="316">
        <f>SUM(LE20:LE38,LE40:LE60,LE62:LE80,)</f>
        <v>1</v>
      </c>
      <c r="LF82" s="316">
        <f>SUM(LF20:LF38,LF40:LF60,LF62:LF80,)</f>
        <v>1</v>
      </c>
      <c r="LG82" s="316">
        <f>SUM(LG20:LG38,LG40:LG60,LG62:LG80,)</f>
        <v>2</v>
      </c>
      <c r="LH82" s="316">
        <f>SUM(LH20:LH38,LH40:LH60,LH62:LH80,)</f>
        <v>2</v>
      </c>
      <c r="LI82" s="316">
        <f>SUM(LI20:LI38,LI40:LI60,LI62:LI80,)</f>
        <v>2</v>
      </c>
      <c r="LJ82" s="316">
        <f>SUM(LJ20:LJ38,LJ40:LJ60,LJ62:LJ80,)</f>
        <v>2</v>
      </c>
      <c r="LK82" s="316">
        <f>SUM(LK20:LK38,LK40:LK60,LK62:LK80,)</f>
        <v>2</v>
      </c>
      <c r="LL82" s="316">
        <f>SUM(LL20:LL38,LL40:LL60,LL62:LL80,)</f>
        <v>1</v>
      </c>
      <c r="LM82" s="316">
        <f>SUM(LM20:LM38,LM40:LM60,LM62:LM80,)</f>
        <v>1</v>
      </c>
      <c r="LN82" s="316">
        <f>SUM(LN20:LN38,LN40:LN60,LN62:LN80,)</f>
        <v>1</v>
      </c>
      <c r="LO82" s="316">
        <f>SUM(LO20:LO38,LO40:LO60,LO62:LO80,)</f>
        <v>1</v>
      </c>
      <c r="LP82" s="316">
        <f>SUM(LP20:LP38,LP40:LP60,LP62:LP80,)</f>
        <v>1</v>
      </c>
      <c r="LQ82" s="316">
        <f>SUM(LQ20:LQ38,LQ40:LQ60,LQ62:LQ80,)</f>
        <v>1</v>
      </c>
      <c r="LR82" s="316">
        <f>SUM(LR20:LR38,LR40:LR60,LR62:LR80,)</f>
        <v>1</v>
      </c>
      <c r="LS82" s="316">
        <f>SUM(LS20:LS38,LS40:LS60,LS62:LS80,)</f>
        <v>1</v>
      </c>
      <c r="LT82" s="316">
        <f>SUM(LT20:LT38,LT40:LT60,LT62:LT80,)</f>
        <v>1</v>
      </c>
      <c r="LU82" s="316">
        <f>SUM(LU20:LU38,LU40:LU60,LU62:LU80,)</f>
        <v>2</v>
      </c>
      <c r="LV82" s="316">
        <f>SUM(LV20:LV38,LV40:LV60,LV62:LV80,)</f>
        <v>2</v>
      </c>
      <c r="LW82" s="316">
        <f>SUM(LW20:LW38,LW40:LW60,LW62:LW80,)</f>
        <v>2</v>
      </c>
      <c r="LX82" s="316">
        <f>SUM(LX20:LX38,LX40:LX60,LX62:LX80,)</f>
        <v>2</v>
      </c>
      <c r="LY82" s="316">
        <f>SUM(LY20:LY38,LY40:LY60,LY62:LY80,)</f>
        <v>2</v>
      </c>
      <c r="LZ82" s="316">
        <f>SUM(LZ20:LZ38,LZ40:LZ60,LZ62:LZ80,)</f>
        <v>2</v>
      </c>
      <c r="MA82" s="316">
        <f>SUM(MA20:MA38,MA40:MA60,MA62:MA80,)</f>
        <v>2</v>
      </c>
      <c r="MB82" s="316">
        <f>SUM(MB20:MB38,MB40:MB60,MB62:MB80,)</f>
        <v>2</v>
      </c>
      <c r="MC82" s="316">
        <f>SUM(MC20:MC38,MC40:MC60,MC62:MC80,)</f>
        <v>2</v>
      </c>
      <c r="MD82" s="316">
        <f>SUM(MD20:MD38,MD40:MD60,MD62:MD80,)</f>
        <v>1</v>
      </c>
      <c r="ME82" s="316">
        <f>SUM(ME20:ME38,ME40:ME60,ME62:ME80,)</f>
        <v>1</v>
      </c>
      <c r="MF82" s="316">
        <f>SUM(MF20:MF38,MF40:MF60,MF62:MF80,)</f>
        <v>1</v>
      </c>
      <c r="MG82" s="316">
        <f>SUM(MG20:MG38,MG40:MG60,MG62:MG80,)</f>
        <v>1</v>
      </c>
      <c r="MH82" s="316">
        <f>SUM(MH20:MH38,MH40:MH60,MH62:MH80,)</f>
        <v>1</v>
      </c>
      <c r="MI82" s="316">
        <f>SUM(MI20:MI38,MI40:MI60,MI62:MI80,)</f>
        <v>1</v>
      </c>
      <c r="MJ82" s="316">
        <f>SUM(MJ20:MJ38,MJ40:MJ60,MJ62:MJ80,)</f>
        <v>1</v>
      </c>
      <c r="MK82" s="341">
        <f>SUM(MK20:MK38,MK40:MK60,MK62:MK80,)</f>
        <v>1</v>
      </c>
      <c r="ML82" s="316">
        <f>SUM(ML20:ML38,ML40:ML60,ML62:ML80,)</f>
        <v>6</v>
      </c>
      <c r="MM82" s="316">
        <f>SUM(MM20:MM38,MM40:MM60,MM62:MM80,)</f>
        <v>6</v>
      </c>
      <c r="MN82" s="316">
        <f>SUM(MN20:MN38,MN40:MN60,MN62:MN80,)</f>
        <v>6</v>
      </c>
      <c r="MO82" s="316">
        <f>SUM(MO20:MO38,MO40:MO60,MO62:MO80,)</f>
        <v>6</v>
      </c>
      <c r="MP82" s="316">
        <f>SUM(MP20:MP38,MP40:MP60,MP62:MP80,)</f>
        <v>6</v>
      </c>
      <c r="MQ82" s="316">
        <f>SUM(MQ20:MQ38,MQ40:MQ60,MQ62:MQ80,)</f>
        <v>6</v>
      </c>
      <c r="MR82" s="316">
        <f>SUM(MR20:MR38,MR40:MR60,MR62:MR80,)</f>
        <v>6</v>
      </c>
      <c r="MS82" s="316">
        <f>SUM(MS20:MS38,MS40:MS60,MS62:MS80,)</f>
        <v>6</v>
      </c>
      <c r="MT82" s="316">
        <f>SUM(MT20:MT38,MT40:MT60,MT62:MT80,)</f>
        <v>6</v>
      </c>
      <c r="MU82" s="316">
        <f>SUM(MU20:MU38,MU40:MU60,MU62:MU80,)</f>
        <v>6</v>
      </c>
      <c r="MV82" s="316">
        <f>SUM(MV20:MV38,MV40:MV60,MV62:MV80,)</f>
        <v>6</v>
      </c>
      <c r="MW82" s="316">
        <f>SUM(MW20:MW38,MW40:MW60,MW62:MW80,)</f>
        <v>6</v>
      </c>
      <c r="MX82" s="316">
        <f>SUM(MX20:MX38,MX40:MX60,MX62:MX80,)</f>
        <v>6</v>
      </c>
      <c r="MY82" s="316">
        <f>SUM(MY20:MY38,MY40:MY60,MY62:MY80,)</f>
        <v>6</v>
      </c>
      <c r="MZ82" s="316">
        <f>SUM(MZ20:MZ38,MZ40:MZ60,MZ62:MZ80,)</f>
        <v>6</v>
      </c>
      <c r="NA82" s="316">
        <f>SUM(NA20:NA38,NA40:NA60,NA62:NA80,)</f>
        <v>6</v>
      </c>
      <c r="NB82" s="316">
        <f>SUM(NB20:NB38,NB40:NB60,NB62:NB80,)</f>
        <v>6</v>
      </c>
      <c r="NC82" s="316">
        <f>SUM(NC20:NC38,NC40:NC60,NC62:NC80,)</f>
        <v>6</v>
      </c>
      <c r="ND82" s="316">
        <f>SUM(ND20:ND38,ND40:ND60,ND62:ND80,)</f>
        <v>6</v>
      </c>
      <c r="NE82" s="316">
        <f>SUM(NE20:NE38,NE40:NE60,NE62:NE80,)</f>
        <v>6</v>
      </c>
      <c r="NF82" s="316">
        <f>SUM(NF20:NF38,NF40:NF60,NF62:NF80,)</f>
        <v>6</v>
      </c>
      <c r="NG82" s="316">
        <f>SUM(NG20:NG38,NG40:NG60,NG62:NG80,)</f>
        <v>6</v>
      </c>
      <c r="NH82" s="316">
        <f>SUM(NH20:NH38,NH40:NH60,NH62:NH80,)</f>
        <v>6</v>
      </c>
      <c r="NI82" s="316">
        <f>SUM(NI20:NI38,NI40:NI60,NI62:NI80,)</f>
        <v>6</v>
      </c>
      <c r="NJ82" s="316">
        <f>SUM(NJ20:NJ38,NJ40:NJ60,NJ62:NJ80,)</f>
        <v>6</v>
      </c>
      <c r="NK82" s="316">
        <f>SUM(NK20:NK38,NK40:NK60,NK62:NK80,)</f>
        <v>3</v>
      </c>
      <c r="NL82" s="316">
        <f>SUM(NL20:NL38,NL40:NL60,NL62:NL80,)</f>
        <v>3</v>
      </c>
      <c r="NM82" s="316">
        <f>SUM(NM20:NM38,NM40:NM60,NM62:NM80,)</f>
        <v>3</v>
      </c>
      <c r="NN82" s="316">
        <f>SUM(NN20:NN38,NN40:NN60,NN62:NN80,)</f>
        <v>3</v>
      </c>
      <c r="NO82" s="316">
        <f>SUM(NO20:NO38,NO40:NO60,NO62:NO80,)</f>
        <v>3</v>
      </c>
      <c r="NP82" s="316">
        <f>SUM(NP20:NP38,NP40:NP60,NP62:NP80,)</f>
        <v>3</v>
      </c>
      <c r="NQ82" s="316">
        <f>SUM(NQ20:NQ38,NQ40:NQ60,NQ62:NQ80,)</f>
        <v>3</v>
      </c>
      <c r="NR82" s="316">
        <f>SUM(NR20:NR38,NR40:NR60,NR62:NR80,)</f>
        <v>3</v>
      </c>
      <c r="NS82" s="316">
        <f>SUM(NS20:NS38,NS40:NS60,NS62:NS80,)</f>
        <v>3</v>
      </c>
      <c r="NT82" s="316">
        <f>SUM(NT20:NT38,NT40:NT60,NT62:NT80,)</f>
        <v>3</v>
      </c>
      <c r="NU82" s="316">
        <f>SUM(NU20:NU38,NU40:NU60,NU62:NU80,)</f>
        <v>3</v>
      </c>
      <c r="NV82" s="316">
        <f>SUM(NV20:NV38,NV40:NV60,NV62:NV80,)</f>
        <v>3</v>
      </c>
      <c r="NW82" s="316">
        <f>SUM(NW20:NW38,NW40:NW60,NW62:NW80,)</f>
        <v>3</v>
      </c>
      <c r="NX82" s="316">
        <f>SUM(NX20:NX38,NX40:NX60,NX62:NX80,)</f>
        <v>3</v>
      </c>
      <c r="NY82" s="316">
        <f>SUM(NY20:NY38,NY40:NY60,NY62:NY80,)</f>
        <v>3</v>
      </c>
      <c r="NZ82" s="316">
        <f>SUM(NZ20:NZ38,NZ40:NZ60,NZ62:NZ80,)</f>
        <v>3</v>
      </c>
      <c r="OA82" s="316">
        <f>SUM(OA20:OA38,OA40:OA60,OA62:OA80,)</f>
        <v>3</v>
      </c>
      <c r="OB82" s="316">
        <f>SUM(OB20:OB38,OB40:OB60,OB62:OB80,)</f>
        <v>3</v>
      </c>
      <c r="OC82" s="316">
        <f>SUM(OC20:OC38,OC40:OC60,OC62:OC80,)</f>
        <v>3</v>
      </c>
      <c r="OD82" s="316">
        <f>SUM(OD20:OD38,OD40:OD60,OD62:OD80,)</f>
        <v>3</v>
      </c>
      <c r="OE82" s="316">
        <f>SUM(OE20:OE38,OE40:OE60,OE62:OE80,)</f>
        <v>3</v>
      </c>
      <c r="OF82" s="316">
        <f>SUM(OF20:OF38,OF40:OF60,OF62:OF80,)</f>
        <v>3</v>
      </c>
      <c r="OG82" s="316">
        <f>SUM(OG20:OG38,OG40:OG60,OG62:OG80,)</f>
        <v>3</v>
      </c>
      <c r="OH82" s="316">
        <f>SUM(OH20:OH38,OH40:OH60,OH62:OH80,)</f>
        <v>3</v>
      </c>
      <c r="OI82" s="316">
        <f>SUM(OI20:OI38,OI40:OI60,OI62:OI80,)</f>
        <v>3</v>
      </c>
      <c r="OJ82" s="316">
        <f>SUM(OJ20:OJ38,OJ40:OJ60,OJ62:OJ80,)</f>
        <v>2</v>
      </c>
      <c r="OK82" s="316">
        <f>SUM(OK20:OK38,OK40:OK60,OK62:OK80,)</f>
        <v>2</v>
      </c>
      <c r="OL82" s="316">
        <f>SUM(OL20:OL38,OL40:OL60,OL62:OL80,)</f>
        <v>2</v>
      </c>
      <c r="OM82" s="316">
        <f>SUM(OM20:OM38,OM40:OM60,OM62:OM80,)</f>
        <v>2</v>
      </c>
      <c r="ON82" s="316">
        <f>SUM(ON20:ON38,ON40:ON60,ON62:ON80,)</f>
        <v>2</v>
      </c>
      <c r="OO82" s="316">
        <f>SUM(OO20:OO38,OO40:OO60,OO62:OO80,)</f>
        <v>2</v>
      </c>
      <c r="OP82" s="316">
        <f>SUM(OP20:OP38,OP40:OP60,OP62:OP80,)</f>
        <v>2</v>
      </c>
      <c r="OQ82" s="316">
        <f>SUM(OQ20:OQ38,OQ40:OQ60,OQ62:OQ80,)</f>
        <v>2</v>
      </c>
      <c r="OR82" s="316">
        <f>SUM(OR20:OR38,OR40:OR60,OR62:OR80,)</f>
        <v>2</v>
      </c>
      <c r="OS82" s="316">
        <f>SUM(OS20:OS38,OS40:OS60,OS62:OS80,)</f>
        <v>2</v>
      </c>
      <c r="OT82" s="316">
        <f>SUM(OT20:OT38,OT40:OT60,OT62:OT80,)</f>
        <v>2</v>
      </c>
      <c r="OU82" s="316">
        <f>SUM(OU20:OU38,OU40:OU60,OU62:OU80,)</f>
        <v>2</v>
      </c>
      <c r="OV82" s="316">
        <f>SUM(OV20:OV38,OV40:OV60,OV62:OV80,)</f>
        <v>2</v>
      </c>
      <c r="OW82" s="316">
        <f>SUM(OW20:OW38,OW40:OW60,OW62:OW80,)</f>
        <v>2</v>
      </c>
      <c r="OX82" s="316">
        <f>SUM(OX20:OX38,OX40:OX60,OX62:OX80,)</f>
        <v>2</v>
      </c>
      <c r="OY82" s="316">
        <f>SUM(OY20:OY38,OY40:OY60,OY62:OY80,)</f>
        <v>2</v>
      </c>
      <c r="OZ82" s="316">
        <f>SUM(OZ20:OZ38,OZ40:OZ60,OZ62:OZ80,)</f>
        <v>2</v>
      </c>
      <c r="PA82" s="316">
        <f>SUM(PA20:PA38,PA40:PA60,PA62:PA80,)</f>
        <v>2</v>
      </c>
      <c r="PB82" s="316">
        <f>SUM(PB20:PB38,PB40:PB60,PB62:PB80,)</f>
        <v>2</v>
      </c>
      <c r="PC82" s="316">
        <f>SUM(PC20:PC38,PC40:PC60,PC62:PC80,)</f>
        <v>1</v>
      </c>
      <c r="PD82" s="316">
        <f>SUM(PD20:PD38,PD40:PD60,PD62:PD80,)</f>
        <v>1</v>
      </c>
      <c r="PE82" s="316">
        <f>SUM(PE20:PE38,PE40:PE60,PE62:PE80,)</f>
        <v>1</v>
      </c>
      <c r="PF82" s="316">
        <f>SUM(PF20:PF38,PF40:PF60,PF62:PF80,)</f>
        <v>1</v>
      </c>
      <c r="PG82" s="316">
        <f>SUM(PG20:PG38,PG40:PG60,PG62:PG80,)</f>
        <v>1</v>
      </c>
      <c r="PH82" s="316">
        <f>SUM(PH20:PH38,PH40:PH60,PH62:PH80,)</f>
        <v>1</v>
      </c>
      <c r="PI82" s="316">
        <f>SUM(PI20:PI38,PI40:PI60,PI62:PI80,)</f>
        <v>1</v>
      </c>
      <c r="PJ82" s="316">
        <f>SUM(PJ20:PJ38,PJ40:PJ60,PJ62:PJ80,)</f>
        <v>1</v>
      </c>
      <c r="PK82" s="316">
        <f>SUM(PK20:PK38,PK40:PK60,PK62:PK80,)</f>
        <v>1</v>
      </c>
      <c r="PL82" s="335">
        <f>SUM(PL20:PL38,PL40:PL60,PL62:PL80,)</f>
        <v>1</v>
      </c>
      <c r="PM82" s="342">
        <f>SUM(PM20:PM38,PM40:PM60,PM62:PM80,)</f>
        <v>0</v>
      </c>
      <c r="PN82" s="343">
        <f>SUM(PN20:PN38,PN40:PN60,PN62:PN80,)</f>
        <v>0</v>
      </c>
      <c r="PO82" s="343">
        <f>SUM(PO20:PO38,PO40:PO60,PO62:PO80,)</f>
        <v>0</v>
      </c>
      <c r="PP82" s="343">
        <f>SUM(PP20:PP38,PP40:PP60,PP62:PP80,)</f>
        <v>0</v>
      </c>
      <c r="PQ82" s="343">
        <f>SUM(PQ20:PQ38,PQ40:PQ60,PQ62:PQ80,)</f>
        <v>0</v>
      </c>
      <c r="PR82" s="343">
        <f>SUM(PR20:PR38,PR40:PR60,PR62:PR80,)</f>
        <v>0</v>
      </c>
      <c r="PS82" s="344">
        <f>SUM(PS20:PS38,PS40:PS60,PS62:PS80,)</f>
        <v>0</v>
      </c>
    </row>
  </sheetData>
  <mergeCells count="448">
    <mergeCell ref="PK18:PK19"/>
    <mergeCell ref="PE18:PE19"/>
    <mergeCell ref="PF18:PF19"/>
    <mergeCell ref="PG18:PG19"/>
    <mergeCell ref="PH18:PH19"/>
    <mergeCell ref="PI18:PI19"/>
    <mergeCell ref="PJ18:PJ19"/>
    <mergeCell ref="OY18:OY19"/>
    <mergeCell ref="OZ18:OZ19"/>
    <mergeCell ref="PA18:PA19"/>
    <mergeCell ref="PB18:PB19"/>
    <mergeCell ref="PC18:PC19"/>
    <mergeCell ref="PD18:PD19"/>
    <mergeCell ref="OS18:OS19"/>
    <mergeCell ref="OT18:OT19"/>
    <mergeCell ref="OU18:OU19"/>
    <mergeCell ref="OV18:OV19"/>
    <mergeCell ref="OW18:OW19"/>
    <mergeCell ref="OX18:OX19"/>
    <mergeCell ref="OM18:OM19"/>
    <mergeCell ref="ON18:ON19"/>
    <mergeCell ref="OO18:OO19"/>
    <mergeCell ref="OP18:OP19"/>
    <mergeCell ref="OQ18:OQ19"/>
    <mergeCell ref="OR18:OR19"/>
    <mergeCell ref="OG18:OG19"/>
    <mergeCell ref="OH18:OH19"/>
    <mergeCell ref="OI18:OI19"/>
    <mergeCell ref="OJ18:OJ19"/>
    <mergeCell ref="OK18:OK19"/>
    <mergeCell ref="OL18:OL19"/>
    <mergeCell ref="OF18:OF19"/>
    <mergeCell ref="IC18:IC19"/>
    <mergeCell ref="HW18:HW19"/>
    <mergeCell ref="HX18:HX19"/>
    <mergeCell ref="HY18:HY19"/>
    <mergeCell ref="HZ18:HZ19"/>
    <mergeCell ref="IA18:IA19"/>
    <mergeCell ref="IB18:IB19"/>
    <mergeCell ref="JU18:JU19"/>
    <mergeCell ref="JV18:JV19"/>
    <mergeCell ref="NV18:NV19"/>
    <mergeCell ref="NW18:NW19"/>
    <mergeCell ref="NX18:NX19"/>
    <mergeCell ref="NY18:NY19"/>
    <mergeCell ref="NN18:NN19"/>
    <mergeCell ref="NO18:NO19"/>
    <mergeCell ref="NP18:NP19"/>
    <mergeCell ref="NQ18:NQ19"/>
    <mergeCell ref="HR18:HR19"/>
    <mergeCell ref="HS18:HS19"/>
    <mergeCell ref="HT18:HT19"/>
    <mergeCell ref="HU18:HU19"/>
    <mergeCell ref="HV18:HV19"/>
    <mergeCell ref="HK18:HK19"/>
    <mergeCell ref="HL18:HL19"/>
    <mergeCell ref="HM18:HM19"/>
    <mergeCell ref="HN18:HN19"/>
    <mergeCell ref="HO18:HO19"/>
    <mergeCell ref="HP18:HP19"/>
    <mergeCell ref="PR18:PR19"/>
    <mergeCell ref="PS18:PS19"/>
    <mergeCell ref="AV18:AV19"/>
    <mergeCell ref="AW18:AW19"/>
    <mergeCell ref="AX18:AX19"/>
    <mergeCell ref="AY18:AY19"/>
    <mergeCell ref="AZ18:AZ19"/>
    <mergeCell ref="BA18:BA19"/>
    <mergeCell ref="IT18:IT19"/>
    <mergeCell ref="CZ18:CZ19"/>
    <mergeCell ref="PL18:PL19"/>
    <mergeCell ref="PM18:PM19"/>
    <mergeCell ref="PN18:PN19"/>
    <mergeCell ref="PO18:PO19"/>
    <mergeCell ref="PP18:PP19"/>
    <mergeCell ref="PQ18:PQ19"/>
    <mergeCell ref="NZ18:NZ19"/>
    <mergeCell ref="OA18:OA19"/>
    <mergeCell ref="OB18:OB19"/>
    <mergeCell ref="OC18:OC19"/>
    <mergeCell ref="OD18:OD19"/>
    <mergeCell ref="OE18:OE19"/>
    <mergeCell ref="NT18:NT19"/>
    <mergeCell ref="NU18:NU19"/>
    <mergeCell ref="NR18:NR19"/>
    <mergeCell ref="NS18:NS19"/>
    <mergeCell ref="NH18:NH19"/>
    <mergeCell ref="NI18:NI19"/>
    <mergeCell ref="NJ18:NJ19"/>
    <mergeCell ref="NK18:NK19"/>
    <mergeCell ref="NL18:NL19"/>
    <mergeCell ref="NM18:NM19"/>
    <mergeCell ref="NB18:NB19"/>
    <mergeCell ref="NC18:NC19"/>
    <mergeCell ref="ND18:ND19"/>
    <mergeCell ref="NE18:NE19"/>
    <mergeCell ref="NF18:NF19"/>
    <mergeCell ref="NG18:NG19"/>
    <mergeCell ref="MV18:MV19"/>
    <mergeCell ref="MW18:MW19"/>
    <mergeCell ref="MX18:MX19"/>
    <mergeCell ref="MY18:MY19"/>
    <mergeCell ref="MZ18:MZ19"/>
    <mergeCell ref="NA18:NA19"/>
    <mergeCell ref="MP18:MP19"/>
    <mergeCell ref="MQ18:MQ19"/>
    <mergeCell ref="MR18:MR19"/>
    <mergeCell ref="MS18:MS19"/>
    <mergeCell ref="MT18:MT19"/>
    <mergeCell ref="MU18:MU19"/>
    <mergeCell ref="ML18:ML19"/>
    <mergeCell ref="MM18:MM19"/>
    <mergeCell ref="MN18:MN19"/>
    <mergeCell ref="MO18:MO19"/>
    <mergeCell ref="MF18:MF19"/>
    <mergeCell ref="MG18:MG19"/>
    <mergeCell ref="MH18:MH19"/>
    <mergeCell ref="MI18:MI19"/>
    <mergeCell ref="MJ18:MJ19"/>
    <mergeCell ref="MK18:MK19"/>
    <mergeCell ref="LZ18:LZ19"/>
    <mergeCell ref="MA18:MA19"/>
    <mergeCell ref="MB18:MB19"/>
    <mergeCell ref="MC18:MC19"/>
    <mergeCell ref="MD18:MD19"/>
    <mergeCell ref="ME18:ME19"/>
    <mergeCell ref="LT18:LT19"/>
    <mergeCell ref="LU18:LU19"/>
    <mergeCell ref="LV18:LV19"/>
    <mergeCell ref="LW18:LW19"/>
    <mergeCell ref="LX18:LX19"/>
    <mergeCell ref="LY18:LY19"/>
    <mergeCell ref="LN18:LN19"/>
    <mergeCell ref="LO18:LO19"/>
    <mergeCell ref="LP18:LP19"/>
    <mergeCell ref="LQ18:LQ19"/>
    <mergeCell ref="LR18:LR19"/>
    <mergeCell ref="LS18:LS19"/>
    <mergeCell ref="LH18:LH19"/>
    <mergeCell ref="LI18:LI19"/>
    <mergeCell ref="LJ18:LJ19"/>
    <mergeCell ref="LK18:LK19"/>
    <mergeCell ref="LL18:LL19"/>
    <mergeCell ref="LM18:LM19"/>
    <mergeCell ref="LB18:LB19"/>
    <mergeCell ref="LC18:LC19"/>
    <mergeCell ref="LD18:LD19"/>
    <mergeCell ref="LE18:LE19"/>
    <mergeCell ref="LF18:LF19"/>
    <mergeCell ref="LG18:LG19"/>
    <mergeCell ref="KV18:KV19"/>
    <mergeCell ref="KW18:KW19"/>
    <mergeCell ref="KX18:KX19"/>
    <mergeCell ref="KY18:KY19"/>
    <mergeCell ref="KZ18:KZ19"/>
    <mergeCell ref="LA18:LA19"/>
    <mergeCell ref="KP18:KP19"/>
    <mergeCell ref="KQ18:KQ19"/>
    <mergeCell ref="KR18:KR19"/>
    <mergeCell ref="KS18:KS19"/>
    <mergeCell ref="KT18:KT19"/>
    <mergeCell ref="KU18:KU19"/>
    <mergeCell ref="KJ18:KJ19"/>
    <mergeCell ref="KK18:KK19"/>
    <mergeCell ref="KL18:KL19"/>
    <mergeCell ref="KM18:KM19"/>
    <mergeCell ref="KN18:KN19"/>
    <mergeCell ref="KO18:KO19"/>
    <mergeCell ref="KD18:KD19"/>
    <mergeCell ref="KE18:KE19"/>
    <mergeCell ref="KF18:KF19"/>
    <mergeCell ref="KG18:KG19"/>
    <mergeCell ref="KH18:KH19"/>
    <mergeCell ref="KI18:KI19"/>
    <mergeCell ref="JX18:JX19"/>
    <mergeCell ref="JY18:JY19"/>
    <mergeCell ref="JZ18:JZ19"/>
    <mergeCell ref="KA18:KA19"/>
    <mergeCell ref="KB18:KB19"/>
    <mergeCell ref="KC18:KC19"/>
    <mergeCell ref="JW18:JW19"/>
    <mergeCell ref="JI18:JI19"/>
    <mergeCell ref="JJ18:JJ19"/>
    <mergeCell ref="JK18:JK19"/>
    <mergeCell ref="JL18:JL19"/>
    <mergeCell ref="JM18:JM19"/>
    <mergeCell ref="JN18:JN19"/>
    <mergeCell ref="JC18:JC19"/>
    <mergeCell ref="JD18:JD19"/>
    <mergeCell ref="JE18:JE19"/>
    <mergeCell ref="JF18:JF19"/>
    <mergeCell ref="JG18:JG19"/>
    <mergeCell ref="JH18:JH19"/>
    <mergeCell ref="JT18:JT19"/>
    <mergeCell ref="JO18:JO19"/>
    <mergeCell ref="JP18:JP19"/>
    <mergeCell ref="JQ18:JQ19"/>
    <mergeCell ref="JR18:JR19"/>
    <mergeCell ref="JS18:JS19"/>
    <mergeCell ref="JB18:JB19"/>
    <mergeCell ref="IP18:IP19"/>
    <mergeCell ref="IQ18:IQ19"/>
    <mergeCell ref="IR18:IR19"/>
    <mergeCell ref="IS18:IS19"/>
    <mergeCell ref="IU18:IU19"/>
    <mergeCell ref="IV18:IV19"/>
    <mergeCell ref="IJ18:IJ19"/>
    <mergeCell ref="IK18:IK19"/>
    <mergeCell ref="IL18:IL19"/>
    <mergeCell ref="IM18:IM19"/>
    <mergeCell ref="IN18:IN19"/>
    <mergeCell ref="IO18:IO19"/>
    <mergeCell ref="IW18:IW19"/>
    <mergeCell ref="IX18:IX19"/>
    <mergeCell ref="IY18:IY19"/>
    <mergeCell ref="IZ18:IZ19"/>
    <mergeCell ref="JA18:JA19"/>
    <mergeCell ref="ID18:ID19"/>
    <mergeCell ref="IE18:IE19"/>
    <mergeCell ref="IF18:IF19"/>
    <mergeCell ref="IG18:IG19"/>
    <mergeCell ref="IH18:IH19"/>
    <mergeCell ref="II18:II19"/>
    <mergeCell ref="GT18:GT19"/>
    <mergeCell ref="GU18:GU19"/>
    <mergeCell ref="GV18:GV19"/>
    <mergeCell ref="GW18:GW19"/>
    <mergeCell ref="GX18:GX19"/>
    <mergeCell ref="GY18:GY19"/>
    <mergeCell ref="HE18:HE19"/>
    <mergeCell ref="HF18:HF19"/>
    <mergeCell ref="HG18:HG19"/>
    <mergeCell ref="HH18:HH19"/>
    <mergeCell ref="HI18:HI19"/>
    <mergeCell ref="HJ18:HJ19"/>
    <mergeCell ref="GZ18:GZ19"/>
    <mergeCell ref="HA18:HA19"/>
    <mergeCell ref="HB18:HB19"/>
    <mergeCell ref="HC18:HC19"/>
    <mergeCell ref="HD18:HD19"/>
    <mergeCell ref="HQ18:HQ19"/>
    <mergeCell ref="GN18:GN19"/>
    <mergeCell ref="GO18:GO19"/>
    <mergeCell ref="GP18:GP19"/>
    <mergeCell ref="GQ18:GQ19"/>
    <mergeCell ref="GR18:GR19"/>
    <mergeCell ref="GS18:GS19"/>
    <mergeCell ref="GH18:GH19"/>
    <mergeCell ref="GI18:GI19"/>
    <mergeCell ref="GJ18:GJ19"/>
    <mergeCell ref="GK18:GK19"/>
    <mergeCell ref="GL18:GL19"/>
    <mergeCell ref="GM18:GM19"/>
    <mergeCell ref="GB18:GB19"/>
    <mergeCell ref="GC18:GC19"/>
    <mergeCell ref="GD18:GD19"/>
    <mergeCell ref="GE18:GE19"/>
    <mergeCell ref="GF18:GF19"/>
    <mergeCell ref="GG18:GG19"/>
    <mergeCell ref="FV18:FV19"/>
    <mergeCell ref="FW18:FW19"/>
    <mergeCell ref="FX18:FX19"/>
    <mergeCell ref="FY18:FY19"/>
    <mergeCell ref="FZ18:FZ19"/>
    <mergeCell ref="GA18:GA19"/>
    <mergeCell ref="FP18:FP19"/>
    <mergeCell ref="FQ18:FQ19"/>
    <mergeCell ref="FR18:FR19"/>
    <mergeCell ref="FS18:FS19"/>
    <mergeCell ref="FT18:FT19"/>
    <mergeCell ref="FU18:FU19"/>
    <mergeCell ref="FJ18:FJ19"/>
    <mergeCell ref="FK18:FK19"/>
    <mergeCell ref="FL18:FL19"/>
    <mergeCell ref="FM18:FM19"/>
    <mergeCell ref="FN18:FN19"/>
    <mergeCell ref="FO18:FO19"/>
    <mergeCell ref="FD18:FD19"/>
    <mergeCell ref="FE18:FE19"/>
    <mergeCell ref="FF18:FF19"/>
    <mergeCell ref="FG18:FG19"/>
    <mergeCell ref="FH18:FH19"/>
    <mergeCell ref="FI18:FI19"/>
    <mergeCell ref="EZ18:EZ19"/>
    <mergeCell ref="FA18:FA19"/>
    <mergeCell ref="FB18:FB19"/>
    <mergeCell ref="FC18:FC19"/>
    <mergeCell ref="EY18:EY19"/>
    <mergeCell ref="ES18:ES19"/>
    <mergeCell ref="ET18:ET19"/>
    <mergeCell ref="EU18:EU19"/>
    <mergeCell ref="EV18:EV19"/>
    <mergeCell ref="EW18:EW19"/>
    <mergeCell ref="EX18:EX19"/>
    <mergeCell ref="EM18:EM19"/>
    <mergeCell ref="EN18:EN19"/>
    <mergeCell ref="EO18:EO19"/>
    <mergeCell ref="EP18:EP19"/>
    <mergeCell ref="EQ18:EQ19"/>
    <mergeCell ref="ER18:ER19"/>
    <mergeCell ref="EG18:EG19"/>
    <mergeCell ref="EH18:EH19"/>
    <mergeCell ref="EI18:EI19"/>
    <mergeCell ref="EJ18:EJ19"/>
    <mergeCell ref="EK18:EK19"/>
    <mergeCell ref="EL18:EL19"/>
    <mergeCell ref="EA18:EA19"/>
    <mergeCell ref="EB18:EB19"/>
    <mergeCell ref="EC18:EC19"/>
    <mergeCell ref="ED18:ED19"/>
    <mergeCell ref="EE18:EE19"/>
    <mergeCell ref="EF18:EF19"/>
    <mergeCell ref="DU18:DU19"/>
    <mergeCell ref="DV18:DV19"/>
    <mergeCell ref="DW18:DW19"/>
    <mergeCell ref="DX18:DX19"/>
    <mergeCell ref="DY18:DY19"/>
    <mergeCell ref="DZ18:DZ19"/>
    <mergeCell ref="DO18:DO19"/>
    <mergeCell ref="DP18:DP19"/>
    <mergeCell ref="DQ18:DQ19"/>
    <mergeCell ref="DR18:DR19"/>
    <mergeCell ref="DS18:DS19"/>
    <mergeCell ref="DT18:DT19"/>
    <mergeCell ref="DI18:DI19"/>
    <mergeCell ref="DJ18:DJ19"/>
    <mergeCell ref="DK18:DK19"/>
    <mergeCell ref="DL18:DL19"/>
    <mergeCell ref="DM18:DM19"/>
    <mergeCell ref="DN18:DN19"/>
    <mergeCell ref="DD18:DD19"/>
    <mergeCell ref="DE18:DE19"/>
    <mergeCell ref="DF18:DF19"/>
    <mergeCell ref="DG18:DG19"/>
    <mergeCell ref="DH18:DH19"/>
    <mergeCell ref="CT18:CT19"/>
    <mergeCell ref="CU18:CU19"/>
    <mergeCell ref="CV18:CV19"/>
    <mergeCell ref="CW18:CW19"/>
    <mergeCell ref="CX18:CX19"/>
    <mergeCell ref="CY18:CY19"/>
    <mergeCell ref="CN18:CN19"/>
    <mergeCell ref="CO18:CO19"/>
    <mergeCell ref="CP18:CP19"/>
    <mergeCell ref="CQ18:CQ19"/>
    <mergeCell ref="CR18:CR19"/>
    <mergeCell ref="CS18:CS19"/>
    <mergeCell ref="CH18:CH19"/>
    <mergeCell ref="CI18:CI19"/>
    <mergeCell ref="CJ18:CJ19"/>
    <mergeCell ref="CK18:CK19"/>
    <mergeCell ref="CL18:CL19"/>
    <mergeCell ref="CM18:CM19"/>
    <mergeCell ref="CB18:CB19"/>
    <mergeCell ref="CC18:CC19"/>
    <mergeCell ref="CD18:CD19"/>
    <mergeCell ref="CE18:CE19"/>
    <mergeCell ref="CF18:CF19"/>
    <mergeCell ref="CG18:CG19"/>
    <mergeCell ref="BV18:BV19"/>
    <mergeCell ref="BW18:BW19"/>
    <mergeCell ref="BX18:BX19"/>
    <mergeCell ref="BY18:BY19"/>
    <mergeCell ref="BZ18:BZ19"/>
    <mergeCell ref="CA18:CA19"/>
    <mergeCell ref="BP18:BP19"/>
    <mergeCell ref="BQ18:BQ19"/>
    <mergeCell ref="BR18:BR19"/>
    <mergeCell ref="BS18:BS19"/>
    <mergeCell ref="BT18:BT19"/>
    <mergeCell ref="BU18:BU19"/>
    <mergeCell ref="BK18:BK19"/>
    <mergeCell ref="BL18:BL19"/>
    <mergeCell ref="BM18:BM19"/>
    <mergeCell ref="BN18:BN19"/>
    <mergeCell ref="BO18:BO19"/>
    <mergeCell ref="BD18:BD19"/>
    <mergeCell ref="BE18:BE19"/>
    <mergeCell ref="BF18:BF19"/>
    <mergeCell ref="BG18:BG19"/>
    <mergeCell ref="BH18:BH19"/>
    <mergeCell ref="BI18:BI19"/>
    <mergeCell ref="BB18:BB19"/>
    <mergeCell ref="BC18:BC19"/>
    <mergeCell ref="AL18:AL19"/>
    <mergeCell ref="AM18:AM19"/>
    <mergeCell ref="AN18:AN19"/>
    <mergeCell ref="AO18:AO19"/>
    <mergeCell ref="AP18:AP19"/>
    <mergeCell ref="AQ18:AQ19"/>
    <mergeCell ref="BJ18:BJ19"/>
    <mergeCell ref="AA18:AA19"/>
    <mergeCell ref="AB18:AB19"/>
    <mergeCell ref="AC18:AC19"/>
    <mergeCell ref="AD18:AD19"/>
    <mergeCell ref="AE18:AE19"/>
    <mergeCell ref="AR18:AR19"/>
    <mergeCell ref="AS18:AS19"/>
    <mergeCell ref="AT18:AT19"/>
    <mergeCell ref="AU18:AU19"/>
    <mergeCell ref="JX17:MK17"/>
    <mergeCell ref="ML17:PL17"/>
    <mergeCell ref="PM17:PS17"/>
    <mergeCell ref="PT17:QF17"/>
    <mergeCell ref="T18:T19"/>
    <mergeCell ref="U18:U19"/>
    <mergeCell ref="V18:V19"/>
    <mergeCell ref="W18:W19"/>
    <mergeCell ref="X18:X19"/>
    <mergeCell ref="Y18:Y19"/>
    <mergeCell ref="T17:BB17"/>
    <mergeCell ref="BC17:DC17"/>
    <mergeCell ref="DD17:EY17"/>
    <mergeCell ref="EZ17:ID17"/>
    <mergeCell ref="IE17:IU17"/>
    <mergeCell ref="IV17:JW17"/>
    <mergeCell ref="DB18:DB19"/>
    <mergeCell ref="AF18:AF19"/>
    <mergeCell ref="AG18:AG19"/>
    <mergeCell ref="AH18:AH19"/>
    <mergeCell ref="AI18:AI19"/>
    <mergeCell ref="AJ18:AJ19"/>
    <mergeCell ref="AK18:AK19"/>
    <mergeCell ref="Z18:Z19"/>
    <mergeCell ref="DA18:DA19"/>
    <mergeCell ref="DC18:DC19"/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</mergeCells>
  <phoneticPr fontId="8" type="noConversion"/>
  <conditionalFormatting sqref="O40:O80">
    <cfRule type="containsText" dxfId="4" priority="4" operator="containsText" text=",">
      <formula>NOT(ISERROR(SEARCH(",",O40)))</formula>
    </cfRule>
  </conditionalFormatting>
  <conditionalFormatting sqref="O61">
    <cfRule type="colorScale" priority="13">
      <colorScale>
        <cfvo type="num" val="&quot;*,*&quot;"/>
        <cfvo type="max"/>
        <color rgb="FFFF7128"/>
        <color rgb="FFFFEF9C"/>
      </colorScale>
    </cfRule>
  </conditionalFormatting>
  <conditionalFormatting sqref="T20:ID38 T40:ID60 T62:ID80">
    <cfRule type="cellIs" dxfId="3" priority="1" operator="equal">
      <formula>1</formula>
    </cfRule>
  </conditionalFormatting>
  <conditionalFormatting sqref="IE20:PL38 IE40:PL60 IE62:PL80">
    <cfRule type="cellIs" dxfId="2" priority="3" operator="equal">
      <formula>1</formula>
    </cfRule>
  </conditionalFormatting>
  <conditionalFormatting sqref="PM20:PS38 PM40:PS60 PM62:PS80">
    <cfRule type="cellIs" dxfId="1" priority="2" operator="equal">
      <formula>1</formula>
    </cfRule>
  </conditionalFormatting>
  <conditionalFormatting sqref="O20:O38">
    <cfRule type="containsText" dxfId="0" priority="199" operator="containsText" text=",">
      <formula>NOT(ISERROR(SEARCH(",",O20)))</formula>
    </cfRule>
    <cfRule type="colorScale" priority="200">
      <colorScale>
        <cfvo type="num" val="&quot;*,*&quot;"/>
        <cfvo type="max"/>
        <color rgb="FFFF7128"/>
        <color rgb="FFFFEF9C"/>
      </colorScale>
    </cfRule>
  </conditionalFormatting>
  <conditionalFormatting sqref="O40:O60">
    <cfRule type="colorScale" priority="201">
      <colorScale>
        <cfvo type="num" val="&quot;*,*&quot;"/>
        <cfvo type="max"/>
        <color rgb="FFFF7128"/>
        <color rgb="FFFFEF9C"/>
      </colorScale>
    </cfRule>
  </conditionalFormatting>
  <conditionalFormatting sqref="O62:O80">
    <cfRule type="colorScale" priority="202">
      <colorScale>
        <cfvo type="num" val="&quot;*,*&quot;"/>
        <cfvo type="max"/>
        <color rgb="FFFF7128"/>
        <color rgb="FFFFEF9C"/>
      </colorScale>
    </cfRule>
  </conditionalFormatting>
  <dataValidations count="3">
    <dataValidation allowBlank="1" showInputMessage="1" showErrorMessage="1" errorTitle="WARTOŚĆ NIEPRAWIDŁOWA" error="Suma ECTS musi być liczbą całkowitą" promptTitle="suma ECTS" prompt="Suma ECTS musi być liczbą całkowitą" sqref="O20:O38 O40:O80" xr:uid="{18F21743-708A-4A4F-8381-31C7AF72AA60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38 P40:P80" xr:uid="{03B9BF7D-7570-4CAA-A36C-AFF491D84716}"/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PS38 T40:PS80" xr:uid="{44A6C986-0A90-4E13-8800-2DFF1F3E0F0E}">
      <formula1>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4ED5-8EFD-43BB-9277-97CF5968A095}">
  <dimension ref="A1:O7"/>
  <sheetViews>
    <sheetView workbookViewId="0">
      <selection activeCell="J14" sqref="J14"/>
    </sheetView>
  </sheetViews>
  <sheetFormatPr defaultColWidth="8.85546875" defaultRowHeight="15" x14ac:dyDescent="0.25"/>
  <cols>
    <col min="1" max="1" width="12.85546875" customWidth="1"/>
    <col min="2" max="2" width="33.140625" customWidth="1"/>
    <col min="3" max="3" width="1.85546875" style="18" customWidth="1"/>
    <col min="4" max="4" width="17.42578125" customWidth="1"/>
    <col min="5" max="5" width="31" customWidth="1"/>
    <col min="6" max="6" width="1.85546875" style="18" customWidth="1"/>
    <col min="7" max="7" width="33.42578125" customWidth="1"/>
    <col min="8" max="8" width="25.85546875" customWidth="1"/>
    <col min="9" max="9" width="1.85546875" style="18" customWidth="1"/>
    <col min="10" max="10" width="43.85546875" customWidth="1"/>
    <col min="11" max="11" width="1.42578125" style="18" customWidth="1"/>
    <col min="12" max="12" width="20" customWidth="1"/>
    <col min="13" max="13" width="18.42578125" customWidth="1"/>
    <col min="14" max="14" width="1.42578125" style="18" customWidth="1"/>
    <col min="15" max="15" width="32.42578125" customWidth="1"/>
  </cols>
  <sheetData>
    <row r="1" spans="1:15" ht="60" x14ac:dyDescent="0.25">
      <c r="A1" s="1" t="s">
        <v>125</v>
      </c>
      <c r="B1" s="1" t="s">
        <v>118</v>
      </c>
      <c r="C1" s="17"/>
      <c r="D1" s="1" t="s">
        <v>58</v>
      </c>
      <c r="E1" s="1" t="s">
        <v>126</v>
      </c>
      <c r="G1" s="1" t="s">
        <v>59</v>
      </c>
      <c r="H1" s="1" t="s">
        <v>127</v>
      </c>
      <c r="J1" s="20" t="s">
        <v>136</v>
      </c>
      <c r="K1" s="123"/>
      <c r="L1" s="124" t="s">
        <v>176</v>
      </c>
      <c r="M1" s="124" t="s">
        <v>127</v>
      </c>
      <c r="N1" s="123"/>
      <c r="O1" s="125" t="s">
        <v>177</v>
      </c>
    </row>
    <row r="2" spans="1:15" x14ac:dyDescent="0.25">
      <c r="A2" t="s">
        <v>42</v>
      </c>
      <c r="B2" s="3" t="s">
        <v>636</v>
      </c>
      <c r="D2" t="s">
        <v>90</v>
      </c>
      <c r="E2" t="s">
        <v>128</v>
      </c>
      <c r="G2" t="s">
        <v>72</v>
      </c>
      <c r="H2" t="s">
        <v>129</v>
      </c>
      <c r="J2" s="21" t="s">
        <v>137</v>
      </c>
      <c r="L2" t="s">
        <v>72</v>
      </c>
      <c r="M2" t="s">
        <v>129</v>
      </c>
      <c r="O2" t="s">
        <v>178</v>
      </c>
    </row>
    <row r="3" spans="1:15" ht="30" x14ac:dyDescent="0.25">
      <c r="A3" t="s">
        <v>44</v>
      </c>
      <c r="B3" s="3" t="s">
        <v>634</v>
      </c>
      <c r="D3" t="s">
        <v>91</v>
      </c>
      <c r="E3" t="s">
        <v>130</v>
      </c>
      <c r="G3" t="s">
        <v>131</v>
      </c>
      <c r="H3" t="s">
        <v>132</v>
      </c>
      <c r="J3" s="22" t="s">
        <v>138</v>
      </c>
      <c r="L3" t="s">
        <v>131</v>
      </c>
      <c r="M3" t="s">
        <v>132</v>
      </c>
      <c r="O3" t="s">
        <v>179</v>
      </c>
    </row>
    <row r="4" spans="1:15" ht="30" x14ac:dyDescent="0.25">
      <c r="A4" t="s">
        <v>45</v>
      </c>
      <c r="B4" s="3" t="s">
        <v>635</v>
      </c>
      <c r="D4" t="s">
        <v>133</v>
      </c>
      <c r="E4" t="s">
        <v>134</v>
      </c>
      <c r="L4" t="s">
        <v>71</v>
      </c>
      <c r="M4" t="s">
        <v>135</v>
      </c>
    </row>
    <row r="5" spans="1:15" ht="30" x14ac:dyDescent="0.25">
      <c r="A5" t="s">
        <v>46</v>
      </c>
      <c r="B5" s="3" t="s">
        <v>637</v>
      </c>
    </row>
    <row r="6" spans="1:15" x14ac:dyDescent="0.25">
      <c r="A6" t="s">
        <v>52</v>
      </c>
      <c r="B6" s="3" t="s">
        <v>638</v>
      </c>
    </row>
    <row r="7" spans="1:15" x14ac:dyDescent="0.25">
      <c r="A7" t="s">
        <v>53</v>
      </c>
      <c r="B7" s="3" t="s">
        <v>639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Położnictwo I st.</vt:lpstr>
      <vt:lpstr>Matryca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Patyna-Sieniuta</dc:creator>
  <cp:lastModifiedBy>Monika</cp:lastModifiedBy>
  <cp:lastPrinted>2024-06-10T15:42:58Z</cp:lastPrinted>
  <dcterms:created xsi:type="dcterms:W3CDTF">2024-06-07T08:16:09Z</dcterms:created>
  <dcterms:modified xsi:type="dcterms:W3CDTF">2025-03-07T09:48:59Z</dcterms:modified>
</cp:coreProperties>
</file>