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7832F26-3CA7-4951-A1B2-E9473060EE7F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Ratownictwo_medyczne I st." sheetId="1" state="hidden" r:id="rId1"/>
    <sheet name="Matryca" sheetId="6" r:id="rId2"/>
    <sheet name="Arkusz1" sheetId="7" state="hidden" r:id="rId3"/>
  </sheets>
  <definedNames>
    <definedName name="_xlnm._FilterDatabase" localSheetId="1" hidden="1">Matryca!$A$20:$S$99</definedName>
    <definedName name="_xlnm._FilterDatabase" localSheetId="0" hidden="1">'Ratownictwo_medyczne I st.'!$A$19:$BQ$99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0" i="6" l="1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J43" i="6"/>
  <c r="K43" i="6"/>
  <c r="L43" i="6"/>
  <c r="M43" i="6"/>
  <c r="N43" i="6"/>
  <c r="O43" i="6"/>
  <c r="P43" i="6"/>
  <c r="Q43" i="6"/>
  <c r="R43" i="6"/>
  <c r="S43" i="6"/>
  <c r="A43" i="6"/>
  <c r="J63" i="6"/>
  <c r="K63" i="6"/>
  <c r="L63" i="6"/>
  <c r="M63" i="6"/>
  <c r="N63" i="6"/>
  <c r="O63" i="6"/>
  <c r="P63" i="6"/>
  <c r="Q63" i="6"/>
  <c r="R63" i="6"/>
  <c r="S63" i="6"/>
  <c r="J60" i="6"/>
  <c r="K60" i="6"/>
  <c r="L60" i="6"/>
  <c r="M60" i="6"/>
  <c r="N60" i="6"/>
  <c r="S60" i="6"/>
  <c r="R60" i="6"/>
  <c r="Q60" i="6"/>
  <c r="AX48" i="1"/>
  <c r="AA48" i="1"/>
  <c r="O128" i="1" l="1"/>
  <c r="P128" i="1" s="1"/>
  <c r="O116" i="1"/>
  <c r="S89" i="6" l="1"/>
  <c r="R89" i="6"/>
  <c r="Q89" i="6"/>
  <c r="P89" i="6"/>
  <c r="M89" i="6"/>
  <c r="B89" i="6"/>
  <c r="A89" i="6"/>
  <c r="C89" i="6"/>
  <c r="D89" i="6"/>
  <c r="E89" i="6"/>
  <c r="F89" i="6"/>
  <c r="G89" i="6"/>
  <c r="H89" i="6"/>
  <c r="I89" i="6"/>
  <c r="AW89" i="1"/>
  <c r="AV89" i="1" s="1"/>
  <c r="Z89" i="1"/>
  <c r="Y89" i="1" s="1"/>
  <c r="X89" i="1" s="1"/>
  <c r="P89" i="1"/>
  <c r="O89" i="6" s="1"/>
  <c r="M89" i="1"/>
  <c r="K89" i="6" s="1"/>
  <c r="A84" i="6"/>
  <c r="A85" i="6"/>
  <c r="A86" i="6"/>
  <c r="A87" i="6"/>
  <c r="A88" i="6"/>
  <c r="A90" i="6"/>
  <c r="A91" i="6"/>
  <c r="A92" i="6"/>
  <c r="A93" i="6"/>
  <c r="A94" i="6"/>
  <c r="A95" i="6"/>
  <c r="A96" i="6"/>
  <c r="A97" i="6"/>
  <c r="S87" i="6"/>
  <c r="R87" i="6"/>
  <c r="Q87" i="6"/>
  <c r="P87" i="6"/>
  <c r="M87" i="6"/>
  <c r="H87" i="6"/>
  <c r="G87" i="6"/>
  <c r="F87" i="6"/>
  <c r="C87" i="6"/>
  <c r="B87" i="6"/>
  <c r="S85" i="6"/>
  <c r="R85" i="6"/>
  <c r="Q85" i="6"/>
  <c r="P85" i="6"/>
  <c r="M85" i="6"/>
  <c r="H85" i="6"/>
  <c r="G85" i="6"/>
  <c r="F85" i="6"/>
  <c r="E85" i="6"/>
  <c r="D85" i="6"/>
  <c r="C85" i="6"/>
  <c r="B85" i="6"/>
  <c r="E87" i="6"/>
  <c r="D87" i="6"/>
  <c r="I87" i="6"/>
  <c r="I85" i="6"/>
  <c r="AW82" i="1"/>
  <c r="AV82" i="1" s="1"/>
  <c r="AU82" i="1" s="1"/>
  <c r="BC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X99" i="1"/>
  <c r="AY99" i="1"/>
  <c r="AZ99" i="1"/>
  <c r="BA99" i="1"/>
  <c r="BB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W99" i="1"/>
  <c r="AW87" i="1"/>
  <c r="AV87" i="1" s="1"/>
  <c r="Z87" i="1"/>
  <c r="Y87" i="1" s="1"/>
  <c r="X87" i="1" s="1"/>
  <c r="P87" i="1"/>
  <c r="O87" i="6" s="1"/>
  <c r="M87" i="1"/>
  <c r="K87" i="6" s="1"/>
  <c r="I43" i="6"/>
  <c r="H43" i="6"/>
  <c r="G43" i="6"/>
  <c r="F43" i="6"/>
  <c r="E43" i="6"/>
  <c r="D43" i="6"/>
  <c r="C43" i="6"/>
  <c r="B43" i="6"/>
  <c r="AW85" i="1"/>
  <c r="AV85" i="1" s="1"/>
  <c r="P85" i="1"/>
  <c r="O85" i="6" s="1"/>
  <c r="M85" i="1"/>
  <c r="K85" i="6" s="1"/>
  <c r="X85" i="1"/>
  <c r="AW43" i="1"/>
  <c r="AV43" i="1" s="1"/>
  <c r="AU43" i="1" s="1"/>
  <c r="Z43" i="1"/>
  <c r="Y43" i="1" s="1"/>
  <c r="P43" i="1"/>
  <c r="M43" i="1"/>
  <c r="P97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W98" i="1"/>
  <c r="U98" i="1"/>
  <c r="Z46" i="1"/>
  <c r="Y46" i="1" s="1"/>
  <c r="X46" i="1" s="1"/>
  <c r="Z37" i="1"/>
  <c r="O37" i="1" s="1"/>
  <c r="N37" i="6" s="1"/>
  <c r="P37" i="1"/>
  <c r="M37" i="1"/>
  <c r="K37" i="6" s="1"/>
  <c r="P82" i="1"/>
  <c r="M82" i="1"/>
  <c r="K82" i="6" s="1"/>
  <c r="Z82" i="1"/>
  <c r="Y82" i="1" s="1"/>
  <c r="NL48" i="6"/>
  <c r="NM48" i="6"/>
  <c r="NN48" i="6"/>
  <c r="MT48" i="6"/>
  <c r="MU48" i="6"/>
  <c r="MV48" i="6"/>
  <c r="MW48" i="6"/>
  <c r="MX48" i="6"/>
  <c r="LX48" i="6"/>
  <c r="LY48" i="6"/>
  <c r="LZ48" i="6"/>
  <c r="MA48" i="6"/>
  <c r="MB48" i="6"/>
  <c r="MC48" i="6"/>
  <c r="MD48" i="6"/>
  <c r="ME48" i="6"/>
  <c r="MF48" i="6"/>
  <c r="MY48" i="6"/>
  <c r="MZ48" i="6"/>
  <c r="NA48" i="6"/>
  <c r="NB48" i="6"/>
  <c r="NC48" i="6"/>
  <c r="ND48" i="6"/>
  <c r="NE48" i="6"/>
  <c r="NF48" i="6"/>
  <c r="NG48" i="6"/>
  <c r="NH48" i="6"/>
  <c r="NI48" i="6"/>
  <c r="NJ48" i="6"/>
  <c r="NK48" i="6"/>
  <c r="NO48" i="6"/>
  <c r="NP48" i="6"/>
  <c r="MS48" i="6"/>
  <c r="MR48" i="6"/>
  <c r="MQ48" i="6"/>
  <c r="MP48" i="6"/>
  <c r="MO48" i="6"/>
  <c r="MN48" i="6"/>
  <c r="MM48" i="6"/>
  <c r="ML48" i="6"/>
  <c r="MK48" i="6"/>
  <c r="MJ48" i="6"/>
  <c r="MI48" i="6"/>
  <c r="MH48" i="6"/>
  <c r="MG48" i="6"/>
  <c r="LW48" i="6"/>
  <c r="LV48" i="6"/>
  <c r="LU48" i="6"/>
  <c r="LT48" i="6"/>
  <c r="LS48" i="6"/>
  <c r="LR48" i="6"/>
  <c r="LQ48" i="6"/>
  <c r="LP48" i="6"/>
  <c r="LO48" i="6"/>
  <c r="LN48" i="6"/>
  <c r="LM48" i="6"/>
  <c r="LL48" i="6"/>
  <c r="LK48" i="6"/>
  <c r="LJ48" i="6"/>
  <c r="LI48" i="6"/>
  <c r="KP48" i="6"/>
  <c r="LH48" i="6"/>
  <c r="LG48" i="6"/>
  <c r="LF48" i="6"/>
  <c r="LE48" i="6"/>
  <c r="LD48" i="6"/>
  <c r="LC48" i="6"/>
  <c r="LB48" i="6"/>
  <c r="LA48" i="6"/>
  <c r="KZ48" i="6"/>
  <c r="KY48" i="6"/>
  <c r="KX48" i="6"/>
  <c r="KW48" i="6"/>
  <c r="KV48" i="6"/>
  <c r="KU48" i="6"/>
  <c r="KT48" i="6"/>
  <c r="KS48" i="6"/>
  <c r="KR48" i="6"/>
  <c r="KQ48" i="6"/>
  <c r="A82" i="6"/>
  <c r="B82" i="6"/>
  <c r="C82" i="6"/>
  <c r="D82" i="6"/>
  <c r="E82" i="6"/>
  <c r="F82" i="6"/>
  <c r="G82" i="6"/>
  <c r="H82" i="6"/>
  <c r="I82" i="6"/>
  <c r="M82" i="6"/>
  <c r="P82" i="6"/>
  <c r="Q82" i="6"/>
  <c r="R82" i="6"/>
  <c r="S82" i="6"/>
  <c r="P37" i="6"/>
  <c r="M37" i="6"/>
  <c r="Q37" i="6"/>
  <c r="R37" i="6"/>
  <c r="S37" i="6"/>
  <c r="B37" i="6"/>
  <c r="C37" i="6"/>
  <c r="E37" i="6"/>
  <c r="F37" i="6"/>
  <c r="G37" i="6"/>
  <c r="H37" i="6"/>
  <c r="I37" i="6"/>
  <c r="N89" i="1" l="1"/>
  <c r="L89" i="6" s="1"/>
  <c r="AU89" i="1"/>
  <c r="L89" i="1" s="1"/>
  <c r="O89" i="1"/>
  <c r="N89" i="6" s="1"/>
  <c r="O87" i="1"/>
  <c r="N87" i="6" s="1"/>
  <c r="AU87" i="1"/>
  <c r="L87" i="1" s="1"/>
  <c r="O85" i="1"/>
  <c r="N85" i="6" s="1"/>
  <c r="AU85" i="1"/>
  <c r="L85" i="1" s="1"/>
  <c r="N85" i="1"/>
  <c r="T85" i="1" s="1"/>
  <c r="O43" i="1"/>
  <c r="X43" i="1"/>
  <c r="L43" i="1" s="1"/>
  <c r="N43" i="1"/>
  <c r="O37" i="6"/>
  <c r="O82" i="6"/>
  <c r="N82" i="1"/>
  <c r="X82" i="1"/>
  <c r="L82" i="1" s="1"/>
  <c r="O82" i="1"/>
  <c r="N82" i="6" s="1"/>
  <c r="Y37" i="1"/>
  <c r="A46" i="6"/>
  <c r="B46" i="6"/>
  <c r="C46" i="6"/>
  <c r="D46" i="6"/>
  <c r="E46" i="6"/>
  <c r="F46" i="6"/>
  <c r="G46" i="6"/>
  <c r="H46" i="6"/>
  <c r="I46" i="6"/>
  <c r="M46" i="6"/>
  <c r="P46" i="6"/>
  <c r="Q46" i="6"/>
  <c r="R46" i="6"/>
  <c r="S46" i="6"/>
  <c r="A67" i="6"/>
  <c r="B67" i="6"/>
  <c r="C67" i="6"/>
  <c r="D67" i="6"/>
  <c r="E67" i="6"/>
  <c r="F67" i="6"/>
  <c r="G67" i="6"/>
  <c r="H67" i="6"/>
  <c r="I67" i="6"/>
  <c r="M67" i="6"/>
  <c r="P67" i="6"/>
  <c r="Q67" i="6"/>
  <c r="R67" i="6"/>
  <c r="S67" i="6"/>
  <c r="A64" i="6"/>
  <c r="B64" i="6"/>
  <c r="C64" i="6"/>
  <c r="D64" i="6"/>
  <c r="E64" i="6"/>
  <c r="F64" i="6"/>
  <c r="G64" i="6"/>
  <c r="H64" i="6"/>
  <c r="I64" i="6"/>
  <c r="M64" i="6"/>
  <c r="P64" i="6"/>
  <c r="Q64" i="6"/>
  <c r="R64" i="6"/>
  <c r="S64" i="6"/>
  <c r="Q89" i="1" l="1"/>
  <c r="R89" i="1"/>
  <c r="S89" i="1"/>
  <c r="T89" i="1"/>
  <c r="Q82" i="1"/>
  <c r="T82" i="1"/>
  <c r="T43" i="1"/>
  <c r="BP89" i="1"/>
  <c r="BQ89" i="1" s="1"/>
  <c r="J89" i="6"/>
  <c r="Q85" i="1"/>
  <c r="L85" i="6"/>
  <c r="BP85" i="1"/>
  <c r="BQ85" i="1" s="1"/>
  <c r="J85" i="6"/>
  <c r="N87" i="1"/>
  <c r="Q87" i="1" s="1"/>
  <c r="S85" i="1"/>
  <c r="R85" i="1"/>
  <c r="J82" i="6"/>
  <c r="BP82" i="1"/>
  <c r="BQ82" i="1" s="1"/>
  <c r="BP43" i="1"/>
  <c r="BQ43" i="1" s="1"/>
  <c r="S43" i="1"/>
  <c r="R43" i="1"/>
  <c r="Q43" i="1"/>
  <c r="R82" i="1"/>
  <c r="S82" i="1"/>
  <c r="L82" i="6"/>
  <c r="N37" i="1"/>
  <c r="X37" i="1"/>
  <c r="L37" i="1" s="1"/>
  <c r="S87" i="1" l="1"/>
  <c r="T87" i="1"/>
  <c r="R37" i="1"/>
  <c r="T37" i="1"/>
  <c r="L87" i="6"/>
  <c r="BP87" i="1"/>
  <c r="BQ87" i="1" s="1"/>
  <c r="J87" i="6"/>
  <c r="R87" i="1"/>
  <c r="J37" i="6"/>
  <c r="BP37" i="1"/>
  <c r="L37" i="6"/>
  <c r="Q37" i="1"/>
  <c r="S37" i="1"/>
  <c r="N126" i="1"/>
  <c r="AW36" i="1"/>
  <c r="AV36" i="1" s="1"/>
  <c r="AU36" i="1" s="1"/>
  <c r="Z36" i="1"/>
  <c r="Y36" i="1" s="1"/>
  <c r="P36" i="1"/>
  <c r="M36" i="1"/>
  <c r="K36" i="6" s="1"/>
  <c r="S36" i="6"/>
  <c r="R36" i="6"/>
  <c r="Q36" i="6"/>
  <c r="P36" i="6"/>
  <c r="M36" i="6"/>
  <c r="I36" i="6"/>
  <c r="H36" i="6"/>
  <c r="G36" i="6"/>
  <c r="F36" i="6"/>
  <c r="E36" i="6"/>
  <c r="C36" i="6"/>
  <c r="B36" i="6"/>
  <c r="A38" i="6"/>
  <c r="A39" i="6"/>
  <c r="A40" i="6"/>
  <c r="A41" i="6"/>
  <c r="A42" i="6"/>
  <c r="A44" i="6"/>
  <c r="A45" i="6"/>
  <c r="A47" i="6"/>
  <c r="M20" i="1"/>
  <c r="M21" i="1"/>
  <c r="M22" i="1"/>
  <c r="M23" i="1"/>
  <c r="I98" i="6"/>
  <c r="I68" i="6"/>
  <c r="I48" i="6"/>
  <c r="KD48" i="6"/>
  <c r="KE48" i="6"/>
  <c r="KF48" i="6"/>
  <c r="KG48" i="6"/>
  <c r="KH48" i="6"/>
  <c r="KI48" i="6"/>
  <c r="KJ48" i="6"/>
  <c r="KK48" i="6"/>
  <c r="KL48" i="6"/>
  <c r="KM48" i="6"/>
  <c r="KN48" i="6"/>
  <c r="KD68" i="6"/>
  <c r="KE68" i="6"/>
  <c r="KF68" i="6"/>
  <c r="KG68" i="6"/>
  <c r="KH68" i="6"/>
  <c r="KI68" i="6"/>
  <c r="KJ68" i="6"/>
  <c r="KK68" i="6"/>
  <c r="KL68" i="6"/>
  <c r="KM68" i="6"/>
  <c r="KN68" i="6"/>
  <c r="O36" i="6" l="1"/>
  <c r="O36" i="1"/>
  <c r="N36" i="6" s="1"/>
  <c r="X36" i="1"/>
  <c r="L36" i="1" s="1"/>
  <c r="N36" i="1"/>
  <c r="R36" i="1" s="1"/>
  <c r="O122" i="1"/>
  <c r="P122" i="1" s="1"/>
  <c r="O120" i="1"/>
  <c r="P120" i="1" s="1"/>
  <c r="P116" i="1"/>
  <c r="KD98" i="6"/>
  <c r="KE98" i="6"/>
  <c r="KF98" i="6"/>
  <c r="KG98" i="6"/>
  <c r="KH98" i="6"/>
  <c r="KI98" i="6"/>
  <c r="KJ98" i="6"/>
  <c r="KK98" i="6"/>
  <c r="KL98" i="6"/>
  <c r="KM98" i="6"/>
  <c r="KN98" i="6"/>
  <c r="KD99" i="6"/>
  <c r="KE99" i="6"/>
  <c r="KF99" i="6"/>
  <c r="KG99" i="6"/>
  <c r="KH99" i="6"/>
  <c r="KI99" i="6"/>
  <c r="KJ99" i="6"/>
  <c r="KK99" i="6"/>
  <c r="KL99" i="6"/>
  <c r="KM99" i="6"/>
  <c r="KN99" i="6"/>
  <c r="FT48" i="6"/>
  <c r="FU48" i="6"/>
  <c r="FV48" i="6"/>
  <c r="FW48" i="6"/>
  <c r="FX48" i="6"/>
  <c r="FY48" i="6"/>
  <c r="FZ48" i="6"/>
  <c r="GA48" i="6"/>
  <c r="GB48" i="6"/>
  <c r="GC48" i="6"/>
  <c r="GD48" i="6"/>
  <c r="GE48" i="6"/>
  <c r="GF48" i="6"/>
  <c r="GG48" i="6"/>
  <c r="GH48" i="6"/>
  <c r="GI48" i="6"/>
  <c r="GJ48" i="6"/>
  <c r="GK48" i="6"/>
  <c r="GL48" i="6"/>
  <c r="GM48" i="6"/>
  <c r="GN48" i="6"/>
  <c r="GO48" i="6"/>
  <c r="GP48" i="6"/>
  <c r="GQ48" i="6"/>
  <c r="GR48" i="6"/>
  <c r="GS48" i="6"/>
  <c r="GT48" i="6"/>
  <c r="GU48" i="6"/>
  <c r="GV48" i="6"/>
  <c r="GW48" i="6"/>
  <c r="GX48" i="6"/>
  <c r="GY48" i="6"/>
  <c r="GZ48" i="6"/>
  <c r="HA48" i="6"/>
  <c r="HB48" i="6"/>
  <c r="HC48" i="6"/>
  <c r="HD48" i="6"/>
  <c r="HE48" i="6"/>
  <c r="HF48" i="6"/>
  <c r="HG48" i="6"/>
  <c r="HH48" i="6"/>
  <c r="HI48" i="6"/>
  <c r="HJ48" i="6"/>
  <c r="HK48" i="6"/>
  <c r="HL48" i="6"/>
  <c r="HM48" i="6"/>
  <c r="HN48" i="6"/>
  <c r="HO48" i="6"/>
  <c r="HP48" i="6"/>
  <c r="HQ48" i="6"/>
  <c r="HR48" i="6"/>
  <c r="HS48" i="6"/>
  <c r="HT48" i="6"/>
  <c r="HU48" i="6"/>
  <c r="HV48" i="6"/>
  <c r="HW48" i="6"/>
  <c r="HX48" i="6"/>
  <c r="HY48" i="6"/>
  <c r="HZ48" i="6"/>
  <c r="IA48" i="6"/>
  <c r="IB48" i="6"/>
  <c r="IC48" i="6"/>
  <c r="ID48" i="6"/>
  <c r="IE48" i="6"/>
  <c r="IF48" i="6"/>
  <c r="IG48" i="6"/>
  <c r="IH48" i="6"/>
  <c r="II48" i="6"/>
  <c r="IJ48" i="6"/>
  <c r="IK48" i="6"/>
  <c r="IL48" i="6"/>
  <c r="IM48" i="6"/>
  <c r="IN48" i="6"/>
  <c r="IO48" i="6"/>
  <c r="IP48" i="6"/>
  <c r="IQ48" i="6"/>
  <c r="IR48" i="6"/>
  <c r="IS48" i="6"/>
  <c r="IT48" i="6"/>
  <c r="IU48" i="6"/>
  <c r="IV48" i="6"/>
  <c r="IW48" i="6"/>
  <c r="IX48" i="6"/>
  <c r="IY48" i="6"/>
  <c r="FT68" i="6"/>
  <c r="FU68" i="6"/>
  <c r="FV68" i="6"/>
  <c r="FW68" i="6"/>
  <c r="FX68" i="6"/>
  <c r="FY68" i="6"/>
  <c r="FZ68" i="6"/>
  <c r="GA68" i="6"/>
  <c r="GB68" i="6"/>
  <c r="GC68" i="6"/>
  <c r="GD68" i="6"/>
  <c r="GE68" i="6"/>
  <c r="GF68" i="6"/>
  <c r="GG68" i="6"/>
  <c r="GH68" i="6"/>
  <c r="GI68" i="6"/>
  <c r="GJ68" i="6"/>
  <c r="GK68" i="6"/>
  <c r="GL68" i="6"/>
  <c r="GM68" i="6"/>
  <c r="GN68" i="6"/>
  <c r="GO68" i="6"/>
  <c r="GP68" i="6"/>
  <c r="GQ68" i="6"/>
  <c r="GR68" i="6"/>
  <c r="GS68" i="6"/>
  <c r="GT68" i="6"/>
  <c r="GU68" i="6"/>
  <c r="GV68" i="6"/>
  <c r="GW68" i="6"/>
  <c r="GX68" i="6"/>
  <c r="GY68" i="6"/>
  <c r="GZ68" i="6"/>
  <c r="HA68" i="6"/>
  <c r="HB68" i="6"/>
  <c r="HC68" i="6"/>
  <c r="HD68" i="6"/>
  <c r="HE68" i="6"/>
  <c r="HF68" i="6"/>
  <c r="HG68" i="6"/>
  <c r="HH68" i="6"/>
  <c r="HI68" i="6"/>
  <c r="HJ68" i="6"/>
  <c r="HK68" i="6"/>
  <c r="HL68" i="6"/>
  <c r="HM68" i="6"/>
  <c r="HN68" i="6"/>
  <c r="HO68" i="6"/>
  <c r="HP68" i="6"/>
  <c r="HQ68" i="6"/>
  <c r="HR68" i="6"/>
  <c r="HS68" i="6"/>
  <c r="HT68" i="6"/>
  <c r="HU68" i="6"/>
  <c r="HV68" i="6"/>
  <c r="HW68" i="6"/>
  <c r="HX68" i="6"/>
  <c r="HY68" i="6"/>
  <c r="HZ68" i="6"/>
  <c r="IA68" i="6"/>
  <c r="IB68" i="6"/>
  <c r="IC68" i="6"/>
  <c r="ID68" i="6"/>
  <c r="IE68" i="6"/>
  <c r="IF68" i="6"/>
  <c r="IG68" i="6"/>
  <c r="IH68" i="6"/>
  <c r="II68" i="6"/>
  <c r="IJ68" i="6"/>
  <c r="IK68" i="6"/>
  <c r="IL68" i="6"/>
  <c r="IM68" i="6"/>
  <c r="IN68" i="6"/>
  <c r="IO68" i="6"/>
  <c r="IP68" i="6"/>
  <c r="IQ68" i="6"/>
  <c r="IR68" i="6"/>
  <c r="IS68" i="6"/>
  <c r="IT68" i="6"/>
  <c r="IU68" i="6"/>
  <c r="IV68" i="6"/>
  <c r="IW68" i="6"/>
  <c r="IX68" i="6"/>
  <c r="IY68" i="6"/>
  <c r="FT98" i="6"/>
  <c r="FU98" i="6"/>
  <c r="FV98" i="6"/>
  <c r="FW98" i="6"/>
  <c r="FX98" i="6"/>
  <c r="FY98" i="6"/>
  <c r="FZ98" i="6"/>
  <c r="GA98" i="6"/>
  <c r="GB98" i="6"/>
  <c r="GC98" i="6"/>
  <c r="GD98" i="6"/>
  <c r="GE98" i="6"/>
  <c r="GF98" i="6"/>
  <c r="GG98" i="6"/>
  <c r="GH98" i="6"/>
  <c r="GI98" i="6"/>
  <c r="GJ98" i="6"/>
  <c r="GK98" i="6"/>
  <c r="GL98" i="6"/>
  <c r="GM98" i="6"/>
  <c r="GN98" i="6"/>
  <c r="GO98" i="6"/>
  <c r="GP98" i="6"/>
  <c r="GQ98" i="6"/>
  <c r="GR98" i="6"/>
  <c r="GS98" i="6"/>
  <c r="GT98" i="6"/>
  <c r="GU98" i="6"/>
  <c r="GV98" i="6"/>
  <c r="GW98" i="6"/>
  <c r="GX98" i="6"/>
  <c r="GY98" i="6"/>
  <c r="GZ98" i="6"/>
  <c r="HA98" i="6"/>
  <c r="HB98" i="6"/>
  <c r="HC98" i="6"/>
  <c r="HD98" i="6"/>
  <c r="HE98" i="6"/>
  <c r="HF98" i="6"/>
  <c r="HG98" i="6"/>
  <c r="HH98" i="6"/>
  <c r="HI98" i="6"/>
  <c r="HJ98" i="6"/>
  <c r="HK98" i="6"/>
  <c r="HL98" i="6"/>
  <c r="HM98" i="6"/>
  <c r="HN98" i="6"/>
  <c r="HO98" i="6"/>
  <c r="HP98" i="6"/>
  <c r="HQ98" i="6"/>
  <c r="HR98" i="6"/>
  <c r="HS98" i="6"/>
  <c r="HT98" i="6"/>
  <c r="HU98" i="6"/>
  <c r="HV98" i="6"/>
  <c r="HW98" i="6"/>
  <c r="HX98" i="6"/>
  <c r="HY98" i="6"/>
  <c r="HZ98" i="6"/>
  <c r="IA98" i="6"/>
  <c r="IB98" i="6"/>
  <c r="IC98" i="6"/>
  <c r="ID98" i="6"/>
  <c r="IE98" i="6"/>
  <c r="IF98" i="6"/>
  <c r="IG98" i="6"/>
  <c r="IH98" i="6"/>
  <c r="II98" i="6"/>
  <c r="IJ98" i="6"/>
  <c r="IK98" i="6"/>
  <c r="IL98" i="6"/>
  <c r="IM98" i="6"/>
  <c r="IN98" i="6"/>
  <c r="IO98" i="6"/>
  <c r="IP98" i="6"/>
  <c r="IQ98" i="6"/>
  <c r="IR98" i="6"/>
  <c r="IS98" i="6"/>
  <c r="IT98" i="6"/>
  <c r="IU98" i="6"/>
  <c r="IV98" i="6"/>
  <c r="IW98" i="6"/>
  <c r="IX98" i="6"/>
  <c r="IY98" i="6"/>
  <c r="FT99" i="6"/>
  <c r="FU99" i="6"/>
  <c r="FV99" i="6"/>
  <c r="FW99" i="6"/>
  <c r="FX99" i="6"/>
  <c r="FY99" i="6"/>
  <c r="FZ99" i="6"/>
  <c r="GA99" i="6"/>
  <c r="GB99" i="6"/>
  <c r="GC99" i="6"/>
  <c r="GD99" i="6"/>
  <c r="GE99" i="6"/>
  <c r="GF99" i="6"/>
  <c r="GG99" i="6"/>
  <c r="GH99" i="6"/>
  <c r="GI99" i="6"/>
  <c r="GJ99" i="6"/>
  <c r="GK99" i="6"/>
  <c r="GL99" i="6"/>
  <c r="GM99" i="6"/>
  <c r="GN99" i="6"/>
  <c r="GO99" i="6"/>
  <c r="GP99" i="6"/>
  <c r="GQ99" i="6"/>
  <c r="GR99" i="6"/>
  <c r="GS99" i="6"/>
  <c r="GT99" i="6"/>
  <c r="GU99" i="6"/>
  <c r="GV99" i="6"/>
  <c r="GW99" i="6"/>
  <c r="GX99" i="6"/>
  <c r="GY99" i="6"/>
  <c r="GZ99" i="6"/>
  <c r="HA99" i="6"/>
  <c r="HB99" i="6"/>
  <c r="HC99" i="6"/>
  <c r="HD99" i="6"/>
  <c r="HE99" i="6"/>
  <c r="HF99" i="6"/>
  <c r="HG99" i="6"/>
  <c r="HH99" i="6"/>
  <c r="HI99" i="6"/>
  <c r="HJ99" i="6"/>
  <c r="HK99" i="6"/>
  <c r="HL99" i="6"/>
  <c r="HM99" i="6"/>
  <c r="HN99" i="6"/>
  <c r="HO99" i="6"/>
  <c r="HP99" i="6"/>
  <c r="HQ99" i="6"/>
  <c r="HR99" i="6"/>
  <c r="HS99" i="6"/>
  <c r="HT99" i="6"/>
  <c r="HU99" i="6"/>
  <c r="HV99" i="6"/>
  <c r="HW99" i="6"/>
  <c r="HX99" i="6"/>
  <c r="HY99" i="6"/>
  <c r="HZ99" i="6"/>
  <c r="IA99" i="6"/>
  <c r="IB99" i="6"/>
  <c r="IC99" i="6"/>
  <c r="ID99" i="6"/>
  <c r="IE99" i="6"/>
  <c r="IF99" i="6"/>
  <c r="IG99" i="6"/>
  <c r="IH99" i="6"/>
  <c r="II99" i="6"/>
  <c r="IJ99" i="6"/>
  <c r="IK99" i="6"/>
  <c r="IL99" i="6"/>
  <c r="IM99" i="6"/>
  <c r="IN99" i="6"/>
  <c r="IO99" i="6"/>
  <c r="IP99" i="6"/>
  <c r="IQ99" i="6"/>
  <c r="IR99" i="6"/>
  <c r="IS99" i="6"/>
  <c r="IT99" i="6"/>
  <c r="IU99" i="6"/>
  <c r="IV99" i="6"/>
  <c r="IW99" i="6"/>
  <c r="IX99" i="6"/>
  <c r="IY99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CS68" i="6"/>
  <c r="CT68" i="6"/>
  <c r="CU68" i="6"/>
  <c r="CV68" i="6"/>
  <c r="CW68" i="6"/>
  <c r="CX68" i="6"/>
  <c r="CY68" i="6"/>
  <c r="CZ68" i="6"/>
  <c r="DA68" i="6"/>
  <c r="DB68" i="6"/>
  <c r="DC68" i="6"/>
  <c r="DD68" i="6"/>
  <c r="DE68" i="6"/>
  <c r="DF68" i="6"/>
  <c r="DG68" i="6"/>
  <c r="DH68" i="6"/>
  <c r="DI68" i="6"/>
  <c r="DJ68" i="6"/>
  <c r="DK68" i="6"/>
  <c r="DL68" i="6"/>
  <c r="DM68" i="6"/>
  <c r="DN68" i="6"/>
  <c r="DO68" i="6"/>
  <c r="DP68" i="6"/>
  <c r="DQ68" i="6"/>
  <c r="DR68" i="6"/>
  <c r="DS68" i="6"/>
  <c r="DT68" i="6"/>
  <c r="DU68" i="6"/>
  <c r="DV68" i="6"/>
  <c r="DW68" i="6"/>
  <c r="DX68" i="6"/>
  <c r="DY68" i="6"/>
  <c r="DZ68" i="6"/>
  <c r="EA68" i="6"/>
  <c r="EB68" i="6"/>
  <c r="EC68" i="6"/>
  <c r="ED68" i="6"/>
  <c r="CS98" i="6"/>
  <c r="CT98" i="6"/>
  <c r="CU98" i="6"/>
  <c r="CV98" i="6"/>
  <c r="CW98" i="6"/>
  <c r="CX98" i="6"/>
  <c r="CY98" i="6"/>
  <c r="CZ98" i="6"/>
  <c r="DA98" i="6"/>
  <c r="DB98" i="6"/>
  <c r="DC98" i="6"/>
  <c r="DD98" i="6"/>
  <c r="DE98" i="6"/>
  <c r="DF98" i="6"/>
  <c r="DG98" i="6"/>
  <c r="DH98" i="6"/>
  <c r="DI98" i="6"/>
  <c r="DJ98" i="6"/>
  <c r="DK98" i="6"/>
  <c r="DL98" i="6"/>
  <c r="DM98" i="6"/>
  <c r="DN98" i="6"/>
  <c r="DO98" i="6"/>
  <c r="DP98" i="6"/>
  <c r="DQ98" i="6"/>
  <c r="DR98" i="6"/>
  <c r="DS98" i="6"/>
  <c r="DT98" i="6"/>
  <c r="DU98" i="6"/>
  <c r="DV98" i="6"/>
  <c r="DW98" i="6"/>
  <c r="DX98" i="6"/>
  <c r="DY98" i="6"/>
  <c r="DZ98" i="6"/>
  <c r="EA98" i="6"/>
  <c r="EB98" i="6"/>
  <c r="EC98" i="6"/>
  <c r="ED98" i="6"/>
  <c r="CS99" i="6"/>
  <c r="CT99" i="6"/>
  <c r="CU99" i="6"/>
  <c r="CV99" i="6"/>
  <c r="CW99" i="6"/>
  <c r="CX99" i="6"/>
  <c r="CY99" i="6"/>
  <c r="CZ99" i="6"/>
  <c r="DA99" i="6"/>
  <c r="DB99" i="6"/>
  <c r="DC99" i="6"/>
  <c r="DD99" i="6"/>
  <c r="DE99" i="6"/>
  <c r="DF99" i="6"/>
  <c r="DG99" i="6"/>
  <c r="DH99" i="6"/>
  <c r="DI99" i="6"/>
  <c r="DJ99" i="6"/>
  <c r="DK99" i="6"/>
  <c r="DL99" i="6"/>
  <c r="DM99" i="6"/>
  <c r="DN99" i="6"/>
  <c r="DO99" i="6"/>
  <c r="DP99" i="6"/>
  <c r="DQ99" i="6"/>
  <c r="DR99" i="6"/>
  <c r="DS99" i="6"/>
  <c r="DT99" i="6"/>
  <c r="DU99" i="6"/>
  <c r="DV99" i="6"/>
  <c r="DW99" i="6"/>
  <c r="DX99" i="6"/>
  <c r="DY99" i="6"/>
  <c r="DZ99" i="6"/>
  <c r="EA99" i="6"/>
  <c r="EB99" i="6"/>
  <c r="EC99" i="6"/>
  <c r="ED99" i="6"/>
  <c r="JB98" i="6"/>
  <c r="JC98" i="6"/>
  <c r="JD98" i="6"/>
  <c r="JE98" i="6"/>
  <c r="JF98" i="6"/>
  <c r="JG98" i="6"/>
  <c r="JH98" i="6"/>
  <c r="JI98" i="6"/>
  <c r="JJ98" i="6"/>
  <c r="JK98" i="6"/>
  <c r="JL98" i="6"/>
  <c r="JM98" i="6"/>
  <c r="JN98" i="6"/>
  <c r="JO98" i="6"/>
  <c r="JP98" i="6"/>
  <c r="JQ98" i="6"/>
  <c r="JB99" i="6"/>
  <c r="JC99" i="6"/>
  <c r="JD99" i="6"/>
  <c r="JE99" i="6"/>
  <c r="JF99" i="6"/>
  <c r="JG99" i="6"/>
  <c r="JH99" i="6"/>
  <c r="JI99" i="6"/>
  <c r="JJ99" i="6"/>
  <c r="JK99" i="6"/>
  <c r="JL99" i="6"/>
  <c r="JM99" i="6"/>
  <c r="JN99" i="6"/>
  <c r="JO99" i="6"/>
  <c r="JP99" i="6"/>
  <c r="JQ99" i="6"/>
  <c r="JB68" i="6"/>
  <c r="JC68" i="6"/>
  <c r="JD68" i="6"/>
  <c r="JE68" i="6"/>
  <c r="JF68" i="6"/>
  <c r="JG68" i="6"/>
  <c r="JH68" i="6"/>
  <c r="JI68" i="6"/>
  <c r="JJ68" i="6"/>
  <c r="JK68" i="6"/>
  <c r="JL68" i="6"/>
  <c r="JM68" i="6"/>
  <c r="JN68" i="6"/>
  <c r="JO68" i="6"/>
  <c r="JP68" i="6"/>
  <c r="JQ68" i="6"/>
  <c r="JB48" i="6"/>
  <c r="JC48" i="6"/>
  <c r="JD48" i="6"/>
  <c r="JE48" i="6"/>
  <c r="JF48" i="6"/>
  <c r="JG48" i="6"/>
  <c r="JH48" i="6"/>
  <c r="JI48" i="6"/>
  <c r="JJ48" i="6"/>
  <c r="JK48" i="6"/>
  <c r="JL48" i="6"/>
  <c r="JM48" i="6"/>
  <c r="JN48" i="6"/>
  <c r="JO48" i="6"/>
  <c r="JP48" i="6"/>
  <c r="JQ48" i="6"/>
  <c r="JR48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AO99" i="6"/>
  <c r="AP99" i="6"/>
  <c r="AQ99" i="6"/>
  <c r="AR99" i="6"/>
  <c r="AS99" i="6"/>
  <c r="AT99" i="6"/>
  <c r="AU99" i="6"/>
  <c r="AV99" i="6"/>
  <c r="AW99" i="6"/>
  <c r="AX99" i="6"/>
  <c r="AY99" i="6"/>
  <c r="AZ99" i="6"/>
  <c r="BA99" i="6"/>
  <c r="BB99" i="6"/>
  <c r="BC99" i="6"/>
  <c r="BD99" i="6"/>
  <c r="BE99" i="6"/>
  <c r="BF99" i="6"/>
  <c r="BG99" i="6"/>
  <c r="BH99" i="6"/>
  <c r="BI99" i="6"/>
  <c r="BJ99" i="6"/>
  <c r="BK99" i="6"/>
  <c r="BL99" i="6"/>
  <c r="BM99" i="6"/>
  <c r="BN99" i="6"/>
  <c r="BO99" i="6"/>
  <c r="BP99" i="6"/>
  <c r="BQ99" i="6"/>
  <c r="BR99" i="6"/>
  <c r="BS99" i="6"/>
  <c r="BT99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AP68" i="6"/>
  <c r="AQ68" i="6"/>
  <c r="AR68" i="6"/>
  <c r="AS68" i="6"/>
  <c r="AT68" i="6"/>
  <c r="AU68" i="6"/>
  <c r="AV68" i="6"/>
  <c r="AW68" i="6"/>
  <c r="AX68" i="6"/>
  <c r="AY68" i="6"/>
  <c r="AZ68" i="6"/>
  <c r="BA68" i="6"/>
  <c r="BB68" i="6"/>
  <c r="BC68" i="6"/>
  <c r="BD68" i="6"/>
  <c r="BE68" i="6"/>
  <c r="BF68" i="6"/>
  <c r="BG68" i="6"/>
  <c r="BH68" i="6"/>
  <c r="BI68" i="6"/>
  <c r="BJ68" i="6"/>
  <c r="BK68" i="6"/>
  <c r="BL68" i="6"/>
  <c r="BM68" i="6"/>
  <c r="BN68" i="6"/>
  <c r="BO68" i="6"/>
  <c r="BP68" i="6"/>
  <c r="BQ68" i="6"/>
  <c r="BR68" i="6"/>
  <c r="BS68" i="6"/>
  <c r="BT6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AO98" i="6"/>
  <c r="AP98" i="6"/>
  <c r="AQ98" i="6"/>
  <c r="AR98" i="6"/>
  <c r="AS98" i="6"/>
  <c r="AT98" i="6"/>
  <c r="AU98" i="6"/>
  <c r="AV98" i="6"/>
  <c r="AW98" i="6"/>
  <c r="AX98" i="6"/>
  <c r="AY98" i="6"/>
  <c r="AZ98" i="6"/>
  <c r="BA98" i="6"/>
  <c r="BB98" i="6"/>
  <c r="BC98" i="6"/>
  <c r="BD98" i="6"/>
  <c r="BE98" i="6"/>
  <c r="BF98" i="6"/>
  <c r="BG98" i="6"/>
  <c r="BH98" i="6"/>
  <c r="BI98" i="6"/>
  <c r="BJ98" i="6"/>
  <c r="BK98" i="6"/>
  <c r="BL98" i="6"/>
  <c r="BM98" i="6"/>
  <c r="BN98" i="6"/>
  <c r="BO98" i="6"/>
  <c r="BP98" i="6"/>
  <c r="BQ98" i="6"/>
  <c r="BR98" i="6"/>
  <c r="BS98" i="6"/>
  <c r="BT9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BR48" i="6"/>
  <c r="BS48" i="6"/>
  <c r="BT48" i="6"/>
  <c r="T36" i="1" l="1"/>
  <c r="L36" i="6"/>
  <c r="S36" i="1"/>
  <c r="Q36" i="1"/>
  <c r="J36" i="6"/>
  <c r="BP36" i="1"/>
  <c r="BQ36" i="1" s="1"/>
  <c r="T68" i="6"/>
  <c r="U68" i="6"/>
  <c r="V68" i="6"/>
  <c r="W68" i="6"/>
  <c r="X68" i="6"/>
  <c r="Y68" i="6"/>
  <c r="BU68" i="6"/>
  <c r="BV68" i="6"/>
  <c r="BW68" i="6"/>
  <c r="BX68" i="6"/>
  <c r="BY68" i="6"/>
  <c r="BZ68" i="6"/>
  <c r="CA68" i="6"/>
  <c r="CB68" i="6"/>
  <c r="CC68" i="6"/>
  <c r="CD68" i="6"/>
  <c r="CE68" i="6"/>
  <c r="CF68" i="6"/>
  <c r="CG68" i="6"/>
  <c r="CH68" i="6"/>
  <c r="CI68" i="6"/>
  <c r="CJ68" i="6"/>
  <c r="CK68" i="6"/>
  <c r="CL68" i="6"/>
  <c r="CM68" i="6"/>
  <c r="CN68" i="6"/>
  <c r="CO68" i="6"/>
  <c r="CP68" i="6"/>
  <c r="CQ68" i="6"/>
  <c r="CR68" i="6"/>
  <c r="EE68" i="6"/>
  <c r="EF68" i="6"/>
  <c r="EG68" i="6"/>
  <c r="EH68" i="6"/>
  <c r="EI68" i="6"/>
  <c r="EJ68" i="6"/>
  <c r="EK68" i="6"/>
  <c r="EL68" i="6"/>
  <c r="EM68" i="6"/>
  <c r="EN68" i="6"/>
  <c r="EO68" i="6"/>
  <c r="EP68" i="6"/>
  <c r="EQ68" i="6"/>
  <c r="ER68" i="6"/>
  <c r="ES68" i="6"/>
  <c r="ET68" i="6"/>
  <c r="EU68" i="6"/>
  <c r="EV68" i="6"/>
  <c r="EW68" i="6"/>
  <c r="EX68" i="6"/>
  <c r="EY68" i="6"/>
  <c r="EZ68" i="6"/>
  <c r="FA68" i="6"/>
  <c r="FB68" i="6"/>
  <c r="FC68" i="6"/>
  <c r="FD68" i="6"/>
  <c r="FE68" i="6"/>
  <c r="FF68" i="6"/>
  <c r="FG68" i="6"/>
  <c r="FH68" i="6"/>
  <c r="FI68" i="6"/>
  <c r="FJ68" i="6"/>
  <c r="FK68" i="6"/>
  <c r="FL68" i="6"/>
  <c r="FM68" i="6"/>
  <c r="FN68" i="6"/>
  <c r="FO68" i="6"/>
  <c r="FP68" i="6"/>
  <c r="FQ68" i="6"/>
  <c r="FR68" i="6"/>
  <c r="FS68" i="6"/>
  <c r="IZ68" i="6"/>
  <c r="JA68" i="6"/>
  <c r="JR68" i="6"/>
  <c r="JS68" i="6"/>
  <c r="JT68" i="6"/>
  <c r="JU68" i="6"/>
  <c r="JV68" i="6"/>
  <c r="JW68" i="6"/>
  <c r="JX68" i="6"/>
  <c r="JY68" i="6"/>
  <c r="JZ68" i="6"/>
  <c r="KA68" i="6"/>
  <c r="KB68" i="6"/>
  <c r="KC68" i="6"/>
  <c r="KO68" i="6"/>
  <c r="KP68" i="6"/>
  <c r="KQ68" i="6"/>
  <c r="KR68" i="6"/>
  <c r="KS68" i="6"/>
  <c r="KT68" i="6"/>
  <c r="KU68" i="6"/>
  <c r="KV68" i="6"/>
  <c r="KW68" i="6"/>
  <c r="KX68" i="6"/>
  <c r="KY68" i="6"/>
  <c r="KZ68" i="6"/>
  <c r="LA68" i="6"/>
  <c r="LB68" i="6"/>
  <c r="LC68" i="6"/>
  <c r="LD68" i="6"/>
  <c r="LE68" i="6"/>
  <c r="LF68" i="6"/>
  <c r="LG68" i="6"/>
  <c r="LH68" i="6"/>
  <c r="LI68" i="6"/>
  <c r="LJ68" i="6"/>
  <c r="LK68" i="6"/>
  <c r="LL68" i="6"/>
  <c r="LM68" i="6"/>
  <c r="LN68" i="6"/>
  <c r="LO68" i="6"/>
  <c r="LP68" i="6"/>
  <c r="LQ68" i="6"/>
  <c r="LR68" i="6"/>
  <c r="LS68" i="6"/>
  <c r="LT68" i="6"/>
  <c r="LU68" i="6"/>
  <c r="LV68" i="6"/>
  <c r="LW68" i="6"/>
  <c r="LX68" i="6"/>
  <c r="LY68" i="6"/>
  <c r="LZ68" i="6"/>
  <c r="MA68" i="6"/>
  <c r="MB68" i="6"/>
  <c r="MC68" i="6"/>
  <c r="MD68" i="6"/>
  <c r="ME68" i="6"/>
  <c r="MF68" i="6"/>
  <c r="MG68" i="6"/>
  <c r="MH68" i="6"/>
  <c r="MI68" i="6"/>
  <c r="MJ68" i="6"/>
  <c r="MK68" i="6"/>
  <c r="ML68" i="6"/>
  <c r="MM68" i="6"/>
  <c r="MN68" i="6"/>
  <c r="MO68" i="6"/>
  <c r="MP68" i="6"/>
  <c r="MQ68" i="6"/>
  <c r="MR68" i="6"/>
  <c r="MS68" i="6"/>
  <c r="MT68" i="6"/>
  <c r="MU68" i="6"/>
  <c r="MV68" i="6"/>
  <c r="MW68" i="6"/>
  <c r="MX68" i="6"/>
  <c r="MY68" i="6"/>
  <c r="MZ68" i="6"/>
  <c r="NA68" i="6"/>
  <c r="NB68" i="6"/>
  <c r="NC68" i="6"/>
  <c r="ND68" i="6"/>
  <c r="NE68" i="6"/>
  <c r="NF68" i="6"/>
  <c r="NG68" i="6"/>
  <c r="NH68" i="6"/>
  <c r="NI68" i="6"/>
  <c r="NJ68" i="6"/>
  <c r="NK68" i="6"/>
  <c r="NL68" i="6"/>
  <c r="NM68" i="6"/>
  <c r="NN68" i="6"/>
  <c r="NO68" i="6"/>
  <c r="NP68" i="6"/>
  <c r="NQ68" i="6"/>
  <c r="NR68" i="6"/>
  <c r="NS68" i="6"/>
  <c r="NT68" i="6"/>
  <c r="NU68" i="6"/>
  <c r="NV68" i="6"/>
  <c r="NW68" i="6"/>
  <c r="T98" i="6"/>
  <c r="U98" i="6"/>
  <c r="V98" i="6"/>
  <c r="W98" i="6"/>
  <c r="X98" i="6"/>
  <c r="Y98" i="6"/>
  <c r="BU98" i="6"/>
  <c r="BV98" i="6"/>
  <c r="BW98" i="6"/>
  <c r="BX98" i="6"/>
  <c r="BY98" i="6"/>
  <c r="BZ98" i="6"/>
  <c r="CA98" i="6"/>
  <c r="CB98" i="6"/>
  <c r="CC98" i="6"/>
  <c r="CD98" i="6"/>
  <c r="CE98" i="6"/>
  <c r="CF98" i="6"/>
  <c r="CG98" i="6"/>
  <c r="CH98" i="6"/>
  <c r="CI98" i="6"/>
  <c r="CJ98" i="6"/>
  <c r="CK98" i="6"/>
  <c r="CL98" i="6"/>
  <c r="CM98" i="6"/>
  <c r="CN98" i="6"/>
  <c r="CO98" i="6"/>
  <c r="CP98" i="6"/>
  <c r="CQ98" i="6"/>
  <c r="CR98" i="6"/>
  <c r="EE98" i="6"/>
  <c r="EF98" i="6"/>
  <c r="EG98" i="6"/>
  <c r="EH98" i="6"/>
  <c r="EI98" i="6"/>
  <c r="EJ98" i="6"/>
  <c r="EK98" i="6"/>
  <c r="EL98" i="6"/>
  <c r="EM98" i="6"/>
  <c r="EN98" i="6"/>
  <c r="EO98" i="6"/>
  <c r="EP98" i="6"/>
  <c r="EQ98" i="6"/>
  <c r="ER98" i="6"/>
  <c r="ES98" i="6"/>
  <c r="ET98" i="6"/>
  <c r="EU98" i="6"/>
  <c r="EV98" i="6"/>
  <c r="EW98" i="6"/>
  <c r="EX98" i="6"/>
  <c r="EY98" i="6"/>
  <c r="EZ98" i="6"/>
  <c r="FA98" i="6"/>
  <c r="FB98" i="6"/>
  <c r="FC98" i="6"/>
  <c r="FD98" i="6"/>
  <c r="FE98" i="6"/>
  <c r="FF98" i="6"/>
  <c r="FG98" i="6"/>
  <c r="FH98" i="6"/>
  <c r="FI98" i="6"/>
  <c r="FJ98" i="6"/>
  <c r="FK98" i="6"/>
  <c r="FL98" i="6"/>
  <c r="FM98" i="6"/>
  <c r="FN98" i="6"/>
  <c r="FO98" i="6"/>
  <c r="FP98" i="6"/>
  <c r="FQ98" i="6"/>
  <c r="FR98" i="6"/>
  <c r="FS98" i="6"/>
  <c r="IZ98" i="6"/>
  <c r="JA98" i="6"/>
  <c r="JR98" i="6"/>
  <c r="JS98" i="6"/>
  <c r="JT98" i="6"/>
  <c r="JU98" i="6"/>
  <c r="JV98" i="6"/>
  <c r="JW98" i="6"/>
  <c r="JX98" i="6"/>
  <c r="JY98" i="6"/>
  <c r="JZ98" i="6"/>
  <c r="KA98" i="6"/>
  <c r="KB98" i="6"/>
  <c r="KC98" i="6"/>
  <c r="KO98" i="6"/>
  <c r="KP98" i="6"/>
  <c r="KQ98" i="6"/>
  <c r="KR98" i="6"/>
  <c r="KS98" i="6"/>
  <c r="KT98" i="6"/>
  <c r="KU98" i="6"/>
  <c r="KV98" i="6"/>
  <c r="KW98" i="6"/>
  <c r="KX98" i="6"/>
  <c r="KY98" i="6"/>
  <c r="KZ98" i="6"/>
  <c r="LA98" i="6"/>
  <c r="LB98" i="6"/>
  <c r="LC98" i="6"/>
  <c r="LD98" i="6"/>
  <c r="LE98" i="6"/>
  <c r="LF98" i="6"/>
  <c r="LG98" i="6"/>
  <c r="LH98" i="6"/>
  <c r="LI98" i="6"/>
  <c r="LJ98" i="6"/>
  <c r="LK98" i="6"/>
  <c r="LL98" i="6"/>
  <c r="LM98" i="6"/>
  <c r="LN98" i="6"/>
  <c r="LO98" i="6"/>
  <c r="LP98" i="6"/>
  <c r="LQ98" i="6"/>
  <c r="LR98" i="6"/>
  <c r="LS98" i="6"/>
  <c r="LT98" i="6"/>
  <c r="LU98" i="6"/>
  <c r="LV98" i="6"/>
  <c r="LW98" i="6"/>
  <c r="LX98" i="6"/>
  <c r="LY98" i="6"/>
  <c r="LZ98" i="6"/>
  <c r="MA98" i="6"/>
  <c r="MB98" i="6"/>
  <c r="MC98" i="6"/>
  <c r="MD98" i="6"/>
  <c r="ME98" i="6"/>
  <c r="MF98" i="6"/>
  <c r="MG98" i="6"/>
  <c r="MH98" i="6"/>
  <c r="MI98" i="6"/>
  <c r="MJ98" i="6"/>
  <c r="MK98" i="6"/>
  <c r="ML98" i="6"/>
  <c r="MM98" i="6"/>
  <c r="MN98" i="6"/>
  <c r="MO98" i="6"/>
  <c r="MP98" i="6"/>
  <c r="MQ98" i="6"/>
  <c r="MR98" i="6"/>
  <c r="MS98" i="6"/>
  <c r="MT98" i="6"/>
  <c r="MU98" i="6"/>
  <c r="MV98" i="6"/>
  <c r="MW98" i="6"/>
  <c r="MX98" i="6"/>
  <c r="MY98" i="6"/>
  <c r="MZ98" i="6"/>
  <c r="NA98" i="6"/>
  <c r="NB98" i="6"/>
  <c r="NC98" i="6"/>
  <c r="ND98" i="6"/>
  <c r="NE98" i="6"/>
  <c r="NF98" i="6"/>
  <c r="NG98" i="6"/>
  <c r="NH98" i="6"/>
  <c r="NI98" i="6"/>
  <c r="NJ98" i="6"/>
  <c r="NK98" i="6"/>
  <c r="NL98" i="6"/>
  <c r="NM98" i="6"/>
  <c r="NN98" i="6"/>
  <c r="NO98" i="6"/>
  <c r="NP98" i="6"/>
  <c r="NQ98" i="6"/>
  <c r="NR98" i="6"/>
  <c r="NS98" i="6"/>
  <c r="NT98" i="6"/>
  <c r="NU98" i="6"/>
  <c r="NV98" i="6"/>
  <c r="NW98" i="6"/>
  <c r="T99" i="6"/>
  <c r="U99" i="6"/>
  <c r="V99" i="6"/>
  <c r="W99" i="6"/>
  <c r="X99" i="6"/>
  <c r="Y99" i="6"/>
  <c r="BU99" i="6"/>
  <c r="BV99" i="6"/>
  <c r="BW99" i="6"/>
  <c r="BX99" i="6"/>
  <c r="BY99" i="6"/>
  <c r="BZ99" i="6"/>
  <c r="CA99" i="6"/>
  <c r="CB99" i="6"/>
  <c r="CC99" i="6"/>
  <c r="CD99" i="6"/>
  <c r="CE99" i="6"/>
  <c r="CF99" i="6"/>
  <c r="CG99" i="6"/>
  <c r="CH99" i="6"/>
  <c r="CI99" i="6"/>
  <c r="CJ99" i="6"/>
  <c r="CK99" i="6"/>
  <c r="CL99" i="6"/>
  <c r="CM99" i="6"/>
  <c r="CN99" i="6"/>
  <c r="CO99" i="6"/>
  <c r="CP99" i="6"/>
  <c r="CQ99" i="6"/>
  <c r="CR99" i="6"/>
  <c r="EE99" i="6"/>
  <c r="EF99" i="6"/>
  <c r="EG99" i="6"/>
  <c r="EH99" i="6"/>
  <c r="EI99" i="6"/>
  <c r="EJ99" i="6"/>
  <c r="EK99" i="6"/>
  <c r="EL99" i="6"/>
  <c r="EM99" i="6"/>
  <c r="EN99" i="6"/>
  <c r="EO99" i="6"/>
  <c r="EP99" i="6"/>
  <c r="EQ99" i="6"/>
  <c r="ER99" i="6"/>
  <c r="ES99" i="6"/>
  <c r="ET99" i="6"/>
  <c r="EU99" i="6"/>
  <c r="EV99" i="6"/>
  <c r="EW99" i="6"/>
  <c r="EX99" i="6"/>
  <c r="EY99" i="6"/>
  <c r="EZ99" i="6"/>
  <c r="FA99" i="6"/>
  <c r="FB99" i="6"/>
  <c r="FC99" i="6"/>
  <c r="FD99" i="6"/>
  <c r="FE99" i="6"/>
  <c r="FF99" i="6"/>
  <c r="FG99" i="6"/>
  <c r="FH99" i="6"/>
  <c r="FI99" i="6"/>
  <c r="FJ99" i="6"/>
  <c r="FK99" i="6"/>
  <c r="FL99" i="6"/>
  <c r="FM99" i="6"/>
  <c r="FN99" i="6"/>
  <c r="FO99" i="6"/>
  <c r="FP99" i="6"/>
  <c r="FQ99" i="6"/>
  <c r="FR99" i="6"/>
  <c r="FS99" i="6"/>
  <c r="IZ99" i="6"/>
  <c r="JA99" i="6"/>
  <c r="JR99" i="6"/>
  <c r="JS99" i="6"/>
  <c r="JT99" i="6"/>
  <c r="JU99" i="6"/>
  <c r="JV99" i="6"/>
  <c r="JW99" i="6"/>
  <c r="JX99" i="6"/>
  <c r="JY99" i="6"/>
  <c r="JZ99" i="6"/>
  <c r="KA99" i="6"/>
  <c r="KB99" i="6"/>
  <c r="KC99" i="6"/>
  <c r="KO99" i="6"/>
  <c r="KP99" i="6"/>
  <c r="KQ99" i="6"/>
  <c r="KR99" i="6"/>
  <c r="KS99" i="6"/>
  <c r="KT99" i="6"/>
  <c r="KU99" i="6"/>
  <c r="KV99" i="6"/>
  <c r="KW99" i="6"/>
  <c r="KX99" i="6"/>
  <c r="KY99" i="6"/>
  <c r="KZ99" i="6"/>
  <c r="LA99" i="6"/>
  <c r="LB99" i="6"/>
  <c r="LC99" i="6"/>
  <c r="LD99" i="6"/>
  <c r="LE99" i="6"/>
  <c r="LF99" i="6"/>
  <c r="LG99" i="6"/>
  <c r="LH99" i="6"/>
  <c r="LI99" i="6"/>
  <c r="LJ99" i="6"/>
  <c r="LK99" i="6"/>
  <c r="LL99" i="6"/>
  <c r="LM99" i="6"/>
  <c r="LN99" i="6"/>
  <c r="LO99" i="6"/>
  <c r="LP99" i="6"/>
  <c r="LQ99" i="6"/>
  <c r="LR99" i="6"/>
  <c r="LS99" i="6"/>
  <c r="LT99" i="6"/>
  <c r="LU99" i="6"/>
  <c r="LV99" i="6"/>
  <c r="LW99" i="6"/>
  <c r="LX99" i="6"/>
  <c r="LY99" i="6"/>
  <c r="LZ99" i="6"/>
  <c r="MA99" i="6"/>
  <c r="MB99" i="6"/>
  <c r="MC99" i="6"/>
  <c r="MD99" i="6"/>
  <c r="ME99" i="6"/>
  <c r="MF99" i="6"/>
  <c r="MG99" i="6"/>
  <c r="MH99" i="6"/>
  <c r="MI99" i="6"/>
  <c r="MJ99" i="6"/>
  <c r="MK99" i="6"/>
  <c r="ML99" i="6"/>
  <c r="MM99" i="6"/>
  <c r="MN99" i="6"/>
  <c r="MO99" i="6"/>
  <c r="MP99" i="6"/>
  <c r="MQ99" i="6"/>
  <c r="MR99" i="6"/>
  <c r="MS99" i="6"/>
  <c r="MT99" i="6"/>
  <c r="MU99" i="6"/>
  <c r="MV99" i="6"/>
  <c r="MW99" i="6"/>
  <c r="MX99" i="6"/>
  <c r="MY99" i="6"/>
  <c r="MZ99" i="6"/>
  <c r="NA99" i="6"/>
  <c r="NB99" i="6"/>
  <c r="NC99" i="6"/>
  <c r="ND99" i="6"/>
  <c r="NE99" i="6"/>
  <c r="NF99" i="6"/>
  <c r="NG99" i="6"/>
  <c r="NH99" i="6"/>
  <c r="NI99" i="6"/>
  <c r="NJ99" i="6"/>
  <c r="NK99" i="6"/>
  <c r="NL99" i="6"/>
  <c r="NM99" i="6"/>
  <c r="NN99" i="6"/>
  <c r="NO99" i="6"/>
  <c r="NP99" i="6"/>
  <c r="NQ99" i="6"/>
  <c r="NR99" i="6"/>
  <c r="NS99" i="6"/>
  <c r="NT99" i="6"/>
  <c r="NU99" i="6"/>
  <c r="NV99" i="6"/>
  <c r="NW99" i="6"/>
  <c r="A71" i="6"/>
  <c r="B71" i="6"/>
  <c r="C71" i="6"/>
  <c r="D71" i="6"/>
  <c r="E71" i="6"/>
  <c r="F71" i="6"/>
  <c r="G71" i="6"/>
  <c r="H71" i="6"/>
  <c r="I71" i="6"/>
  <c r="M71" i="6"/>
  <c r="P71" i="6"/>
  <c r="Q71" i="6"/>
  <c r="R71" i="6"/>
  <c r="S71" i="6"/>
  <c r="A72" i="6"/>
  <c r="B72" i="6"/>
  <c r="C72" i="6"/>
  <c r="D72" i="6"/>
  <c r="E72" i="6"/>
  <c r="F72" i="6"/>
  <c r="G72" i="6"/>
  <c r="H72" i="6"/>
  <c r="I72" i="6"/>
  <c r="M72" i="6"/>
  <c r="P72" i="6"/>
  <c r="Q72" i="6"/>
  <c r="R72" i="6"/>
  <c r="S72" i="6"/>
  <c r="A73" i="6"/>
  <c r="B73" i="6"/>
  <c r="C73" i="6"/>
  <c r="D73" i="6"/>
  <c r="E73" i="6"/>
  <c r="F73" i="6"/>
  <c r="G73" i="6"/>
  <c r="H73" i="6"/>
  <c r="I73" i="6"/>
  <c r="M73" i="6"/>
  <c r="P73" i="6"/>
  <c r="Q73" i="6"/>
  <c r="R73" i="6"/>
  <c r="S73" i="6"/>
  <c r="A74" i="6"/>
  <c r="B74" i="6"/>
  <c r="C74" i="6"/>
  <c r="D74" i="6"/>
  <c r="E74" i="6"/>
  <c r="F74" i="6"/>
  <c r="G74" i="6"/>
  <c r="H74" i="6"/>
  <c r="I74" i="6"/>
  <c r="M74" i="6"/>
  <c r="P74" i="6"/>
  <c r="Q74" i="6"/>
  <c r="R74" i="6"/>
  <c r="S74" i="6"/>
  <c r="A75" i="6"/>
  <c r="B75" i="6"/>
  <c r="C75" i="6"/>
  <c r="D75" i="6"/>
  <c r="E75" i="6"/>
  <c r="F75" i="6"/>
  <c r="G75" i="6"/>
  <c r="H75" i="6"/>
  <c r="I75" i="6"/>
  <c r="M75" i="6"/>
  <c r="P75" i="6"/>
  <c r="Q75" i="6"/>
  <c r="R75" i="6"/>
  <c r="S75" i="6"/>
  <c r="A76" i="6"/>
  <c r="B76" i="6"/>
  <c r="C76" i="6"/>
  <c r="D76" i="6"/>
  <c r="E76" i="6"/>
  <c r="F76" i="6"/>
  <c r="G76" i="6"/>
  <c r="H76" i="6"/>
  <c r="I76" i="6"/>
  <c r="M76" i="6"/>
  <c r="P76" i="6"/>
  <c r="Q76" i="6"/>
  <c r="R76" i="6"/>
  <c r="S76" i="6"/>
  <c r="A77" i="6"/>
  <c r="B77" i="6"/>
  <c r="C77" i="6"/>
  <c r="D77" i="6"/>
  <c r="E77" i="6"/>
  <c r="F77" i="6"/>
  <c r="G77" i="6"/>
  <c r="H77" i="6"/>
  <c r="I77" i="6"/>
  <c r="M77" i="6"/>
  <c r="P77" i="6"/>
  <c r="Q77" i="6"/>
  <c r="R77" i="6"/>
  <c r="S77" i="6"/>
  <c r="A78" i="6"/>
  <c r="B78" i="6"/>
  <c r="C78" i="6"/>
  <c r="D78" i="6"/>
  <c r="E78" i="6"/>
  <c r="F78" i="6"/>
  <c r="G78" i="6"/>
  <c r="H78" i="6"/>
  <c r="I78" i="6"/>
  <c r="M78" i="6"/>
  <c r="P78" i="6"/>
  <c r="Q78" i="6"/>
  <c r="R78" i="6"/>
  <c r="S78" i="6"/>
  <c r="A79" i="6"/>
  <c r="B79" i="6"/>
  <c r="C79" i="6"/>
  <c r="D79" i="6"/>
  <c r="E79" i="6"/>
  <c r="F79" i="6"/>
  <c r="G79" i="6"/>
  <c r="H79" i="6"/>
  <c r="I79" i="6"/>
  <c r="M79" i="6"/>
  <c r="P79" i="6"/>
  <c r="Q79" i="6"/>
  <c r="R79" i="6"/>
  <c r="S79" i="6"/>
  <c r="A80" i="6"/>
  <c r="B80" i="6"/>
  <c r="C80" i="6"/>
  <c r="D80" i="6"/>
  <c r="E80" i="6"/>
  <c r="F80" i="6"/>
  <c r="G80" i="6"/>
  <c r="H80" i="6"/>
  <c r="I80" i="6"/>
  <c r="M80" i="6"/>
  <c r="P80" i="6"/>
  <c r="Q80" i="6"/>
  <c r="R80" i="6"/>
  <c r="S80" i="6"/>
  <c r="A81" i="6"/>
  <c r="B81" i="6"/>
  <c r="C81" i="6"/>
  <c r="D81" i="6"/>
  <c r="E81" i="6"/>
  <c r="F81" i="6"/>
  <c r="G81" i="6"/>
  <c r="H81" i="6"/>
  <c r="I81" i="6"/>
  <c r="M81" i="6"/>
  <c r="P81" i="6"/>
  <c r="Q81" i="6"/>
  <c r="R81" i="6"/>
  <c r="S81" i="6"/>
  <c r="A83" i="6"/>
  <c r="B83" i="6"/>
  <c r="C83" i="6"/>
  <c r="D83" i="6"/>
  <c r="E83" i="6"/>
  <c r="F83" i="6"/>
  <c r="G83" i="6"/>
  <c r="H83" i="6"/>
  <c r="I83" i="6"/>
  <c r="M83" i="6"/>
  <c r="P83" i="6"/>
  <c r="Q83" i="6"/>
  <c r="R83" i="6"/>
  <c r="S83" i="6"/>
  <c r="B84" i="6"/>
  <c r="C84" i="6"/>
  <c r="D84" i="6"/>
  <c r="E84" i="6"/>
  <c r="F84" i="6"/>
  <c r="G84" i="6"/>
  <c r="H84" i="6"/>
  <c r="I84" i="6"/>
  <c r="M84" i="6"/>
  <c r="P84" i="6"/>
  <c r="Q84" i="6"/>
  <c r="R84" i="6"/>
  <c r="S84" i="6"/>
  <c r="B86" i="6"/>
  <c r="C86" i="6"/>
  <c r="D86" i="6"/>
  <c r="E86" i="6"/>
  <c r="F86" i="6"/>
  <c r="G86" i="6"/>
  <c r="H86" i="6"/>
  <c r="I86" i="6"/>
  <c r="M86" i="6"/>
  <c r="P86" i="6"/>
  <c r="Q86" i="6"/>
  <c r="R86" i="6"/>
  <c r="S86" i="6"/>
  <c r="B88" i="6"/>
  <c r="C88" i="6"/>
  <c r="D88" i="6"/>
  <c r="E88" i="6"/>
  <c r="F88" i="6"/>
  <c r="G88" i="6"/>
  <c r="H88" i="6"/>
  <c r="I88" i="6"/>
  <c r="M88" i="6"/>
  <c r="P88" i="6"/>
  <c r="Q88" i="6"/>
  <c r="R88" i="6"/>
  <c r="S88" i="6"/>
  <c r="B90" i="6"/>
  <c r="C90" i="6"/>
  <c r="D90" i="6"/>
  <c r="E90" i="6"/>
  <c r="F90" i="6"/>
  <c r="G90" i="6"/>
  <c r="H90" i="6"/>
  <c r="I90" i="6"/>
  <c r="M90" i="6"/>
  <c r="P90" i="6"/>
  <c r="Q90" i="6"/>
  <c r="R90" i="6"/>
  <c r="S90" i="6"/>
  <c r="B91" i="6"/>
  <c r="C91" i="6"/>
  <c r="D91" i="6"/>
  <c r="E91" i="6"/>
  <c r="F91" i="6"/>
  <c r="G91" i="6"/>
  <c r="H91" i="6"/>
  <c r="I91" i="6"/>
  <c r="M91" i="6"/>
  <c r="P91" i="6"/>
  <c r="Q91" i="6"/>
  <c r="R91" i="6"/>
  <c r="S91" i="6"/>
  <c r="B92" i="6"/>
  <c r="C92" i="6"/>
  <c r="D92" i="6"/>
  <c r="E92" i="6"/>
  <c r="F92" i="6"/>
  <c r="G92" i="6"/>
  <c r="H92" i="6"/>
  <c r="I92" i="6"/>
  <c r="M92" i="6"/>
  <c r="P92" i="6"/>
  <c r="Q92" i="6"/>
  <c r="R92" i="6"/>
  <c r="S92" i="6"/>
  <c r="B93" i="6"/>
  <c r="C93" i="6"/>
  <c r="D93" i="6"/>
  <c r="E93" i="6"/>
  <c r="F93" i="6"/>
  <c r="G93" i="6"/>
  <c r="H93" i="6"/>
  <c r="I93" i="6"/>
  <c r="M93" i="6"/>
  <c r="P93" i="6"/>
  <c r="Q93" i="6"/>
  <c r="R93" i="6"/>
  <c r="S93" i="6"/>
  <c r="B94" i="6"/>
  <c r="C94" i="6"/>
  <c r="D94" i="6"/>
  <c r="E94" i="6"/>
  <c r="F94" i="6"/>
  <c r="G94" i="6"/>
  <c r="H94" i="6"/>
  <c r="I94" i="6"/>
  <c r="M94" i="6"/>
  <c r="P94" i="6"/>
  <c r="Q94" i="6"/>
  <c r="R94" i="6"/>
  <c r="S94" i="6"/>
  <c r="B97" i="6"/>
  <c r="C97" i="6"/>
  <c r="D97" i="6"/>
  <c r="E97" i="6"/>
  <c r="F97" i="6"/>
  <c r="G97" i="6"/>
  <c r="H97" i="6"/>
  <c r="I97" i="6"/>
  <c r="M97" i="6"/>
  <c r="P97" i="6"/>
  <c r="Q97" i="6"/>
  <c r="R97" i="6"/>
  <c r="S97" i="6"/>
  <c r="S69" i="6"/>
  <c r="R69" i="6"/>
  <c r="Q69" i="6"/>
  <c r="P69" i="6"/>
  <c r="M69" i="6"/>
  <c r="I69" i="6"/>
  <c r="H69" i="6"/>
  <c r="G69" i="6"/>
  <c r="F69" i="6"/>
  <c r="E69" i="6"/>
  <c r="D69" i="6"/>
  <c r="C69" i="6"/>
  <c r="B69" i="6"/>
  <c r="A69" i="6"/>
  <c r="B66" i="6"/>
  <c r="C66" i="6"/>
  <c r="D66" i="6"/>
  <c r="E66" i="6"/>
  <c r="F66" i="6"/>
  <c r="G66" i="6"/>
  <c r="H66" i="6"/>
  <c r="I66" i="6"/>
  <c r="M66" i="6"/>
  <c r="P66" i="6"/>
  <c r="Q66" i="6"/>
  <c r="R66" i="6"/>
  <c r="S66" i="6"/>
  <c r="A66" i="6"/>
  <c r="A49" i="6"/>
  <c r="B49" i="6"/>
  <c r="C49" i="6"/>
  <c r="D49" i="6"/>
  <c r="E49" i="6"/>
  <c r="F49" i="6"/>
  <c r="G49" i="6"/>
  <c r="H49" i="6"/>
  <c r="I49" i="6"/>
  <c r="M49" i="6"/>
  <c r="P49" i="6"/>
  <c r="Q49" i="6"/>
  <c r="R49" i="6"/>
  <c r="S49" i="6"/>
  <c r="A50" i="6"/>
  <c r="B50" i="6"/>
  <c r="C50" i="6"/>
  <c r="D50" i="6"/>
  <c r="E50" i="6"/>
  <c r="F50" i="6"/>
  <c r="G50" i="6"/>
  <c r="H50" i="6"/>
  <c r="I50" i="6"/>
  <c r="M50" i="6"/>
  <c r="P50" i="6"/>
  <c r="Q50" i="6"/>
  <c r="R50" i="6"/>
  <c r="S50" i="6"/>
  <c r="A51" i="6"/>
  <c r="B51" i="6"/>
  <c r="C51" i="6"/>
  <c r="D51" i="6"/>
  <c r="E51" i="6"/>
  <c r="F51" i="6"/>
  <c r="G51" i="6"/>
  <c r="H51" i="6"/>
  <c r="I51" i="6"/>
  <c r="M51" i="6"/>
  <c r="P51" i="6"/>
  <c r="Q51" i="6"/>
  <c r="R51" i="6"/>
  <c r="S51" i="6"/>
  <c r="A52" i="6"/>
  <c r="B52" i="6"/>
  <c r="C52" i="6"/>
  <c r="D52" i="6"/>
  <c r="E52" i="6"/>
  <c r="F52" i="6"/>
  <c r="G52" i="6"/>
  <c r="H52" i="6"/>
  <c r="I52" i="6"/>
  <c r="M52" i="6"/>
  <c r="P52" i="6"/>
  <c r="Q52" i="6"/>
  <c r="R52" i="6"/>
  <c r="S52" i="6"/>
  <c r="B53" i="6"/>
  <c r="C53" i="6"/>
  <c r="D53" i="6"/>
  <c r="E53" i="6"/>
  <c r="F53" i="6"/>
  <c r="G53" i="6"/>
  <c r="H53" i="6"/>
  <c r="I53" i="6"/>
  <c r="M53" i="6"/>
  <c r="P53" i="6"/>
  <c r="Q53" i="6"/>
  <c r="R53" i="6"/>
  <c r="S53" i="6"/>
  <c r="B54" i="6"/>
  <c r="C54" i="6"/>
  <c r="D54" i="6"/>
  <c r="E54" i="6"/>
  <c r="F54" i="6"/>
  <c r="G54" i="6"/>
  <c r="H54" i="6"/>
  <c r="I54" i="6"/>
  <c r="M54" i="6"/>
  <c r="P54" i="6"/>
  <c r="Q54" i="6"/>
  <c r="R54" i="6"/>
  <c r="S54" i="6"/>
  <c r="A55" i="6"/>
  <c r="B55" i="6"/>
  <c r="C55" i="6"/>
  <c r="D55" i="6"/>
  <c r="E55" i="6"/>
  <c r="F55" i="6"/>
  <c r="G55" i="6"/>
  <c r="H55" i="6"/>
  <c r="I55" i="6"/>
  <c r="M55" i="6"/>
  <c r="P55" i="6"/>
  <c r="Q55" i="6"/>
  <c r="R55" i="6"/>
  <c r="S55" i="6"/>
  <c r="A56" i="6"/>
  <c r="B56" i="6"/>
  <c r="C56" i="6"/>
  <c r="D56" i="6"/>
  <c r="E56" i="6"/>
  <c r="F56" i="6"/>
  <c r="G56" i="6"/>
  <c r="H56" i="6"/>
  <c r="I56" i="6"/>
  <c r="M56" i="6"/>
  <c r="P56" i="6"/>
  <c r="Q56" i="6"/>
  <c r="R56" i="6"/>
  <c r="S56" i="6"/>
  <c r="A57" i="6"/>
  <c r="B57" i="6"/>
  <c r="C57" i="6"/>
  <c r="D57" i="6"/>
  <c r="E57" i="6"/>
  <c r="F57" i="6"/>
  <c r="G57" i="6"/>
  <c r="H57" i="6"/>
  <c r="I57" i="6"/>
  <c r="M57" i="6"/>
  <c r="P57" i="6"/>
  <c r="Q57" i="6"/>
  <c r="R57" i="6"/>
  <c r="S57" i="6"/>
  <c r="A58" i="6"/>
  <c r="B58" i="6"/>
  <c r="C58" i="6"/>
  <c r="D58" i="6"/>
  <c r="E58" i="6"/>
  <c r="F58" i="6"/>
  <c r="G58" i="6"/>
  <c r="H58" i="6"/>
  <c r="I58" i="6"/>
  <c r="M58" i="6"/>
  <c r="P58" i="6"/>
  <c r="Q58" i="6"/>
  <c r="R58" i="6"/>
  <c r="S58" i="6"/>
  <c r="A59" i="6"/>
  <c r="B59" i="6"/>
  <c r="C59" i="6"/>
  <c r="D59" i="6"/>
  <c r="E59" i="6"/>
  <c r="F59" i="6"/>
  <c r="G59" i="6"/>
  <c r="H59" i="6"/>
  <c r="I59" i="6"/>
  <c r="M59" i="6"/>
  <c r="P59" i="6"/>
  <c r="Q59" i="6"/>
  <c r="R59" i="6"/>
  <c r="S59" i="6"/>
  <c r="A60" i="6"/>
  <c r="B60" i="6"/>
  <c r="C60" i="6"/>
  <c r="D60" i="6"/>
  <c r="E60" i="6"/>
  <c r="F60" i="6"/>
  <c r="G60" i="6"/>
  <c r="H60" i="6"/>
  <c r="I60" i="6"/>
  <c r="P60" i="6"/>
  <c r="A61" i="6"/>
  <c r="B61" i="6"/>
  <c r="C61" i="6"/>
  <c r="D61" i="6"/>
  <c r="E61" i="6"/>
  <c r="F61" i="6"/>
  <c r="G61" i="6"/>
  <c r="H61" i="6"/>
  <c r="I61" i="6"/>
  <c r="M61" i="6"/>
  <c r="P61" i="6"/>
  <c r="Q61" i="6"/>
  <c r="R61" i="6"/>
  <c r="S61" i="6"/>
  <c r="A62" i="6"/>
  <c r="B62" i="6"/>
  <c r="C62" i="6"/>
  <c r="D62" i="6"/>
  <c r="E62" i="6"/>
  <c r="F62" i="6"/>
  <c r="G62" i="6"/>
  <c r="H62" i="6"/>
  <c r="I62" i="6"/>
  <c r="M62" i="6"/>
  <c r="P62" i="6"/>
  <c r="Q62" i="6"/>
  <c r="R62" i="6"/>
  <c r="S62" i="6"/>
  <c r="A63" i="6"/>
  <c r="B63" i="6"/>
  <c r="C63" i="6"/>
  <c r="D63" i="6"/>
  <c r="E63" i="6"/>
  <c r="F63" i="6"/>
  <c r="G63" i="6"/>
  <c r="H63" i="6"/>
  <c r="I63" i="6"/>
  <c r="B95" i="6"/>
  <c r="C95" i="6"/>
  <c r="D95" i="6"/>
  <c r="E95" i="6"/>
  <c r="F95" i="6"/>
  <c r="G95" i="6"/>
  <c r="H95" i="6"/>
  <c r="I95" i="6"/>
  <c r="M95" i="6"/>
  <c r="P95" i="6"/>
  <c r="Q95" i="6"/>
  <c r="R95" i="6"/>
  <c r="S95" i="6"/>
  <c r="B96" i="6"/>
  <c r="C96" i="6"/>
  <c r="D96" i="6"/>
  <c r="E96" i="6"/>
  <c r="F96" i="6"/>
  <c r="G96" i="6"/>
  <c r="H96" i="6"/>
  <c r="I96" i="6"/>
  <c r="M96" i="6"/>
  <c r="P96" i="6"/>
  <c r="Q96" i="6"/>
  <c r="R96" i="6"/>
  <c r="S96" i="6"/>
  <c r="A65" i="6"/>
  <c r="B65" i="6"/>
  <c r="C65" i="6"/>
  <c r="D65" i="6"/>
  <c r="E65" i="6"/>
  <c r="F65" i="6"/>
  <c r="G65" i="6"/>
  <c r="H65" i="6"/>
  <c r="I65" i="6"/>
  <c r="M65" i="6"/>
  <c r="P65" i="6"/>
  <c r="Q65" i="6"/>
  <c r="R65" i="6"/>
  <c r="S65" i="6"/>
  <c r="S70" i="6"/>
  <c r="R70" i="6"/>
  <c r="Q70" i="6"/>
  <c r="P70" i="6"/>
  <c r="M70" i="6"/>
  <c r="I70" i="6"/>
  <c r="H70" i="6"/>
  <c r="G70" i="6"/>
  <c r="F70" i="6"/>
  <c r="E70" i="6"/>
  <c r="D70" i="6"/>
  <c r="C70" i="6"/>
  <c r="B70" i="6"/>
  <c r="A70" i="6"/>
  <c r="Q42" i="6"/>
  <c r="R42" i="6"/>
  <c r="S42" i="6"/>
  <c r="Q44" i="6"/>
  <c r="R44" i="6"/>
  <c r="S44" i="6"/>
  <c r="Q45" i="6"/>
  <c r="R45" i="6"/>
  <c r="S45" i="6"/>
  <c r="Q47" i="6"/>
  <c r="R47" i="6"/>
  <c r="S47" i="6"/>
  <c r="U48" i="6"/>
  <c r="V48" i="6"/>
  <c r="W48" i="6"/>
  <c r="X48" i="6"/>
  <c r="Y48" i="6"/>
  <c r="BU48" i="6"/>
  <c r="BV48" i="6"/>
  <c r="BW48" i="6"/>
  <c r="BX48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CK48" i="6"/>
  <c r="CL48" i="6"/>
  <c r="CM48" i="6"/>
  <c r="CN48" i="6"/>
  <c r="CO48" i="6"/>
  <c r="CP48" i="6"/>
  <c r="CQ48" i="6"/>
  <c r="CR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ER48" i="6"/>
  <c r="ES48" i="6"/>
  <c r="ET48" i="6"/>
  <c r="EU48" i="6"/>
  <c r="EV48" i="6"/>
  <c r="EW48" i="6"/>
  <c r="EX48" i="6"/>
  <c r="EY48" i="6"/>
  <c r="EZ48" i="6"/>
  <c r="FA48" i="6"/>
  <c r="FB48" i="6"/>
  <c r="FC48" i="6"/>
  <c r="FD48" i="6"/>
  <c r="FE48" i="6"/>
  <c r="FF48" i="6"/>
  <c r="FG48" i="6"/>
  <c r="FH48" i="6"/>
  <c r="FI48" i="6"/>
  <c r="FJ48" i="6"/>
  <c r="FK48" i="6"/>
  <c r="FL48" i="6"/>
  <c r="FM48" i="6"/>
  <c r="FN48" i="6"/>
  <c r="FO48" i="6"/>
  <c r="FP48" i="6"/>
  <c r="FQ48" i="6"/>
  <c r="FR48" i="6"/>
  <c r="FS48" i="6"/>
  <c r="IZ48" i="6"/>
  <c r="JA48" i="6"/>
  <c r="JS48" i="6"/>
  <c r="JT48" i="6"/>
  <c r="JU48" i="6"/>
  <c r="JV48" i="6"/>
  <c r="JW48" i="6"/>
  <c r="JX48" i="6"/>
  <c r="JY48" i="6"/>
  <c r="JZ48" i="6"/>
  <c r="KA48" i="6"/>
  <c r="KB48" i="6"/>
  <c r="KC48" i="6"/>
  <c r="KO48" i="6"/>
  <c r="NQ48" i="6"/>
  <c r="NR48" i="6"/>
  <c r="NS48" i="6"/>
  <c r="NT48" i="6"/>
  <c r="NU48" i="6"/>
  <c r="NV48" i="6"/>
  <c r="NW48" i="6"/>
  <c r="T48" i="6"/>
  <c r="P21" i="6"/>
  <c r="P22" i="6"/>
  <c r="P23" i="6"/>
  <c r="P24" i="6"/>
  <c r="P25" i="6"/>
  <c r="P26" i="6"/>
  <c r="P27" i="6"/>
  <c r="P28" i="6"/>
  <c r="P29" i="6"/>
  <c r="P31" i="6"/>
  <c r="P32" i="6"/>
  <c r="P33" i="6"/>
  <c r="P34" i="6"/>
  <c r="P35" i="6"/>
  <c r="P38" i="6"/>
  <c r="P39" i="6"/>
  <c r="P40" i="6"/>
  <c r="P41" i="6"/>
  <c r="P42" i="6"/>
  <c r="P44" i="6"/>
  <c r="P45" i="6"/>
  <c r="P47" i="6"/>
  <c r="P20" i="6"/>
  <c r="M42" i="6"/>
  <c r="M44" i="6"/>
  <c r="M45" i="6"/>
  <c r="M47" i="6"/>
  <c r="M21" i="6"/>
  <c r="M22" i="6"/>
  <c r="M23" i="6"/>
  <c r="M24" i="6"/>
  <c r="M25" i="6"/>
  <c r="M26" i="6"/>
  <c r="M27" i="6"/>
  <c r="M28" i="6"/>
  <c r="M29" i="6"/>
  <c r="M31" i="6"/>
  <c r="M32" i="6"/>
  <c r="M33" i="6"/>
  <c r="M34" i="6"/>
  <c r="M35" i="6"/>
  <c r="M38" i="6"/>
  <c r="M39" i="6"/>
  <c r="M40" i="6"/>
  <c r="M41" i="6"/>
  <c r="M20" i="6"/>
  <c r="B21" i="6"/>
  <c r="C21" i="6"/>
  <c r="D21" i="6"/>
  <c r="E21" i="6"/>
  <c r="F21" i="6"/>
  <c r="G21" i="6"/>
  <c r="H21" i="6"/>
  <c r="I21" i="6"/>
  <c r="B22" i="6"/>
  <c r="C22" i="6"/>
  <c r="D22" i="6"/>
  <c r="E22" i="6"/>
  <c r="F22" i="6"/>
  <c r="G22" i="6"/>
  <c r="H22" i="6"/>
  <c r="I22" i="6"/>
  <c r="B23" i="6"/>
  <c r="C23" i="6"/>
  <c r="D23" i="6"/>
  <c r="E23" i="6"/>
  <c r="F23" i="6"/>
  <c r="G23" i="6"/>
  <c r="H23" i="6"/>
  <c r="I23" i="6"/>
  <c r="B24" i="6"/>
  <c r="C24" i="6"/>
  <c r="D24" i="6"/>
  <c r="E24" i="6"/>
  <c r="F24" i="6"/>
  <c r="G24" i="6"/>
  <c r="H24" i="6"/>
  <c r="I24" i="6"/>
  <c r="B25" i="6"/>
  <c r="C25" i="6"/>
  <c r="D25" i="6"/>
  <c r="E25" i="6"/>
  <c r="F25" i="6"/>
  <c r="G25" i="6"/>
  <c r="H25" i="6"/>
  <c r="I25" i="6"/>
  <c r="B26" i="6"/>
  <c r="C26" i="6"/>
  <c r="D26" i="6"/>
  <c r="E26" i="6"/>
  <c r="F26" i="6"/>
  <c r="G26" i="6"/>
  <c r="H26" i="6"/>
  <c r="I26" i="6"/>
  <c r="B27" i="6"/>
  <c r="C27" i="6"/>
  <c r="D27" i="6"/>
  <c r="E27" i="6"/>
  <c r="F27" i="6"/>
  <c r="G27" i="6"/>
  <c r="H27" i="6"/>
  <c r="I27" i="6"/>
  <c r="B28" i="6"/>
  <c r="C28" i="6"/>
  <c r="D28" i="6"/>
  <c r="E28" i="6"/>
  <c r="F28" i="6"/>
  <c r="G28" i="6"/>
  <c r="H28" i="6"/>
  <c r="I28" i="6"/>
  <c r="B29" i="6"/>
  <c r="C29" i="6"/>
  <c r="D29" i="6"/>
  <c r="E29" i="6"/>
  <c r="F29" i="6"/>
  <c r="G29" i="6"/>
  <c r="H29" i="6"/>
  <c r="I29" i="6"/>
  <c r="B31" i="6"/>
  <c r="C31" i="6"/>
  <c r="D31" i="6"/>
  <c r="E31" i="6"/>
  <c r="F31" i="6"/>
  <c r="G31" i="6"/>
  <c r="H31" i="6"/>
  <c r="I31" i="6"/>
  <c r="B32" i="6"/>
  <c r="C32" i="6"/>
  <c r="D32" i="6"/>
  <c r="E32" i="6"/>
  <c r="F32" i="6"/>
  <c r="G32" i="6"/>
  <c r="H32" i="6"/>
  <c r="I32" i="6"/>
  <c r="B33" i="6"/>
  <c r="C33" i="6"/>
  <c r="D33" i="6"/>
  <c r="E33" i="6"/>
  <c r="F33" i="6"/>
  <c r="G33" i="6"/>
  <c r="H33" i="6"/>
  <c r="I33" i="6"/>
  <c r="B34" i="6"/>
  <c r="C34" i="6"/>
  <c r="D34" i="6"/>
  <c r="E34" i="6"/>
  <c r="F34" i="6"/>
  <c r="G34" i="6"/>
  <c r="H34" i="6"/>
  <c r="I34" i="6"/>
  <c r="B35" i="6"/>
  <c r="C35" i="6"/>
  <c r="D35" i="6"/>
  <c r="E35" i="6"/>
  <c r="F35" i="6"/>
  <c r="G35" i="6"/>
  <c r="H35" i="6"/>
  <c r="I35" i="6"/>
  <c r="B38" i="6"/>
  <c r="C38" i="6"/>
  <c r="D38" i="6"/>
  <c r="E38" i="6"/>
  <c r="F38" i="6"/>
  <c r="G38" i="6"/>
  <c r="H38" i="6"/>
  <c r="I38" i="6"/>
  <c r="B39" i="6"/>
  <c r="C39" i="6"/>
  <c r="D39" i="6"/>
  <c r="E39" i="6"/>
  <c r="F39" i="6"/>
  <c r="G39" i="6"/>
  <c r="H39" i="6"/>
  <c r="I39" i="6"/>
  <c r="B40" i="6"/>
  <c r="C40" i="6"/>
  <c r="D40" i="6"/>
  <c r="E40" i="6"/>
  <c r="F40" i="6"/>
  <c r="G40" i="6"/>
  <c r="H40" i="6"/>
  <c r="I40" i="6"/>
  <c r="C41" i="6"/>
  <c r="D41" i="6"/>
  <c r="E41" i="6"/>
  <c r="F41" i="6"/>
  <c r="G41" i="6"/>
  <c r="H41" i="6"/>
  <c r="I41" i="6"/>
  <c r="B42" i="6"/>
  <c r="C42" i="6"/>
  <c r="D42" i="6"/>
  <c r="E42" i="6"/>
  <c r="F42" i="6"/>
  <c r="G42" i="6"/>
  <c r="H42" i="6"/>
  <c r="I42" i="6"/>
  <c r="B44" i="6"/>
  <c r="C44" i="6"/>
  <c r="D44" i="6"/>
  <c r="E44" i="6"/>
  <c r="F44" i="6"/>
  <c r="G44" i="6"/>
  <c r="H44" i="6"/>
  <c r="I44" i="6"/>
  <c r="B45" i="6"/>
  <c r="C45" i="6"/>
  <c r="D45" i="6"/>
  <c r="E45" i="6"/>
  <c r="F45" i="6"/>
  <c r="G45" i="6"/>
  <c r="H45" i="6"/>
  <c r="I45" i="6"/>
  <c r="B47" i="6"/>
  <c r="C47" i="6"/>
  <c r="D47" i="6"/>
  <c r="E47" i="6"/>
  <c r="F47" i="6"/>
  <c r="G47" i="6"/>
  <c r="H47" i="6"/>
  <c r="I47" i="6"/>
  <c r="C20" i="6"/>
  <c r="D20" i="6"/>
  <c r="E20" i="6"/>
  <c r="F20" i="6"/>
  <c r="G20" i="6"/>
  <c r="H20" i="6"/>
  <c r="I20" i="6"/>
  <c r="B20" i="6"/>
  <c r="A21" i="6"/>
  <c r="A22" i="6"/>
  <c r="A23" i="6"/>
  <c r="A24" i="6"/>
  <c r="A25" i="6"/>
  <c r="A26" i="6"/>
  <c r="A27" i="6"/>
  <c r="A28" i="6"/>
  <c r="A29" i="6"/>
  <c r="A31" i="6"/>
  <c r="A32" i="6"/>
  <c r="A33" i="6"/>
  <c r="A34" i="6"/>
  <c r="A35" i="6"/>
  <c r="A20" i="6"/>
  <c r="S41" i="6"/>
  <c r="R41" i="6"/>
  <c r="Q41" i="6"/>
  <c r="S40" i="6"/>
  <c r="R40" i="6"/>
  <c r="Q40" i="6"/>
  <c r="S39" i="6"/>
  <c r="R39" i="6"/>
  <c r="Q39" i="6"/>
  <c r="S38" i="6"/>
  <c r="R38" i="6"/>
  <c r="Q38" i="6"/>
  <c r="S35" i="6"/>
  <c r="R35" i="6"/>
  <c r="Q35" i="6"/>
  <c r="S34" i="6"/>
  <c r="R34" i="6"/>
  <c r="Q34" i="6"/>
  <c r="S33" i="6"/>
  <c r="R33" i="6"/>
  <c r="Q33" i="6"/>
  <c r="S32" i="6"/>
  <c r="R32" i="6"/>
  <c r="Q32" i="6"/>
  <c r="S31" i="6"/>
  <c r="R31" i="6"/>
  <c r="Q31" i="6"/>
  <c r="S29" i="6"/>
  <c r="R29" i="6"/>
  <c r="Q29" i="6"/>
  <c r="S28" i="6"/>
  <c r="R28" i="6"/>
  <c r="Q28" i="6"/>
  <c r="S27" i="6"/>
  <c r="R27" i="6"/>
  <c r="Q27" i="6"/>
  <c r="S26" i="6"/>
  <c r="R26" i="6"/>
  <c r="Q26" i="6"/>
  <c r="S25" i="6"/>
  <c r="R25" i="6"/>
  <c r="Q25" i="6"/>
  <c r="S24" i="6"/>
  <c r="R24" i="6"/>
  <c r="Q24" i="6"/>
  <c r="S23" i="6"/>
  <c r="R23" i="6"/>
  <c r="Q23" i="6"/>
  <c r="S22" i="6"/>
  <c r="R22" i="6"/>
  <c r="Q22" i="6"/>
  <c r="S21" i="6"/>
  <c r="R21" i="6"/>
  <c r="Q21" i="6"/>
  <c r="S20" i="6"/>
  <c r="R20" i="6"/>
  <c r="Q20" i="6"/>
  <c r="Q68" i="6" l="1"/>
  <c r="Q98" i="6" s="1"/>
  <c r="R68" i="6"/>
  <c r="S68" i="6"/>
  <c r="S98" i="6" s="1"/>
  <c r="Q99" i="6"/>
  <c r="R99" i="6"/>
  <c r="S99" i="6"/>
  <c r="P48" i="6"/>
  <c r="P68" i="6" s="1"/>
  <c r="P98" i="6" s="1"/>
  <c r="M48" i="6"/>
  <c r="M68" i="6" s="1"/>
  <c r="S48" i="6"/>
  <c r="Q48" i="6"/>
  <c r="R48" i="6"/>
  <c r="R98" i="6" s="1"/>
  <c r="P99" i="6" l="1"/>
  <c r="M99" i="6"/>
  <c r="M98" i="6"/>
  <c r="U99" i="1"/>
  <c r="V99" i="1"/>
  <c r="V98" i="1"/>
  <c r="K98" i="1"/>
  <c r="J98" i="1"/>
  <c r="AW46" i="1"/>
  <c r="AV46" i="1" s="1"/>
  <c r="AW66" i="1"/>
  <c r="AV66" i="1" s="1"/>
  <c r="AU66" i="1" s="1"/>
  <c r="AW67" i="1"/>
  <c r="AV67" i="1" s="1"/>
  <c r="AU67" i="1" s="1"/>
  <c r="Z66" i="1"/>
  <c r="Y66" i="1" s="1"/>
  <c r="Z67" i="1"/>
  <c r="Y67" i="1" s="1"/>
  <c r="M46" i="1"/>
  <c r="K46" i="6" s="1"/>
  <c r="P46" i="1"/>
  <c r="M66" i="1"/>
  <c r="K67" i="6" s="1"/>
  <c r="P66" i="1"/>
  <c r="M67" i="1"/>
  <c r="K64" i="6" s="1"/>
  <c r="P67" i="1"/>
  <c r="U68" i="1"/>
  <c r="V68" i="1"/>
  <c r="W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K68" i="1"/>
  <c r="J68" i="1"/>
  <c r="AW47" i="1"/>
  <c r="AV47" i="1" s="1"/>
  <c r="AU47" i="1" s="1"/>
  <c r="Z47" i="1"/>
  <c r="Y47" i="1" s="1"/>
  <c r="P47" i="1"/>
  <c r="M47" i="1"/>
  <c r="K47" i="6" s="1"/>
  <c r="AW45" i="1"/>
  <c r="AV45" i="1" s="1"/>
  <c r="AU45" i="1" s="1"/>
  <c r="Z45" i="1"/>
  <c r="Y45" i="1" s="1"/>
  <c r="P45" i="1"/>
  <c r="M45" i="1"/>
  <c r="K45" i="6" s="1"/>
  <c r="AW44" i="1"/>
  <c r="AV44" i="1" s="1"/>
  <c r="Z44" i="1"/>
  <c r="Y44" i="1" s="1"/>
  <c r="X44" i="1" s="1"/>
  <c r="P44" i="1"/>
  <c r="M44" i="1"/>
  <c r="K44" i="6" s="1"/>
  <c r="AW42" i="1"/>
  <c r="AV42" i="1" s="1"/>
  <c r="Z42" i="1"/>
  <c r="Y42" i="1" s="1"/>
  <c r="X42" i="1" s="1"/>
  <c r="P42" i="1"/>
  <c r="M42" i="1"/>
  <c r="K42" i="6" s="1"/>
  <c r="AW41" i="1"/>
  <c r="AV41" i="1" s="1"/>
  <c r="Z41" i="1"/>
  <c r="P41" i="1"/>
  <c r="M41" i="1"/>
  <c r="K41" i="6" s="1"/>
  <c r="AW40" i="1"/>
  <c r="AV40" i="1" s="1"/>
  <c r="AU40" i="1" s="1"/>
  <c r="Z40" i="1"/>
  <c r="Y40" i="1" s="1"/>
  <c r="X40" i="1" s="1"/>
  <c r="P40" i="1"/>
  <c r="M40" i="1"/>
  <c r="K40" i="6" s="1"/>
  <c r="AW39" i="1"/>
  <c r="AV39" i="1" s="1"/>
  <c r="AU39" i="1" s="1"/>
  <c r="Z39" i="1"/>
  <c r="Y39" i="1" s="1"/>
  <c r="P39" i="1"/>
  <c r="M39" i="1"/>
  <c r="K39" i="6" s="1"/>
  <c r="AW38" i="1"/>
  <c r="AV38" i="1" s="1"/>
  <c r="AU38" i="1" s="1"/>
  <c r="Z38" i="1"/>
  <c r="P38" i="1"/>
  <c r="M38" i="1"/>
  <c r="K38" i="6" s="1"/>
  <c r="AW35" i="1"/>
  <c r="Z35" i="1"/>
  <c r="Y35" i="1" s="1"/>
  <c r="P35" i="1"/>
  <c r="M35" i="1"/>
  <c r="K35" i="6" s="1"/>
  <c r="AW34" i="1"/>
  <c r="AV34" i="1" s="1"/>
  <c r="AU34" i="1" s="1"/>
  <c r="Z34" i="1"/>
  <c r="P34" i="1"/>
  <c r="M34" i="1"/>
  <c r="K34" i="6" s="1"/>
  <c r="AW33" i="1"/>
  <c r="AV33" i="1" s="1"/>
  <c r="AU33" i="1" s="1"/>
  <c r="Z33" i="1"/>
  <c r="Y33" i="1" s="1"/>
  <c r="X33" i="1" s="1"/>
  <c r="P33" i="1"/>
  <c r="M33" i="1"/>
  <c r="K33" i="6" s="1"/>
  <c r="AW32" i="1"/>
  <c r="AV32" i="1" s="1"/>
  <c r="AU32" i="1" s="1"/>
  <c r="Z32" i="1"/>
  <c r="P32" i="1"/>
  <c r="M32" i="1"/>
  <c r="K32" i="6" s="1"/>
  <c r="AW31" i="1"/>
  <c r="AV31" i="1" s="1"/>
  <c r="AU31" i="1" s="1"/>
  <c r="Z31" i="1"/>
  <c r="Y31" i="1" s="1"/>
  <c r="X31" i="1" s="1"/>
  <c r="P31" i="1"/>
  <c r="M31" i="1"/>
  <c r="K31" i="6" s="1"/>
  <c r="AW30" i="1"/>
  <c r="AV30" i="1" s="1"/>
  <c r="AU30" i="1" s="1"/>
  <c r="Z30" i="1"/>
  <c r="Y30" i="1" s="1"/>
  <c r="P30" i="1"/>
  <c r="M30" i="1"/>
  <c r="AW29" i="1"/>
  <c r="AV29" i="1" s="1"/>
  <c r="AU29" i="1" s="1"/>
  <c r="Z29" i="1"/>
  <c r="Y29" i="1" s="1"/>
  <c r="P29" i="1"/>
  <c r="M29" i="1"/>
  <c r="K29" i="6" s="1"/>
  <c r="AW28" i="1"/>
  <c r="AV28" i="1" s="1"/>
  <c r="AU28" i="1" s="1"/>
  <c r="Z28" i="1"/>
  <c r="Y28" i="1" s="1"/>
  <c r="P28" i="1"/>
  <c r="M28" i="1"/>
  <c r="K28" i="6" s="1"/>
  <c r="U48" i="1"/>
  <c r="V48" i="1"/>
  <c r="W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K48" i="1"/>
  <c r="J48" i="1"/>
  <c r="O67" i="6" l="1"/>
  <c r="O64" i="6"/>
  <c r="O46" i="6"/>
  <c r="O28" i="6"/>
  <c r="O32" i="6"/>
  <c r="O38" i="6"/>
  <c r="O33" i="6"/>
  <c r="O44" i="6"/>
  <c r="O29" i="6"/>
  <c r="O39" i="6"/>
  <c r="O34" i="6"/>
  <c r="O45" i="6"/>
  <c r="O31" i="6"/>
  <c r="O41" i="6"/>
  <c r="O47" i="6"/>
  <c r="O40" i="6"/>
  <c r="O42" i="6"/>
  <c r="O35" i="6"/>
  <c r="O34" i="1"/>
  <c r="N34" i="6" s="1"/>
  <c r="AU46" i="1"/>
  <c r="X67" i="1"/>
  <c r="L67" i="1" s="1"/>
  <c r="J64" i="6" s="1"/>
  <c r="N67" i="1"/>
  <c r="L64" i="6" s="1"/>
  <c r="N46" i="1"/>
  <c r="L46" i="6" s="1"/>
  <c r="N66" i="1"/>
  <c r="R66" i="1" s="1"/>
  <c r="X66" i="1"/>
  <c r="L66" i="1" s="1"/>
  <c r="J67" i="6" s="1"/>
  <c r="O67" i="1"/>
  <c r="N64" i="6" s="1"/>
  <c r="O66" i="1"/>
  <c r="N67" i="6" s="1"/>
  <c r="O41" i="1"/>
  <c r="N41" i="6" s="1"/>
  <c r="O35" i="1"/>
  <c r="N35" i="6" s="1"/>
  <c r="L40" i="1"/>
  <c r="O32" i="1"/>
  <c r="N32" i="6" s="1"/>
  <c r="O40" i="1"/>
  <c r="N40" i="6" s="1"/>
  <c r="AV35" i="1"/>
  <c r="AU35" i="1" s="1"/>
  <c r="O38" i="1"/>
  <c r="N38" i="6" s="1"/>
  <c r="O33" i="1"/>
  <c r="N33" i="6" s="1"/>
  <c r="Y41" i="1"/>
  <c r="X41" i="1" s="1"/>
  <c r="X39" i="1"/>
  <c r="L39" i="1" s="1"/>
  <c r="N39" i="1"/>
  <c r="T39" i="1" s="1"/>
  <c r="Y34" i="1"/>
  <c r="Y32" i="1"/>
  <c r="O39" i="1"/>
  <c r="N39" i="6" s="1"/>
  <c r="L31" i="1"/>
  <c r="N40" i="1"/>
  <c r="R40" i="1" s="1"/>
  <c r="O31" i="1"/>
  <c r="N31" i="6" s="1"/>
  <c r="AU42" i="1"/>
  <c r="L42" i="1" s="1"/>
  <c r="N42" i="1"/>
  <c r="R42" i="1" s="1"/>
  <c r="AU44" i="1"/>
  <c r="L44" i="1" s="1"/>
  <c r="N44" i="1"/>
  <c r="L44" i="6" s="1"/>
  <c r="X35" i="1"/>
  <c r="X47" i="1"/>
  <c r="L47" i="1" s="1"/>
  <c r="N47" i="1"/>
  <c r="T47" i="1" s="1"/>
  <c r="L33" i="1"/>
  <c r="X29" i="1"/>
  <c r="L29" i="1" s="1"/>
  <c r="N29" i="1"/>
  <c r="T29" i="1" s="1"/>
  <c r="X30" i="1"/>
  <c r="L30" i="1" s="1"/>
  <c r="N30" i="1"/>
  <c r="T30" i="1" s="1"/>
  <c r="N33" i="1"/>
  <c r="L33" i="6" s="1"/>
  <c r="X45" i="1"/>
  <c r="L45" i="1" s="1"/>
  <c r="N45" i="1"/>
  <c r="L45" i="6" s="1"/>
  <c r="X28" i="1"/>
  <c r="L28" i="1" s="1"/>
  <c r="N28" i="1"/>
  <c r="R28" i="1" s="1"/>
  <c r="AU41" i="1"/>
  <c r="O45" i="1"/>
  <c r="N45" i="6" s="1"/>
  <c r="O42" i="1"/>
  <c r="N42" i="6" s="1"/>
  <c r="O44" i="1"/>
  <c r="N44" i="6" s="1"/>
  <c r="Y38" i="1"/>
  <c r="O47" i="1"/>
  <c r="N47" i="6" s="1"/>
  <c r="O29" i="1"/>
  <c r="N29" i="6" s="1"/>
  <c r="O30" i="1"/>
  <c r="O28" i="1"/>
  <c r="N28" i="6" s="1"/>
  <c r="N31" i="1"/>
  <c r="T31" i="1" s="1"/>
  <c r="M118" i="1"/>
  <c r="N118" i="1" s="1"/>
  <c r="T45" i="1" l="1"/>
  <c r="T44" i="1"/>
  <c r="T28" i="1"/>
  <c r="T40" i="1"/>
  <c r="T33" i="1"/>
  <c r="T66" i="1"/>
  <c r="T67" i="1"/>
  <c r="T46" i="1"/>
  <c r="T42" i="1"/>
  <c r="S42" i="1"/>
  <c r="R45" i="1"/>
  <c r="R39" i="1"/>
  <c r="R33" i="1"/>
  <c r="R30" i="1"/>
  <c r="R46" i="1"/>
  <c r="R31" i="1"/>
  <c r="L28" i="6"/>
  <c r="R44" i="1"/>
  <c r="R67" i="1"/>
  <c r="R47" i="1"/>
  <c r="R29" i="1"/>
  <c r="O46" i="1"/>
  <c r="N46" i="6" s="1"/>
  <c r="L67" i="6"/>
  <c r="L40" i="6"/>
  <c r="BP30" i="1"/>
  <c r="BQ30" i="1" s="1"/>
  <c r="BP29" i="1"/>
  <c r="BQ29" i="1" s="1"/>
  <c r="J29" i="6"/>
  <c r="BP47" i="1"/>
  <c r="BQ47" i="1" s="1"/>
  <c r="J47" i="6"/>
  <c r="Q66" i="1"/>
  <c r="S29" i="1"/>
  <c r="L29" i="6"/>
  <c r="S47" i="1"/>
  <c r="L47" i="6"/>
  <c r="Q46" i="1"/>
  <c r="BP42" i="1"/>
  <c r="BQ42" i="1" s="1"/>
  <c r="J42" i="6"/>
  <c r="Q31" i="1"/>
  <c r="L31" i="6"/>
  <c r="BP66" i="1"/>
  <c r="BQ66" i="1" s="1"/>
  <c r="L42" i="6"/>
  <c r="BP45" i="1"/>
  <c r="BQ45" i="1" s="1"/>
  <c r="J45" i="6"/>
  <c r="S39" i="1"/>
  <c r="L39" i="6"/>
  <c r="BP39" i="1"/>
  <c r="BQ39" i="1" s="1"/>
  <c r="J39" i="6"/>
  <c r="BP33" i="1"/>
  <c r="BQ33" i="1" s="1"/>
  <c r="J33" i="6"/>
  <c r="BP44" i="1"/>
  <c r="BQ44" i="1" s="1"/>
  <c r="J44" i="6"/>
  <c r="BP28" i="1"/>
  <c r="BQ28" i="1" s="1"/>
  <c r="J28" i="6"/>
  <c r="BP67" i="1"/>
  <c r="BQ67" i="1" s="1"/>
  <c r="BP31" i="1"/>
  <c r="BQ31" i="1" s="1"/>
  <c r="J31" i="6"/>
  <c r="BP40" i="1"/>
  <c r="BQ40" i="1" s="1"/>
  <c r="J40" i="6"/>
  <c r="S30" i="1"/>
  <c r="Q40" i="1"/>
  <c r="Q44" i="1"/>
  <c r="S28" i="1"/>
  <c r="L35" i="1"/>
  <c r="N35" i="1"/>
  <c r="T35" i="1" s="1"/>
  <c r="S67" i="1"/>
  <c r="Q67" i="1"/>
  <c r="S66" i="1"/>
  <c r="S46" i="1"/>
  <c r="L46" i="1"/>
  <c r="J46" i="6" s="1"/>
  <c r="L41" i="1"/>
  <c r="N41" i="1"/>
  <c r="T41" i="1" s="1"/>
  <c r="Q39" i="1"/>
  <c r="S40" i="1"/>
  <c r="Q30" i="1"/>
  <c r="Q29" i="1"/>
  <c r="N32" i="1"/>
  <c r="X32" i="1"/>
  <c r="N34" i="1"/>
  <c r="X34" i="1"/>
  <c r="L34" i="1" s="1"/>
  <c r="S33" i="1"/>
  <c r="N38" i="1"/>
  <c r="X38" i="1"/>
  <c r="L38" i="1" s="1"/>
  <c r="S31" i="1"/>
  <c r="Q28" i="1"/>
  <c r="Q42" i="1"/>
  <c r="Q47" i="1"/>
  <c r="Q33" i="1"/>
  <c r="S45" i="1"/>
  <c r="Q45" i="1"/>
  <c r="S44" i="1"/>
  <c r="P65" i="1"/>
  <c r="AW86" i="1"/>
  <c r="AW88" i="1"/>
  <c r="AV88" i="1" s="1"/>
  <c r="AU88" i="1" s="1"/>
  <c r="AW92" i="1"/>
  <c r="AV92" i="1" s="1"/>
  <c r="AU92" i="1" s="1"/>
  <c r="AW93" i="1"/>
  <c r="AW94" i="1"/>
  <c r="AW95" i="1"/>
  <c r="AV95" i="1" s="1"/>
  <c r="AU95" i="1" s="1"/>
  <c r="AW96" i="1"/>
  <c r="AV96" i="1" s="1"/>
  <c r="AW97" i="1"/>
  <c r="AV97" i="1" s="1"/>
  <c r="Z86" i="1"/>
  <c r="Z88" i="1"/>
  <c r="Y88" i="1" s="1"/>
  <c r="Z92" i="1"/>
  <c r="Y92" i="1" s="1"/>
  <c r="Z93" i="1"/>
  <c r="Y93" i="1" s="1"/>
  <c r="Z94" i="1"/>
  <c r="Y94" i="1" s="1"/>
  <c r="Z95" i="1"/>
  <c r="Y95" i="1" s="1"/>
  <c r="Z96" i="1"/>
  <c r="Y96" i="1" s="1"/>
  <c r="X96" i="1" s="1"/>
  <c r="M86" i="1"/>
  <c r="K86" i="6" s="1"/>
  <c r="P86" i="1"/>
  <c r="M88" i="1"/>
  <c r="K88" i="6" s="1"/>
  <c r="P88" i="1"/>
  <c r="M92" i="1"/>
  <c r="K90" i="6" s="1"/>
  <c r="P92" i="1"/>
  <c r="M93" i="1"/>
  <c r="K91" i="6" s="1"/>
  <c r="P93" i="1"/>
  <c r="M94" i="1"/>
  <c r="K92" i="6" s="1"/>
  <c r="P94" i="1"/>
  <c r="M95" i="1"/>
  <c r="K93" i="6" s="1"/>
  <c r="P95" i="1"/>
  <c r="M96" i="1"/>
  <c r="K94" i="6" s="1"/>
  <c r="P96" i="1"/>
  <c r="M97" i="1"/>
  <c r="K97" i="6" s="1"/>
  <c r="AW84" i="1"/>
  <c r="AV84" i="1" s="1"/>
  <c r="AU84" i="1" s="1"/>
  <c r="Z84" i="1"/>
  <c r="Y84" i="1" s="1"/>
  <c r="P84" i="1"/>
  <c r="M84" i="1"/>
  <c r="K84" i="6" s="1"/>
  <c r="AW83" i="1"/>
  <c r="AV83" i="1" s="1"/>
  <c r="AU83" i="1" s="1"/>
  <c r="Z83" i="1"/>
  <c r="Y83" i="1" s="1"/>
  <c r="P83" i="1"/>
  <c r="M83" i="1"/>
  <c r="K83" i="6" s="1"/>
  <c r="AW81" i="1"/>
  <c r="AV81" i="1" s="1"/>
  <c r="AU81" i="1" s="1"/>
  <c r="AW80" i="1"/>
  <c r="AV80" i="1" s="1"/>
  <c r="AU80" i="1" s="1"/>
  <c r="AW79" i="1"/>
  <c r="AV79" i="1" s="1"/>
  <c r="AU79" i="1" s="1"/>
  <c r="AW78" i="1"/>
  <c r="AW77" i="1"/>
  <c r="AW76" i="1"/>
  <c r="AV76" i="1" s="1"/>
  <c r="AU76" i="1" s="1"/>
  <c r="AW75" i="1"/>
  <c r="AV75" i="1" s="1"/>
  <c r="AU75" i="1" s="1"/>
  <c r="AW74" i="1"/>
  <c r="AV74" i="1" s="1"/>
  <c r="AW73" i="1"/>
  <c r="AV73" i="1" s="1"/>
  <c r="AU73" i="1" s="1"/>
  <c r="AW72" i="1"/>
  <c r="AV72" i="1" s="1"/>
  <c r="AU72" i="1" s="1"/>
  <c r="AW71" i="1"/>
  <c r="AV71" i="1" s="1"/>
  <c r="AU71" i="1" s="1"/>
  <c r="AW70" i="1"/>
  <c r="AW65" i="1"/>
  <c r="AV65" i="1" s="1"/>
  <c r="AW64" i="1"/>
  <c r="AV64" i="1" s="1"/>
  <c r="AU64" i="1" s="1"/>
  <c r="AW91" i="1"/>
  <c r="AV91" i="1" s="1"/>
  <c r="AU91" i="1" s="1"/>
  <c r="AW90" i="1"/>
  <c r="AV90" i="1" s="1"/>
  <c r="AU90" i="1" s="1"/>
  <c r="AW63" i="1"/>
  <c r="AV63" i="1" s="1"/>
  <c r="AW62" i="1"/>
  <c r="AV62" i="1" s="1"/>
  <c r="AU62" i="1" s="1"/>
  <c r="AW61" i="1"/>
  <c r="AV61" i="1" s="1"/>
  <c r="AU61" i="1" s="1"/>
  <c r="AW60" i="1"/>
  <c r="AV60" i="1" s="1"/>
  <c r="AU60" i="1" s="1"/>
  <c r="AW59" i="1"/>
  <c r="AV59" i="1" s="1"/>
  <c r="AW58" i="1"/>
  <c r="AV58" i="1" s="1"/>
  <c r="AU58" i="1" s="1"/>
  <c r="AW57" i="1"/>
  <c r="AV57" i="1" s="1"/>
  <c r="AW56" i="1"/>
  <c r="AV56" i="1" s="1"/>
  <c r="AU56" i="1" s="1"/>
  <c r="AW55" i="1"/>
  <c r="AV55" i="1" s="1"/>
  <c r="AU55" i="1" s="1"/>
  <c r="AW54" i="1"/>
  <c r="AV54" i="1" s="1"/>
  <c r="AU54" i="1" s="1"/>
  <c r="AW53" i="1"/>
  <c r="AW52" i="1"/>
  <c r="AV52" i="1" s="1"/>
  <c r="AU52" i="1" s="1"/>
  <c r="AW51" i="1"/>
  <c r="AV51" i="1" s="1"/>
  <c r="AU51" i="1" s="1"/>
  <c r="AW50" i="1"/>
  <c r="AV50" i="1" s="1"/>
  <c r="AU50" i="1" s="1"/>
  <c r="AW49" i="1"/>
  <c r="AV49" i="1" s="1"/>
  <c r="AU49" i="1" s="1"/>
  <c r="AW69" i="1"/>
  <c r="AW27" i="1"/>
  <c r="AV27" i="1" s="1"/>
  <c r="AW26" i="1"/>
  <c r="AV26" i="1" s="1"/>
  <c r="AU26" i="1" s="1"/>
  <c r="AW25" i="1"/>
  <c r="AV25" i="1" s="1"/>
  <c r="AU25" i="1" s="1"/>
  <c r="AW24" i="1"/>
  <c r="AV24" i="1" s="1"/>
  <c r="AU24" i="1" s="1"/>
  <c r="AW23" i="1"/>
  <c r="AW22" i="1"/>
  <c r="AV22" i="1" s="1"/>
  <c r="AU22" i="1" s="1"/>
  <c r="AW21" i="1"/>
  <c r="AV21" i="1" s="1"/>
  <c r="Z81" i="1"/>
  <c r="Z80" i="1"/>
  <c r="Y80" i="1" s="1"/>
  <c r="X80" i="1" s="1"/>
  <c r="Z79" i="1"/>
  <c r="Y79" i="1" s="1"/>
  <c r="Z78" i="1"/>
  <c r="Y78" i="1" s="1"/>
  <c r="Z77" i="1"/>
  <c r="Y77" i="1" s="1"/>
  <c r="X77" i="1" s="1"/>
  <c r="Z76" i="1"/>
  <c r="Z75" i="1"/>
  <c r="Y75" i="1" s="1"/>
  <c r="X75" i="1" s="1"/>
  <c r="Z74" i="1"/>
  <c r="Z73" i="1"/>
  <c r="Z72" i="1"/>
  <c r="Y72" i="1" s="1"/>
  <c r="X72" i="1" s="1"/>
  <c r="Z71" i="1"/>
  <c r="Z70" i="1"/>
  <c r="Z65" i="1"/>
  <c r="Y65" i="1" s="1"/>
  <c r="X65" i="1" s="1"/>
  <c r="Z64" i="1"/>
  <c r="Y64" i="1" s="1"/>
  <c r="X64" i="1" s="1"/>
  <c r="Z91" i="1"/>
  <c r="Y91" i="1" s="1"/>
  <c r="Z90" i="1"/>
  <c r="Y90" i="1" s="1"/>
  <c r="Z63" i="1"/>
  <c r="Z62" i="1"/>
  <c r="Y62" i="1" s="1"/>
  <c r="X62" i="1" s="1"/>
  <c r="Z61" i="1"/>
  <c r="Z60" i="1"/>
  <c r="Y60" i="1" s="1"/>
  <c r="Z59" i="1"/>
  <c r="Y59" i="1" s="1"/>
  <c r="X59" i="1" s="1"/>
  <c r="Z58" i="1"/>
  <c r="Z57" i="1"/>
  <c r="Y57" i="1" s="1"/>
  <c r="X57" i="1" s="1"/>
  <c r="Z56" i="1"/>
  <c r="Y56" i="1" s="1"/>
  <c r="Z55" i="1"/>
  <c r="Y55" i="1" s="1"/>
  <c r="X55" i="1" s="1"/>
  <c r="Z54" i="1"/>
  <c r="Y54" i="1" s="1"/>
  <c r="X54" i="1" s="1"/>
  <c r="Z53" i="1"/>
  <c r="Y53" i="1" s="1"/>
  <c r="X53" i="1" s="1"/>
  <c r="Z52" i="1"/>
  <c r="Y52" i="1" s="1"/>
  <c r="X52" i="1" s="1"/>
  <c r="Z51" i="1"/>
  <c r="Y51" i="1" s="1"/>
  <c r="X51" i="1" s="1"/>
  <c r="Z50" i="1"/>
  <c r="Z49" i="1"/>
  <c r="Y49" i="1" s="1"/>
  <c r="Z69" i="1"/>
  <c r="Z27" i="1"/>
  <c r="Y27" i="1" s="1"/>
  <c r="X27" i="1" s="1"/>
  <c r="Z26" i="1"/>
  <c r="Y26" i="1" s="1"/>
  <c r="X26" i="1" s="1"/>
  <c r="Z25" i="1"/>
  <c r="Z24" i="1"/>
  <c r="Y24" i="1" s="1"/>
  <c r="Z23" i="1"/>
  <c r="Y23" i="1" s="1"/>
  <c r="X23" i="1" s="1"/>
  <c r="Z22" i="1"/>
  <c r="Z21" i="1"/>
  <c r="Y21" i="1" s="1"/>
  <c r="X21" i="1" s="1"/>
  <c r="P81" i="1"/>
  <c r="P80" i="1"/>
  <c r="P79" i="1"/>
  <c r="P78" i="1"/>
  <c r="P77" i="1"/>
  <c r="P76" i="1"/>
  <c r="P75" i="1"/>
  <c r="P74" i="1"/>
  <c r="P73" i="1"/>
  <c r="P72" i="1"/>
  <c r="P71" i="1"/>
  <c r="P70" i="1"/>
  <c r="P64" i="1"/>
  <c r="P91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69" i="1"/>
  <c r="P27" i="1"/>
  <c r="P26" i="1"/>
  <c r="P25" i="1"/>
  <c r="P24" i="1"/>
  <c r="P23" i="1"/>
  <c r="P22" i="1"/>
  <c r="P21" i="1"/>
  <c r="M81" i="1"/>
  <c r="K81" i="6" s="1"/>
  <c r="M80" i="1"/>
  <c r="K80" i="6" s="1"/>
  <c r="M79" i="1"/>
  <c r="K79" i="6" s="1"/>
  <c r="M78" i="1"/>
  <c r="K78" i="6" s="1"/>
  <c r="M77" i="1"/>
  <c r="K77" i="6" s="1"/>
  <c r="M76" i="1"/>
  <c r="K76" i="6" s="1"/>
  <c r="M75" i="1"/>
  <c r="K75" i="6" s="1"/>
  <c r="M74" i="1"/>
  <c r="K74" i="6" s="1"/>
  <c r="M73" i="1"/>
  <c r="K73" i="6" s="1"/>
  <c r="M72" i="1"/>
  <c r="K72" i="6" s="1"/>
  <c r="M71" i="1"/>
  <c r="K71" i="6" s="1"/>
  <c r="M70" i="1"/>
  <c r="K69" i="6" s="1"/>
  <c r="M65" i="1"/>
  <c r="K66" i="6" s="1"/>
  <c r="M64" i="1"/>
  <c r="K65" i="6" s="1"/>
  <c r="M91" i="1"/>
  <c r="K96" i="6" s="1"/>
  <c r="M90" i="1"/>
  <c r="K95" i="6" s="1"/>
  <c r="M63" i="1"/>
  <c r="M62" i="1"/>
  <c r="K62" i="6" s="1"/>
  <c r="M61" i="1"/>
  <c r="K61" i="6" s="1"/>
  <c r="M60" i="1"/>
  <c r="M59" i="1"/>
  <c r="K59" i="6" s="1"/>
  <c r="M58" i="1"/>
  <c r="K58" i="6" s="1"/>
  <c r="M57" i="1"/>
  <c r="K57" i="6" s="1"/>
  <c r="M56" i="1"/>
  <c r="K56" i="6" s="1"/>
  <c r="M55" i="1"/>
  <c r="K55" i="6" s="1"/>
  <c r="M54" i="1"/>
  <c r="K54" i="6" s="1"/>
  <c r="M53" i="1"/>
  <c r="K53" i="6" s="1"/>
  <c r="M52" i="1"/>
  <c r="K52" i="6" s="1"/>
  <c r="M51" i="1"/>
  <c r="K51" i="6" s="1"/>
  <c r="M50" i="1"/>
  <c r="K50" i="6" s="1"/>
  <c r="M49" i="1"/>
  <c r="K49" i="6" s="1"/>
  <c r="M69" i="1"/>
  <c r="M27" i="1"/>
  <c r="K27" i="6" s="1"/>
  <c r="M26" i="1"/>
  <c r="K26" i="6" s="1"/>
  <c r="M25" i="1"/>
  <c r="K25" i="6" s="1"/>
  <c r="M24" i="1"/>
  <c r="K23" i="6"/>
  <c r="K22" i="6"/>
  <c r="K21" i="6"/>
  <c r="P20" i="1"/>
  <c r="R34" i="1" l="1"/>
  <c r="T34" i="1"/>
  <c r="R38" i="1"/>
  <c r="T38" i="1"/>
  <c r="R32" i="1"/>
  <c r="T32" i="1"/>
  <c r="O127" i="1"/>
  <c r="P127" i="1" s="1"/>
  <c r="P99" i="1"/>
  <c r="L32" i="1"/>
  <c r="J32" i="6" s="1"/>
  <c r="K24" i="6"/>
  <c r="M99" i="1"/>
  <c r="R35" i="1"/>
  <c r="R41" i="1"/>
  <c r="K70" i="6"/>
  <c r="M98" i="1"/>
  <c r="O113" i="1"/>
  <c r="P113" i="1" s="1"/>
  <c r="P98" i="1"/>
  <c r="AV86" i="1"/>
  <c r="AW98" i="1"/>
  <c r="Y86" i="1"/>
  <c r="X86" i="1" s="1"/>
  <c r="O54" i="6"/>
  <c r="O76" i="6"/>
  <c r="O86" i="6"/>
  <c r="O57" i="6"/>
  <c r="O73" i="6"/>
  <c r="O97" i="6"/>
  <c r="O21" i="6"/>
  <c r="O22" i="6"/>
  <c r="O23" i="6"/>
  <c r="O59" i="6"/>
  <c r="O78" i="6"/>
  <c r="O24" i="6"/>
  <c r="O60" i="6"/>
  <c r="O79" i="6"/>
  <c r="L34" i="6"/>
  <c r="O94" i="6"/>
  <c r="O77" i="6"/>
  <c r="O61" i="6"/>
  <c r="O80" i="6"/>
  <c r="O26" i="6"/>
  <c r="O62" i="6"/>
  <c r="O81" i="6"/>
  <c r="L32" i="6"/>
  <c r="O75" i="6"/>
  <c r="O58" i="6"/>
  <c r="O25" i="6"/>
  <c r="O27" i="6"/>
  <c r="O93" i="6"/>
  <c r="O88" i="6"/>
  <c r="O96" i="6"/>
  <c r="O92" i="6"/>
  <c r="O66" i="6"/>
  <c r="O65" i="6"/>
  <c r="O55" i="6"/>
  <c r="L38" i="6"/>
  <c r="O70" i="6"/>
  <c r="O51" i="6"/>
  <c r="O69" i="6"/>
  <c r="O91" i="6"/>
  <c r="O74" i="6"/>
  <c r="O56" i="6"/>
  <c r="O95" i="6"/>
  <c r="O52" i="6"/>
  <c r="O71" i="6"/>
  <c r="O53" i="6"/>
  <c r="O72" i="6"/>
  <c r="O90" i="6"/>
  <c r="O119" i="1"/>
  <c r="P119" i="1" s="1"/>
  <c r="O121" i="1"/>
  <c r="P121" i="1" s="1"/>
  <c r="O20" i="6"/>
  <c r="O123" i="1"/>
  <c r="P123" i="1" s="1"/>
  <c r="O84" i="6"/>
  <c r="O115" i="1"/>
  <c r="P115" i="1" s="1"/>
  <c r="O118" i="1"/>
  <c r="P118" i="1" s="1"/>
  <c r="O49" i="6"/>
  <c r="L35" i="6"/>
  <c r="O50" i="6"/>
  <c r="BP38" i="1"/>
  <c r="BQ38" i="1" s="1"/>
  <c r="J38" i="6"/>
  <c r="S41" i="1"/>
  <c r="L41" i="6"/>
  <c r="BP34" i="1"/>
  <c r="BQ34" i="1" s="1"/>
  <c r="J34" i="6"/>
  <c r="BP41" i="1"/>
  <c r="BQ41" i="1" s="1"/>
  <c r="J41" i="6"/>
  <c r="BP35" i="1"/>
  <c r="BQ35" i="1" s="1"/>
  <c r="J35" i="6"/>
  <c r="O83" i="6"/>
  <c r="O105" i="1"/>
  <c r="O107" i="1"/>
  <c r="O104" i="1"/>
  <c r="O106" i="1"/>
  <c r="AV70" i="1"/>
  <c r="AU70" i="1" s="1"/>
  <c r="Q35" i="1"/>
  <c r="P68" i="1"/>
  <c r="Y69" i="1"/>
  <c r="Z68" i="1"/>
  <c r="M68" i="1"/>
  <c r="S35" i="1"/>
  <c r="Q41" i="1"/>
  <c r="AV69" i="1"/>
  <c r="AW68" i="1"/>
  <c r="BP46" i="1"/>
  <c r="BQ46" i="1" s="1"/>
  <c r="S34" i="1"/>
  <c r="Q34" i="1"/>
  <c r="Q32" i="1"/>
  <c r="S32" i="1"/>
  <c r="Q38" i="1"/>
  <c r="S38" i="1"/>
  <c r="P48" i="1"/>
  <c r="AU97" i="1"/>
  <c r="O97" i="1" s="1"/>
  <c r="N97" i="6" s="1"/>
  <c r="O94" i="1"/>
  <c r="N92" i="6" s="1"/>
  <c r="O93" i="1"/>
  <c r="N91" i="6" s="1"/>
  <c r="O96" i="1"/>
  <c r="N94" i="6" s="1"/>
  <c r="O92" i="1"/>
  <c r="N90" i="6" s="1"/>
  <c r="O95" i="1"/>
  <c r="N93" i="6" s="1"/>
  <c r="AU96" i="1"/>
  <c r="L96" i="1" s="1"/>
  <c r="N96" i="1"/>
  <c r="T96" i="1" s="1"/>
  <c r="O86" i="1"/>
  <c r="AV94" i="1"/>
  <c r="AU94" i="1" s="1"/>
  <c r="AV93" i="1"/>
  <c r="AU93" i="1" s="1"/>
  <c r="X94" i="1"/>
  <c r="X93" i="1"/>
  <c r="X92" i="1"/>
  <c r="L92" i="1" s="1"/>
  <c r="N92" i="1"/>
  <c r="T92" i="1" s="1"/>
  <c r="X88" i="1"/>
  <c r="L88" i="1" s="1"/>
  <c r="N88" i="1"/>
  <c r="T88" i="1" s="1"/>
  <c r="N95" i="1"/>
  <c r="T95" i="1" s="1"/>
  <c r="X95" i="1"/>
  <c r="L95" i="1" s="1"/>
  <c r="O88" i="1"/>
  <c r="N88" i="6" s="1"/>
  <c r="X84" i="1"/>
  <c r="L84" i="1" s="1"/>
  <c r="N84" i="1"/>
  <c r="T84" i="1" s="1"/>
  <c r="O84" i="1"/>
  <c r="N84" i="6" s="1"/>
  <c r="O83" i="1"/>
  <c r="N83" i="6" s="1"/>
  <c r="N83" i="1"/>
  <c r="T83" i="1" s="1"/>
  <c r="X83" i="1"/>
  <c r="L83" i="1" s="1"/>
  <c r="O70" i="1"/>
  <c r="N69" i="6" s="1"/>
  <c r="O71" i="1"/>
  <c r="N71" i="6" s="1"/>
  <c r="O58" i="1"/>
  <c r="N58" i="6" s="1"/>
  <c r="O22" i="1"/>
  <c r="N22" i="6" s="1"/>
  <c r="O55" i="1"/>
  <c r="N55" i="6" s="1"/>
  <c r="Y71" i="1"/>
  <c r="X71" i="1" s="1"/>
  <c r="L71" i="1" s="1"/>
  <c r="Y70" i="1"/>
  <c r="O27" i="1"/>
  <c r="N27" i="6" s="1"/>
  <c r="O63" i="1"/>
  <c r="O81" i="1"/>
  <c r="N81" i="6" s="1"/>
  <c r="O21" i="1"/>
  <c r="N21" i="6" s="1"/>
  <c r="O24" i="1"/>
  <c r="N24" i="6" s="1"/>
  <c r="O50" i="1"/>
  <c r="N50" i="6" s="1"/>
  <c r="O64" i="1"/>
  <c r="N65" i="6" s="1"/>
  <c r="O73" i="1"/>
  <c r="N73" i="6" s="1"/>
  <c r="O57" i="1"/>
  <c r="N57" i="6" s="1"/>
  <c r="Y81" i="1"/>
  <c r="O74" i="1"/>
  <c r="N74" i="6" s="1"/>
  <c r="O53" i="1"/>
  <c r="N53" i="6" s="1"/>
  <c r="O77" i="1"/>
  <c r="N77" i="6" s="1"/>
  <c r="O78" i="1"/>
  <c r="N78" i="6" s="1"/>
  <c r="O76" i="1"/>
  <c r="N76" i="6" s="1"/>
  <c r="O23" i="1"/>
  <c r="N23" i="6" s="1"/>
  <c r="X56" i="1"/>
  <c r="L56" i="1" s="1"/>
  <c r="N56" i="1"/>
  <c r="T56" i="1" s="1"/>
  <c r="N57" i="1"/>
  <c r="T57" i="1" s="1"/>
  <c r="AU57" i="1"/>
  <c r="L57" i="1" s="1"/>
  <c r="N59" i="1"/>
  <c r="T59" i="1" s="1"/>
  <c r="AU59" i="1"/>
  <c r="L59" i="1" s="1"/>
  <c r="O56" i="1"/>
  <c r="N56" i="6" s="1"/>
  <c r="N65" i="1"/>
  <c r="T65" i="1" s="1"/>
  <c r="AV77" i="1"/>
  <c r="AU77" i="1" s="1"/>
  <c r="L77" i="1" s="1"/>
  <c r="N21" i="1"/>
  <c r="T21" i="1" s="1"/>
  <c r="AV78" i="1"/>
  <c r="AU78" i="1" s="1"/>
  <c r="O60" i="1"/>
  <c r="O90" i="1"/>
  <c r="N95" i="6" s="1"/>
  <c r="Y50" i="1"/>
  <c r="X50" i="1" s="1"/>
  <c r="L50" i="1" s="1"/>
  <c r="Y73" i="1"/>
  <c r="X73" i="1" s="1"/>
  <c r="L73" i="1" s="1"/>
  <c r="O59" i="1"/>
  <c r="N59" i="6" s="1"/>
  <c r="O91" i="1"/>
  <c r="N96" i="6" s="1"/>
  <c r="Y74" i="1"/>
  <c r="X74" i="1" s="1"/>
  <c r="AV23" i="1"/>
  <c r="N23" i="1" s="1"/>
  <c r="T23" i="1" s="1"/>
  <c r="AV53" i="1"/>
  <c r="AU53" i="1" s="1"/>
  <c r="L53" i="1" s="1"/>
  <c r="O75" i="1"/>
  <c r="N75" i="6" s="1"/>
  <c r="O65" i="1"/>
  <c r="N66" i="6" s="1"/>
  <c r="N27" i="1"/>
  <c r="T27" i="1" s="1"/>
  <c r="O49" i="1"/>
  <c r="N49" i="6" s="1"/>
  <c r="O69" i="1"/>
  <c r="N70" i="6" s="1"/>
  <c r="O52" i="1"/>
  <c r="N52" i="6" s="1"/>
  <c r="AU63" i="1"/>
  <c r="Y63" i="1"/>
  <c r="X63" i="1" s="1"/>
  <c r="AU74" i="1"/>
  <c r="L80" i="1"/>
  <c r="N75" i="1"/>
  <c r="T75" i="1" s="1"/>
  <c r="N26" i="1"/>
  <c r="T26" i="1" s="1"/>
  <c r="O54" i="1"/>
  <c r="N54" i="6" s="1"/>
  <c r="O72" i="1"/>
  <c r="N72" i="6" s="1"/>
  <c r="AU27" i="1"/>
  <c r="L27" i="1" s="1"/>
  <c r="O51" i="1"/>
  <c r="N51" i="6" s="1"/>
  <c r="O25" i="1"/>
  <c r="N25" i="6" s="1"/>
  <c r="O61" i="1"/>
  <c r="N61" i="6" s="1"/>
  <c r="O26" i="1"/>
  <c r="N26" i="6" s="1"/>
  <c r="O62" i="1"/>
  <c r="N62" i="6" s="1"/>
  <c r="O80" i="1"/>
  <c r="N80" i="6" s="1"/>
  <c r="AU21" i="1"/>
  <c r="L21" i="1" s="1"/>
  <c r="L54" i="1"/>
  <c r="N80" i="1"/>
  <c r="T80" i="1" s="1"/>
  <c r="L26" i="1"/>
  <c r="N51" i="1"/>
  <c r="T51" i="1" s="1"/>
  <c r="N52" i="1"/>
  <c r="T52" i="1" s="1"/>
  <c r="AU65" i="1"/>
  <c r="L65" i="1" s="1"/>
  <c r="N62" i="1"/>
  <c r="T62" i="1" s="1"/>
  <c r="L62" i="1"/>
  <c r="L64" i="1"/>
  <c r="L72" i="1"/>
  <c r="L51" i="1"/>
  <c r="L52" i="1"/>
  <c r="L75" i="1"/>
  <c r="L55" i="1"/>
  <c r="N60" i="1"/>
  <c r="T60" i="1" s="1"/>
  <c r="X60" i="1"/>
  <c r="L60" i="1" s="1"/>
  <c r="N79" i="1"/>
  <c r="T79" i="1" s="1"/>
  <c r="X79" i="1"/>
  <c r="L79" i="1" s="1"/>
  <c r="X49" i="1"/>
  <c r="L49" i="1" s="1"/>
  <c r="N49" i="1"/>
  <c r="T49" i="1" s="1"/>
  <c r="X91" i="1"/>
  <c r="L91" i="1" s="1"/>
  <c r="N91" i="1"/>
  <c r="T91" i="1" s="1"/>
  <c r="N24" i="1"/>
  <c r="T24" i="1" s="1"/>
  <c r="X24" i="1"/>
  <c r="L24" i="1" s="1"/>
  <c r="X78" i="1"/>
  <c r="N90" i="1"/>
  <c r="T90" i="1" s="1"/>
  <c r="X90" i="1"/>
  <c r="L90" i="1" s="1"/>
  <c r="O79" i="1"/>
  <c r="N79" i="6" s="1"/>
  <c r="N54" i="1"/>
  <c r="T54" i="1" s="1"/>
  <c r="N72" i="1"/>
  <c r="T72" i="1" s="1"/>
  <c r="N55" i="1"/>
  <c r="T55" i="1" s="1"/>
  <c r="Y22" i="1"/>
  <c r="Y58" i="1"/>
  <c r="Y76" i="1"/>
  <c r="Y25" i="1"/>
  <c r="Y61" i="1"/>
  <c r="N64" i="1"/>
  <c r="T64" i="1" s="1"/>
  <c r="BP32" i="1" l="1"/>
  <c r="BQ32" i="1" s="1"/>
  <c r="R49" i="1"/>
  <c r="R56" i="1"/>
  <c r="R79" i="1"/>
  <c r="R21" i="1"/>
  <c r="R23" i="1"/>
  <c r="R27" i="1"/>
  <c r="R96" i="1"/>
  <c r="R84" i="1"/>
  <c r="R72" i="1"/>
  <c r="R52" i="1"/>
  <c r="R62" i="1"/>
  <c r="R75" i="1"/>
  <c r="R83" i="1"/>
  <c r="R95" i="1"/>
  <c r="R91" i="1"/>
  <c r="R59" i="1"/>
  <c r="R64" i="1"/>
  <c r="R88" i="1"/>
  <c r="R54" i="1"/>
  <c r="R57" i="1"/>
  <c r="L95" i="6"/>
  <c r="R90" i="1"/>
  <c r="R80" i="1"/>
  <c r="R60" i="1"/>
  <c r="R24" i="1"/>
  <c r="R51" i="1"/>
  <c r="R65" i="1"/>
  <c r="R92" i="1"/>
  <c r="R55" i="1"/>
  <c r="R26" i="1"/>
  <c r="N86" i="1"/>
  <c r="Q83" i="1"/>
  <c r="Z98" i="1"/>
  <c r="N86" i="6"/>
  <c r="O98" i="1"/>
  <c r="AU86" i="1"/>
  <c r="L86" i="1" s="1"/>
  <c r="AV98" i="1"/>
  <c r="O48" i="6"/>
  <c r="L84" i="6"/>
  <c r="O68" i="6"/>
  <c r="O98" i="6" s="1"/>
  <c r="BP64" i="1"/>
  <c r="BQ64" i="1" s="1"/>
  <c r="J65" i="6"/>
  <c r="S57" i="1"/>
  <c r="L57" i="6"/>
  <c r="BP72" i="1"/>
  <c r="BQ72" i="1" s="1"/>
  <c r="J72" i="6"/>
  <c r="L24" i="6"/>
  <c r="BP96" i="1"/>
  <c r="BQ96" i="1" s="1"/>
  <c r="J94" i="6"/>
  <c r="BP90" i="1"/>
  <c r="BQ90" i="1" s="1"/>
  <c r="J95" i="6"/>
  <c r="BP57" i="1"/>
  <c r="BQ57" i="1" s="1"/>
  <c r="J57" i="6"/>
  <c r="BP27" i="1"/>
  <c r="BQ27" i="1" s="1"/>
  <c r="J27" i="6"/>
  <c r="S91" i="1"/>
  <c r="L96" i="6"/>
  <c r="BP65" i="1"/>
  <c r="BQ65" i="1" s="1"/>
  <c r="J66" i="6"/>
  <c r="L26" i="6"/>
  <c r="S95" i="1"/>
  <c r="L93" i="6"/>
  <c r="S64" i="1"/>
  <c r="L65" i="6"/>
  <c r="BP91" i="1"/>
  <c r="BQ91" i="1" s="1"/>
  <c r="J96" i="6"/>
  <c r="S52" i="1"/>
  <c r="L52" i="6"/>
  <c r="Q75" i="1"/>
  <c r="L75" i="6"/>
  <c r="BP73" i="1"/>
  <c r="BQ73" i="1" s="1"/>
  <c r="J73" i="6"/>
  <c r="BP71" i="1"/>
  <c r="BQ71" i="1" s="1"/>
  <c r="J71" i="6"/>
  <c r="S88" i="1"/>
  <c r="L88" i="6"/>
  <c r="S49" i="1"/>
  <c r="L49" i="6"/>
  <c r="S51" i="1"/>
  <c r="L51" i="6"/>
  <c r="BP80" i="1"/>
  <c r="BQ80" i="1" s="1"/>
  <c r="J80" i="6"/>
  <c r="BP50" i="1"/>
  <c r="BQ50" i="1" s="1"/>
  <c r="J50" i="6"/>
  <c r="BP88" i="1"/>
  <c r="BQ88" i="1" s="1"/>
  <c r="J88" i="6"/>
  <c r="BP79" i="1"/>
  <c r="BQ79" i="1" s="1"/>
  <c r="J79" i="6"/>
  <c r="S80" i="1"/>
  <c r="L80" i="6"/>
  <c r="BP92" i="1"/>
  <c r="BQ92" i="1" s="1"/>
  <c r="J90" i="6"/>
  <c r="BP24" i="1"/>
  <c r="BQ24" i="1" s="1"/>
  <c r="J24" i="6"/>
  <c r="S56" i="1"/>
  <c r="L56" i="6"/>
  <c r="L62" i="6"/>
  <c r="BP56" i="1"/>
  <c r="BQ56" i="1" s="1"/>
  <c r="J56" i="6"/>
  <c r="BP95" i="1"/>
  <c r="BQ95" i="1" s="1"/>
  <c r="J93" i="6"/>
  <c r="BP49" i="1"/>
  <c r="BQ49" i="1" s="1"/>
  <c r="J49" i="6"/>
  <c r="BP26" i="1"/>
  <c r="BQ26" i="1" s="1"/>
  <c r="J26" i="6"/>
  <c r="Q92" i="1"/>
  <c r="L90" i="6"/>
  <c r="L79" i="6"/>
  <c r="BP54" i="1"/>
  <c r="BQ54" i="1" s="1"/>
  <c r="J54" i="6"/>
  <c r="BP59" i="1"/>
  <c r="BQ59" i="1" s="1"/>
  <c r="J59" i="6"/>
  <c r="BP62" i="1"/>
  <c r="BQ62" i="1" s="1"/>
  <c r="J62" i="6"/>
  <c r="S96" i="1"/>
  <c r="L94" i="6"/>
  <c r="BP60" i="1"/>
  <c r="BQ60" i="1" s="1"/>
  <c r="BP21" i="1"/>
  <c r="BQ21" i="1" s="1"/>
  <c r="J21" i="6"/>
  <c r="L21" i="6"/>
  <c r="S55" i="1"/>
  <c r="L55" i="6"/>
  <c r="BP77" i="1"/>
  <c r="BQ77" i="1" s="1"/>
  <c r="J77" i="6"/>
  <c r="BP83" i="1"/>
  <c r="BQ83" i="1" s="1"/>
  <c r="J83" i="6"/>
  <c r="BP52" i="1"/>
  <c r="BQ52" i="1" s="1"/>
  <c r="J52" i="6"/>
  <c r="BP51" i="1"/>
  <c r="BQ51" i="1" s="1"/>
  <c r="J51" i="6"/>
  <c r="L59" i="6"/>
  <c r="BP53" i="1"/>
  <c r="BQ53" i="1" s="1"/>
  <c r="J53" i="6"/>
  <c r="BP84" i="1"/>
  <c r="BQ84" i="1" s="1"/>
  <c r="J84" i="6"/>
  <c r="L23" i="6"/>
  <c r="S72" i="1"/>
  <c r="L72" i="6"/>
  <c r="BP55" i="1"/>
  <c r="BQ55" i="1" s="1"/>
  <c r="J55" i="6"/>
  <c r="Q65" i="1"/>
  <c r="L66" i="6"/>
  <c r="L83" i="6"/>
  <c r="S54" i="1"/>
  <c r="L54" i="6"/>
  <c r="BP75" i="1"/>
  <c r="BQ75" i="1" s="1"/>
  <c r="J75" i="6"/>
  <c r="L27" i="6"/>
  <c r="N69" i="1"/>
  <c r="X69" i="1"/>
  <c r="AU69" i="1"/>
  <c r="AU68" i="1" s="1"/>
  <c r="AV68" i="1"/>
  <c r="O68" i="1"/>
  <c r="Y68" i="1"/>
  <c r="X70" i="1"/>
  <c r="L70" i="1" s="1"/>
  <c r="J69" i="6" s="1"/>
  <c r="O108" i="1"/>
  <c r="L94" i="1"/>
  <c r="N97" i="1"/>
  <c r="L93" i="1"/>
  <c r="Q96" i="1"/>
  <c r="S92" i="1"/>
  <c r="Q88" i="1"/>
  <c r="N93" i="1"/>
  <c r="N94" i="1"/>
  <c r="T94" i="1" s="1"/>
  <c r="Q95" i="1"/>
  <c r="S84" i="1"/>
  <c r="Q84" i="1"/>
  <c r="S83" i="1"/>
  <c r="S21" i="1"/>
  <c r="Q51" i="1"/>
  <c r="N50" i="1"/>
  <c r="N71" i="1"/>
  <c r="Q57" i="1"/>
  <c r="Q23" i="1"/>
  <c r="N70" i="1"/>
  <c r="Q56" i="1"/>
  <c r="Q21" i="1"/>
  <c r="L63" i="1"/>
  <c r="X81" i="1"/>
  <c r="L81" i="1" s="1"/>
  <c r="N81" i="1"/>
  <c r="T81" i="1" s="1"/>
  <c r="S23" i="1"/>
  <c r="N63" i="1"/>
  <c r="T63" i="1" s="1"/>
  <c r="S65" i="1"/>
  <c r="N73" i="1"/>
  <c r="Q59" i="1"/>
  <c r="S59" i="1"/>
  <c r="N53" i="1"/>
  <c r="N74" i="1"/>
  <c r="T74" i="1" s="1"/>
  <c r="L74" i="1"/>
  <c r="N78" i="1"/>
  <c r="L78" i="1"/>
  <c r="Q26" i="1"/>
  <c r="S26" i="1"/>
  <c r="N77" i="1"/>
  <c r="T77" i="1" s="1"/>
  <c r="Q27" i="1"/>
  <c r="Q80" i="1"/>
  <c r="AU23" i="1"/>
  <c r="L23" i="1" s="1"/>
  <c r="BP23" i="1" s="1"/>
  <c r="S27" i="1"/>
  <c r="S75" i="1"/>
  <c r="S62" i="1"/>
  <c r="Q62" i="1"/>
  <c r="Q52" i="1"/>
  <c r="N22" i="1"/>
  <c r="T22" i="1" s="1"/>
  <c r="X22" i="1"/>
  <c r="L22" i="1" s="1"/>
  <c r="Q55" i="1"/>
  <c r="Q24" i="1"/>
  <c r="S24" i="1"/>
  <c r="Q90" i="1"/>
  <c r="N61" i="1"/>
  <c r="T61" i="1" s="1"/>
  <c r="X61" i="1"/>
  <c r="L61" i="1" s="1"/>
  <c r="N25" i="1"/>
  <c r="T25" i="1" s="1"/>
  <c r="X25" i="1"/>
  <c r="L25" i="1" s="1"/>
  <c r="Q64" i="1"/>
  <c r="N58" i="1"/>
  <c r="T58" i="1" s="1"/>
  <c r="X58" i="1"/>
  <c r="L58" i="1" s="1"/>
  <c r="S60" i="1"/>
  <c r="Q60" i="1"/>
  <c r="S90" i="1"/>
  <c r="Q72" i="1"/>
  <c r="Q54" i="1"/>
  <c r="Q91" i="1"/>
  <c r="Q49" i="1"/>
  <c r="N76" i="1"/>
  <c r="T76" i="1" s="1"/>
  <c r="X76" i="1"/>
  <c r="L76" i="1" s="1"/>
  <c r="S79" i="1"/>
  <c r="Q79" i="1"/>
  <c r="O117" i="1" l="1"/>
  <c r="P117" i="1" s="1"/>
  <c r="R73" i="1"/>
  <c r="T73" i="1"/>
  <c r="R53" i="1"/>
  <c r="T53" i="1"/>
  <c r="R86" i="1"/>
  <c r="T86" i="1"/>
  <c r="R69" i="1"/>
  <c r="T69" i="1"/>
  <c r="R78" i="1"/>
  <c r="T78" i="1"/>
  <c r="R93" i="1"/>
  <c r="T93" i="1"/>
  <c r="R50" i="1"/>
  <c r="T50" i="1"/>
  <c r="R97" i="1"/>
  <c r="T97" i="1"/>
  <c r="R70" i="1"/>
  <c r="T70" i="1"/>
  <c r="R71" i="1"/>
  <c r="T71" i="1"/>
  <c r="L86" i="6"/>
  <c r="O114" i="1"/>
  <c r="P114" i="1" s="1"/>
  <c r="S86" i="1"/>
  <c r="Q86" i="1"/>
  <c r="R74" i="1"/>
  <c r="R81" i="1"/>
  <c r="N105" i="1"/>
  <c r="R94" i="1"/>
  <c r="R61" i="1"/>
  <c r="R76" i="1"/>
  <c r="R25" i="1"/>
  <c r="R22" i="1"/>
  <c r="R58" i="1"/>
  <c r="R77" i="1"/>
  <c r="R63" i="1"/>
  <c r="AU98" i="1"/>
  <c r="X98" i="1"/>
  <c r="Y98" i="1"/>
  <c r="L97" i="1"/>
  <c r="BP97" i="1" s="1"/>
  <c r="BQ97" i="1" s="1"/>
  <c r="N98" i="1"/>
  <c r="L73" i="6"/>
  <c r="L69" i="6"/>
  <c r="L91" i="6"/>
  <c r="L70" i="6"/>
  <c r="L78" i="6"/>
  <c r="L71" i="6"/>
  <c r="L53" i="6"/>
  <c r="L50" i="6"/>
  <c r="O99" i="6"/>
  <c r="L22" i="6"/>
  <c r="BP93" i="1"/>
  <c r="BQ93" i="1" s="1"/>
  <c r="J91" i="6"/>
  <c r="BP22" i="1"/>
  <c r="BQ22" i="1" s="1"/>
  <c r="J22" i="6"/>
  <c r="BQ23" i="1"/>
  <c r="J23" i="6"/>
  <c r="BP94" i="1"/>
  <c r="BQ94" i="1" s="1"/>
  <c r="J92" i="6"/>
  <c r="BP58" i="1"/>
  <c r="BQ58" i="1" s="1"/>
  <c r="J58" i="6"/>
  <c r="L58" i="6"/>
  <c r="L92" i="6"/>
  <c r="L77" i="6"/>
  <c r="BP63" i="1"/>
  <c r="BQ63" i="1" s="1"/>
  <c r="L61" i="6"/>
  <c r="L74" i="6"/>
  <c r="BP25" i="1"/>
  <c r="BQ25" i="1" s="1"/>
  <c r="J25" i="6"/>
  <c r="BP81" i="1"/>
  <c r="BQ81" i="1" s="1"/>
  <c r="J81" i="6"/>
  <c r="BP61" i="1"/>
  <c r="BQ61" i="1" s="1"/>
  <c r="J61" i="6"/>
  <c r="BP76" i="1"/>
  <c r="BQ76" i="1" s="1"/>
  <c r="J76" i="6"/>
  <c r="L76" i="6"/>
  <c r="BP78" i="1"/>
  <c r="BQ78" i="1" s="1"/>
  <c r="J78" i="6"/>
  <c r="L97" i="6"/>
  <c r="L81" i="6"/>
  <c r="L25" i="6"/>
  <c r="BP74" i="1"/>
  <c r="BQ74" i="1" s="1"/>
  <c r="J74" i="6"/>
  <c r="N107" i="1"/>
  <c r="P107" i="1" s="1"/>
  <c r="S69" i="1"/>
  <c r="Q69" i="1"/>
  <c r="L69" i="1"/>
  <c r="X68" i="1"/>
  <c r="BP70" i="1"/>
  <c r="BQ70" i="1" s="1"/>
  <c r="N68" i="1"/>
  <c r="N106" i="1"/>
  <c r="S53" i="1"/>
  <c r="S50" i="1"/>
  <c r="S71" i="1"/>
  <c r="S70" i="1"/>
  <c r="S73" i="1"/>
  <c r="Q78" i="1"/>
  <c r="Q93" i="1"/>
  <c r="S97" i="1"/>
  <c r="Q97" i="1"/>
  <c r="S93" i="1"/>
  <c r="Q94" i="1"/>
  <c r="S94" i="1"/>
  <c r="S78" i="1"/>
  <c r="Q70" i="1"/>
  <c r="Q71" i="1"/>
  <c r="Q53" i="1"/>
  <c r="Q50" i="1"/>
  <c r="S63" i="1"/>
  <c r="Q63" i="1"/>
  <c r="S81" i="1"/>
  <c r="Q81" i="1"/>
  <c r="Q73" i="1"/>
  <c r="S74" i="1"/>
  <c r="Q74" i="1"/>
  <c r="S77" i="1"/>
  <c r="Q77" i="1"/>
  <c r="Q61" i="1"/>
  <c r="S61" i="1"/>
  <c r="S76" i="1"/>
  <c r="Q76" i="1"/>
  <c r="S25" i="1"/>
  <c r="Q25" i="1"/>
  <c r="Q58" i="1"/>
  <c r="S58" i="1"/>
  <c r="S22" i="1"/>
  <c r="Q22" i="1"/>
  <c r="O129" i="1" l="1"/>
  <c r="P129" i="1" s="1"/>
  <c r="T98" i="1"/>
  <c r="L98" i="1"/>
  <c r="J97" i="6"/>
  <c r="R98" i="1"/>
  <c r="Q98" i="1"/>
  <c r="S98" i="1"/>
  <c r="BP86" i="1"/>
  <c r="BQ86" i="1" s="1"/>
  <c r="J86" i="6"/>
  <c r="BP69" i="1"/>
  <c r="BQ69" i="1" s="1"/>
  <c r="J70" i="6"/>
  <c r="R68" i="1"/>
  <c r="L68" i="1"/>
  <c r="P105" i="1"/>
  <c r="P106" i="1"/>
  <c r="Q68" i="1"/>
  <c r="T68" i="1"/>
  <c r="S68" i="1"/>
  <c r="L108" i="1"/>
  <c r="M108" i="1"/>
  <c r="M124" i="1"/>
  <c r="N124" i="1" s="1"/>
  <c r="N125" i="1" l="1"/>
  <c r="AW20" i="1" l="1"/>
  <c r="AW99" i="1" s="1"/>
  <c r="Z20" i="1"/>
  <c r="Z99" i="1" s="1"/>
  <c r="K20" i="6" l="1"/>
  <c r="M48" i="1"/>
  <c r="Z48" i="1"/>
  <c r="AW48" i="1"/>
  <c r="O20" i="1"/>
  <c r="O99" i="1" l="1"/>
  <c r="O48" i="1"/>
  <c r="N20" i="6"/>
  <c r="K48" i="6"/>
  <c r="Y20" i="1"/>
  <c r="Y99" i="1" s="1"/>
  <c r="AV20" i="1"/>
  <c r="AV99" i="1" s="1"/>
  <c r="K68" i="6" l="1"/>
  <c r="K99" i="6" s="1"/>
  <c r="N48" i="6"/>
  <c r="AV48" i="1"/>
  <c r="Y48" i="1"/>
  <c r="N20" i="1"/>
  <c r="T20" i="1" s="1"/>
  <c r="AU20" i="1"/>
  <c r="AU99" i="1" s="1"/>
  <c r="X20" i="1"/>
  <c r="X99" i="1" s="1"/>
  <c r="O112" i="1" l="1"/>
  <c r="P112" i="1" s="1"/>
  <c r="N104" i="1"/>
  <c r="N108" i="1" s="1"/>
  <c r="N99" i="1"/>
  <c r="R20" i="1"/>
  <c r="O126" i="1"/>
  <c r="N68" i="6"/>
  <c r="N99" i="6" s="1"/>
  <c r="N98" i="6"/>
  <c r="K98" i="6"/>
  <c r="S20" i="1"/>
  <c r="S99" i="1" s="1"/>
  <c r="L20" i="6"/>
  <c r="N48" i="1"/>
  <c r="X48" i="1"/>
  <c r="AU48" i="1"/>
  <c r="Q20" i="1"/>
  <c r="Q99" i="1" s="1"/>
  <c r="L20" i="1"/>
  <c r="O125" i="1" l="1"/>
  <c r="P125" i="1" s="1"/>
  <c r="R99" i="1"/>
  <c r="J20" i="6"/>
  <c r="J48" i="6" s="1"/>
  <c r="L99" i="1"/>
  <c r="P104" i="1"/>
  <c r="P126" i="1"/>
  <c r="O124" i="1"/>
  <c r="P124" i="1" s="1"/>
  <c r="L48" i="6"/>
  <c r="L48" i="1"/>
  <c r="R48" i="1"/>
  <c r="S48" i="1"/>
  <c r="Q48" i="1"/>
  <c r="BP20" i="1"/>
  <c r="BQ20" i="1" s="1"/>
  <c r="J68" i="6" l="1"/>
  <c r="J98" i="6" s="1"/>
  <c r="L68" i="6"/>
  <c r="L99" i="6" s="1"/>
  <c r="L98" i="6"/>
  <c r="J99" i="6"/>
  <c r="P108" i="1"/>
  <c r="BP99" i="1"/>
  <c r="T48" i="1" l="1"/>
  <c r="T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Iwona Janus</author>
  </authors>
  <commentList>
    <comment ref="G1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MPS:</t>
        </r>
        <r>
          <rPr>
            <sz val="9"/>
            <color indexed="81"/>
            <rFont val="Tahoma"/>
            <family val="2"/>
            <charset val="238"/>
          </rPr>
          <t xml:space="preserve">
tutaj powinno być doprecyzowane że chodzi o godziny dydaktyczne, bez nalładu samodzielnej pracy studenta</t>
        </r>
      </text>
    </comment>
  </commentList>
</comments>
</file>

<file path=xl/sharedStrings.xml><?xml version="1.0" encoding="utf-8"?>
<sst xmlns="http://schemas.openxmlformats.org/spreadsheetml/2006/main" count="1251" uniqueCount="630">
  <si>
    <t>Wydział</t>
  </si>
  <si>
    <t>Wydział Pielęgniarstwa i Położnictwa</t>
  </si>
  <si>
    <t>Kierunek</t>
  </si>
  <si>
    <t>Ratownictwo medyczne</t>
  </si>
  <si>
    <t>Szczegółowy Program Studiów dla cyklu kształcenia rozpoczynającego się w roku akademickim: 2025/2026</t>
  </si>
  <si>
    <t>Cykl kształcenia</t>
  </si>
  <si>
    <t>2025/28</t>
  </si>
  <si>
    <t>Uchwała nr 2719</t>
  </si>
  <si>
    <t>Poziom kształcenia</t>
  </si>
  <si>
    <t>I stopień</t>
  </si>
  <si>
    <t>Senatu Uniwersytetu Medycznego we Wrocławiu</t>
  </si>
  <si>
    <t>Profil kształcenia</t>
  </si>
  <si>
    <t>praktyczny</t>
  </si>
  <si>
    <t>z dnia  26 lutego 2025 r.</t>
  </si>
  <si>
    <t>Forma studiów</t>
  </si>
  <si>
    <t>stacjonarne</t>
  </si>
  <si>
    <t>Liczba semestrów</t>
  </si>
  <si>
    <t>Łączna liczba godzin</t>
  </si>
  <si>
    <t>3675 (3675 +60 WF)</t>
  </si>
  <si>
    <t>Łączna liczba ECTS</t>
  </si>
  <si>
    <t>Lp.</t>
  </si>
  <si>
    <t>kod grupy*</t>
  </si>
  <si>
    <t>Cykl kształcenia (nabór)</t>
  </si>
  <si>
    <t>Ścieżka**</t>
  </si>
  <si>
    <t>Rok studiów</t>
  </si>
  <si>
    <t>Rok akademicki</t>
  </si>
  <si>
    <r>
      <t xml:space="preserve">Rodzaj zajęć***
</t>
    </r>
    <r>
      <rPr>
        <b/>
        <sz val="9"/>
        <color theme="1"/>
        <rFont val="Calibri"/>
        <family val="2"/>
        <charset val="238"/>
        <scheme val="minor"/>
      </rPr>
      <t>(RPS, POW, PSW)</t>
    </r>
  </si>
  <si>
    <t>****Pula godzin (ze standardu,
do dyspozycji uczelni (Autorska oferta uczelni))</t>
  </si>
  <si>
    <t>Przedmiot (nazwa)</t>
  </si>
  <si>
    <t>Czy przedmiot kształtuje kompetencje komunikacyjne</t>
  </si>
  <si>
    <t>Czy przedmiot humanistyczny lub społeczny</t>
  </si>
  <si>
    <t>łącznie dla przedmiotu</t>
  </si>
  <si>
    <t>semestr zimowy - I</t>
  </si>
  <si>
    <t>semestr letni - II</t>
  </si>
  <si>
    <t>LICZBA GODZIN W PRZELICZENIU NA 1 ECTS</t>
  </si>
  <si>
    <t>SUMA GODZIN PRZEDMIOTU</t>
  </si>
  <si>
    <t>SUMA PUNKTÓW ECTS ZA PRZEDMIOT</t>
  </si>
  <si>
    <t>forma zakończenia przedmiotu *****</t>
  </si>
  <si>
    <t>forma zakończenia semestru ******</t>
  </si>
  <si>
    <t>punkty ECTS w semestrze</t>
  </si>
  <si>
    <t>nakład pracy studenta (godz. dyd. + samodzielna praca)</t>
  </si>
  <si>
    <t>ogólna liczba godzin dydaktycznych</t>
  </si>
  <si>
    <t>liczba godzin z nauczycielem</t>
  </si>
  <si>
    <t>wykład (WY)</t>
  </si>
  <si>
    <t>seminarium (SE)</t>
  </si>
  <si>
    <t>ćwiczenia audytoryjne (CA)</t>
  </si>
  <si>
    <t>ćwiczenia kierunkowe - niekliniczne (CN)</t>
  </si>
  <si>
    <t>ćwiczenia w warunkach symulowanych (CS)*******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</si>
  <si>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</si>
  <si>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</si>
  <si>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</si>
  <si>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</si>
  <si>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</si>
  <si>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</si>
  <si>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zajęcia wychowania fizycznego (WF)</t>
  </si>
  <si>
    <t>praktyka zawodowa (PZ)</t>
  </si>
  <si>
    <t>samokształcenie kierowane (SK)</t>
  </si>
  <si>
    <t>samodzielna praca studenta</t>
  </si>
  <si>
    <t>forma zakończenia semestru *****</t>
  </si>
  <si>
    <t>całkowity nakład pracy studenta</t>
  </si>
  <si>
    <t>ćwiczenia audytoryjne CA)</t>
  </si>
  <si>
    <t>NAKŁAD PRACY STUDENTA (godz. dyd. + samodzielna praca)</t>
  </si>
  <si>
    <t>SAMODZIELNA PRACA STUDENTA</t>
  </si>
  <si>
    <t>GODZINY DYDAKTYCZNE</t>
  </si>
  <si>
    <t>GODZINY Z NAUCZYCIELEM</t>
  </si>
  <si>
    <t>Łącznie</t>
  </si>
  <si>
    <t>za zajecia praktyczne (PP)</t>
  </si>
  <si>
    <t>za zajęcia kształtujące umiejętności praktyczne (PP+PZ+CS+CK)</t>
  </si>
  <si>
    <t>za zajęcia z wykorzystaniem met i technik na odl.</t>
  </si>
  <si>
    <t>za zajęcia z bezpośrednim udziałem prowadzących</t>
  </si>
  <si>
    <t>łącznie</t>
  </si>
  <si>
    <t>w tym on-line</t>
  </si>
  <si>
    <t>CSM WW</t>
  </si>
  <si>
    <t>CSM NW</t>
  </si>
  <si>
    <t>CSP NW</t>
  </si>
  <si>
    <t>wartość</t>
  </si>
  <si>
    <t>UWAGI</t>
  </si>
  <si>
    <t>57</t>
  </si>
  <si>
    <t>58</t>
  </si>
  <si>
    <t>13+36</t>
  </si>
  <si>
    <t>33+56</t>
  </si>
  <si>
    <t>14+37</t>
  </si>
  <si>
    <t>15+38</t>
  </si>
  <si>
    <t>11+34</t>
  </si>
  <si>
    <t>(25+48)*5/3</t>
  </si>
  <si>
    <t>(19+20+21+22+24+25+30+42+43+44+45+47+48+53)*5/3</t>
  </si>
  <si>
    <t>(16+28+39+51)*5/3</t>
  </si>
  <si>
    <t>(suma(16:28)+suma(39:51))*5/3</t>
  </si>
  <si>
    <t>14+33</t>
  </si>
  <si>
    <t>15+32</t>
  </si>
  <si>
    <t>(suma 16-31)-17</t>
  </si>
  <si>
    <t>37+56</t>
  </si>
  <si>
    <t>38+55</t>
  </si>
  <si>
    <t>(suma 39-54)-40</t>
  </si>
  <si>
    <t>1/5</t>
  </si>
  <si>
    <t>A</t>
  </si>
  <si>
    <t>2025/2028</t>
  </si>
  <si>
    <t>2025/2026</t>
  </si>
  <si>
    <t>RPS</t>
  </si>
  <si>
    <t>ze standardu</t>
  </si>
  <si>
    <t>Anatomia</t>
  </si>
  <si>
    <t>egz</t>
  </si>
  <si>
    <t>zal</t>
  </si>
  <si>
    <t>Fizjologia z elementami fizjologii klinicznej</t>
  </si>
  <si>
    <t>Biologia i mikrobiologia</t>
  </si>
  <si>
    <t>Biofizyka</t>
  </si>
  <si>
    <t>Biochemia z elementami chemii</t>
  </si>
  <si>
    <t>Farmakologia z toksykologią</t>
  </si>
  <si>
    <t>Informatyka i biostatystyka</t>
  </si>
  <si>
    <t>Patologia</t>
  </si>
  <si>
    <t>B</t>
  </si>
  <si>
    <t>Socjologia medycyny</t>
  </si>
  <si>
    <t>tak</t>
  </si>
  <si>
    <t>Psychologia</t>
  </si>
  <si>
    <t>Etyka zawodowa ratownika medycznego</t>
  </si>
  <si>
    <t>Prawo medyczne</t>
  </si>
  <si>
    <t>Zdrowie publiczne</t>
  </si>
  <si>
    <t>Ekonomia i zarządzanie w ochronie zdrowia</t>
  </si>
  <si>
    <t>Badania naukowe w ratownictwie medycznym</t>
  </si>
  <si>
    <t>Język angielski</t>
  </si>
  <si>
    <t>Język migowy</t>
  </si>
  <si>
    <t>Współpraca i komunikacja w zespole</t>
  </si>
  <si>
    <t>C</t>
  </si>
  <si>
    <t>Podstawowe zabiegi medyczne</t>
  </si>
  <si>
    <t>Techniki zabiegów medycznych</t>
  </si>
  <si>
    <t>do dyspozycji uczelni (Autorska oferta uczelni)</t>
  </si>
  <si>
    <t>Kwalifikowana pierwsza pomoc</t>
  </si>
  <si>
    <t>Bezpieczeństwo publiczne</t>
  </si>
  <si>
    <t>POW</t>
  </si>
  <si>
    <t>Technologie komputerowe w medycynie</t>
  </si>
  <si>
    <t>Podstawy symulacji medycznej</t>
  </si>
  <si>
    <t>D</t>
  </si>
  <si>
    <t>Szpitalny Oddział Ratunkowy (SOR) - praktyka zawodowa (śródroczna)</t>
  </si>
  <si>
    <t>Szpitalny Oddział Ratunkowy (SOR) - praktyka zawodowa (wakacyjna)</t>
  </si>
  <si>
    <t>2026/2027</t>
  </si>
  <si>
    <t>Dyspozytornia medyczna lub podmiot obsługujący Wojewódzkiego Koordynatora Ratownictwa Medycznego - praktyka zawodowa (sródroczna)</t>
  </si>
  <si>
    <t>Wychowanie fizyczne</t>
  </si>
  <si>
    <t>sumy dla 1 roku</t>
  </si>
  <si>
    <t>Zajęcia sprawnościowe z elementami ratownictwa specjalistycznego</t>
  </si>
  <si>
    <t>Medyczne czynności ratunkowe</t>
  </si>
  <si>
    <t>Medycyna ratunkowa</t>
  </si>
  <si>
    <t>Procedury ratunkowe przedszpitalne</t>
  </si>
  <si>
    <t>Procedury ratunkowe wewnątrzszpitalne</t>
  </si>
  <si>
    <t>Chirurgia</t>
  </si>
  <si>
    <t>Choroby wewnętrzne z elementami onkologii</t>
  </si>
  <si>
    <t>Kardiologia</t>
  </si>
  <si>
    <t>Psychiatria</t>
  </si>
  <si>
    <t>Medycyna sądowa</t>
  </si>
  <si>
    <t>Medycyna katastrof</t>
  </si>
  <si>
    <t>Choroby tropikalne</t>
  </si>
  <si>
    <t>Toksykologia kliniczna</t>
  </si>
  <si>
    <t>Medycyna taktyczna</t>
  </si>
  <si>
    <t>Zespół ratownictwa medycznego - praktyka zawodowa (śródroczna)</t>
  </si>
  <si>
    <t>Zespół ratownictwa medycznego - praktyka zawodowa (wakacyjna)</t>
  </si>
  <si>
    <t>Blok Operacyjny - praktyka zawodowa (wakacyjna)</t>
  </si>
  <si>
    <t>Oddział psychiatrii lub izba przyjęć szpitala psychiatrycznego - praktyka zawodowa (wakacyjna)</t>
  </si>
  <si>
    <t>sumy dla 2 roku</t>
  </si>
  <si>
    <t>2027/2028</t>
  </si>
  <si>
    <t>Dydaktyka medyczna</t>
  </si>
  <si>
    <t>Intensywna terapia</t>
  </si>
  <si>
    <t>Neurologia</t>
  </si>
  <si>
    <t>Neurochirurgia</t>
  </si>
  <si>
    <t>Ginekologia i położnictwo</t>
  </si>
  <si>
    <t>Pediatria</t>
  </si>
  <si>
    <t>Ortopedia i traumatologia narządu ruchu</t>
  </si>
  <si>
    <t>Choroby zakaźne</t>
  </si>
  <si>
    <t>Okulistyka</t>
  </si>
  <si>
    <t>Laryngologia</t>
  </si>
  <si>
    <t>Urologia</t>
  </si>
  <si>
    <t>Zagrożenia epidemiologiczne i szczepienia ochronne</t>
  </si>
  <si>
    <t>Przygotowanie do egzaminu dyplomowego</t>
  </si>
  <si>
    <t>Medyczne czynności ratunkowe - elementy ratownictwa wodnego</t>
  </si>
  <si>
    <t>Specjalistyczne i techniczne działania ratownicze</t>
  </si>
  <si>
    <t>Ratowictwo w zagrożeniach CBRNiE</t>
  </si>
  <si>
    <t>Medyczne czynności ratunkowe - elementy ratownictwa górskiego</t>
  </si>
  <si>
    <t>Innowacyjne techniki symulacji w ratownictwie medycznym</t>
  </si>
  <si>
    <t>Wykorzystywanie nowoczesnych technologii w nauczaniu</t>
  </si>
  <si>
    <t>Oddział chirurgii ogólnej - praktyka zawodowa (śródroczna)</t>
  </si>
  <si>
    <t>Oddział chorób wewnętrznych - praktyka zawodowa (śródroczna)</t>
  </si>
  <si>
    <t>Oddział ortopedyczno-urazowy - praktyka zawodowa (śródroczna)</t>
  </si>
  <si>
    <t>Oddział neurologii z pododdziałem udarowym - praktyka zawodowa (śródroczna)</t>
  </si>
  <si>
    <t>Oddział kardiologii - praktyka zawodowa (śródroczna)</t>
  </si>
  <si>
    <t>Oddział pediatrii - praktyka zawodowa (śródroczna)</t>
  </si>
  <si>
    <t>Oddział anestezjologii i intensywnej terapii - praktyka zawodowa (wakacyjna)</t>
  </si>
  <si>
    <t>Oddział ginekologii i położnictwa - praktyka zawodowa (śródroczna)</t>
  </si>
  <si>
    <t>sumy dla 3 roku</t>
  </si>
  <si>
    <t>RAZEM</t>
  </si>
  <si>
    <t>Symbol grupy efektów</t>
  </si>
  <si>
    <t>Nazwa grupy efektów</t>
  </si>
  <si>
    <t>liczba godz. wg standardu</t>
  </si>
  <si>
    <t>liczba ECTS wg standardu</t>
  </si>
  <si>
    <t>liczba godz. wg programu</t>
  </si>
  <si>
    <t>liczba ECTS wg programu</t>
  </si>
  <si>
    <t>uwagi</t>
  </si>
  <si>
    <t>Nauki przedkliniczne</t>
  </si>
  <si>
    <t>Nauki społeczne i humanizm w ratownictwie medycznym</t>
  </si>
  <si>
    <t xml:space="preserve"> Nauki kliniczne</t>
  </si>
  <si>
    <t xml:space="preserve"> Praktyki zawodowe</t>
  </si>
  <si>
    <t>Razem</t>
  </si>
  <si>
    <t>LP</t>
  </si>
  <si>
    <t>Wskażnik</t>
  </si>
  <si>
    <t>wg standardu</t>
  </si>
  <si>
    <t>realizacja wskaźnika</t>
  </si>
  <si>
    <t>uwagi do realizacji</t>
  </si>
  <si>
    <t>%</t>
  </si>
  <si>
    <t>suma godz./ECTS dyd. W grupiach zgodnie ze standardem</t>
  </si>
  <si>
    <t>wskaźnik wg standardu</t>
  </si>
  <si>
    <t>Minimalna liczba godzin, w tym praktyk, niezbędna do ukończenia studiów</t>
  </si>
  <si>
    <t>Minimalna liczbaECTS,  niezbędna do ukończenia studiów</t>
  </si>
  <si>
    <t>Minimalna liczba godzin do dyspozycji uczelni</t>
  </si>
  <si>
    <t>Minimalna liczba ECTS do dyspozycji uczelni</t>
  </si>
  <si>
    <t>Liczba godzin kształtujących umiejętności praktyczne w ramach godzin do dyspozycji uczelni- ścieżka "A"</t>
  </si>
  <si>
    <t>wartości dla Scieżki B znajdują się na końcu tabeli (poz.17)</t>
  </si>
  <si>
    <t>Liczba ECTS kształtujących umiejętności praktyczne w ramach godzin do dyspozycji uczelni- ścieżka "A"</t>
  </si>
  <si>
    <t>wartości dla Scieżki B znajdują się na końcu tabeli (poz.18)</t>
  </si>
  <si>
    <t>Minimalna liczba ECTS do wyboru z puli zajęć do dyspozycji Uczelni</t>
  </si>
  <si>
    <t>Minimalna liczba ECTS przygotowanie do egzaminu dyplomowego</t>
  </si>
  <si>
    <t>Minimalna liczba godzin zajęć z języka angielskiego</t>
  </si>
  <si>
    <t>Liczba ECTS za zajęcia z języka angielskiego</t>
  </si>
  <si>
    <t>Liczba godzin zajęć z wychowania fizycznego</t>
  </si>
  <si>
    <t>Minimalna liczba ECTS za Zajęcia sprawnościowe na II lub III roku</t>
  </si>
  <si>
    <t>Maksymalna liczba ECTS realizowanych on-line w grupie A, B i C, wyłącznie w ramach zajęć umożliwiających osiągnięcie efektów uczenia się w kategorii wiedzy</t>
  </si>
  <si>
    <t>Liczba ECTS zajęć kształtujacych umiejętności praktyczne (PP+PZ+CS+CK) w wymiarze większym niż</t>
  </si>
  <si>
    <t>Liczba ECTS w ramach zajęć prowadzonych z bezpośrednim udziałem nauczycieli akademickich lub innych osób prowadzących zajęcia</t>
  </si>
  <si>
    <t>Minimalna liczba punktów ECTS, którą student musi uzyskać w ramach zajęć z dziedziny nauk humanistycznych lub nauk społecznych</t>
  </si>
  <si>
    <t>Liczba godzin kształtujących umiejętności praktyczne w ramach godzin do dyspozycji uczelni- ścieżka "B"</t>
  </si>
  <si>
    <t>Liczba ECTS kształtujących umiejętności praktyczne w ramach godzin do dyspozycji uczelni- ścieżka "B"</t>
  </si>
  <si>
    <t>OBJAŚNIENIA</t>
  </si>
  <si>
    <t>*kod grupy wpisujemy w przypadku kierunków regulowanych- należy wpisać symbol grupy zajęć, do jakiej należy dany przedmiot, tzw. ”kod grupy”</t>
  </si>
  <si>
    <t>**Ścieżka- dla kierunków na których realizowane są ścieżki</t>
  </si>
  <si>
    <t>***Rodzaj zajęć:</t>
  </si>
  <si>
    <t>RPS- obowiązkowe</t>
  </si>
  <si>
    <t>POW- ograniczonego wyboru</t>
  </si>
  <si>
    <t>PSW- swobodnego wyboru</t>
  </si>
  <si>
    <t xml:space="preserve">****Pula godzin </t>
  </si>
  <si>
    <t>*****Forma zakończenia przedmiotu</t>
  </si>
  <si>
    <t xml:space="preserve">zal zaliczenie </t>
  </si>
  <si>
    <t>zal/o zaliczenie na ocenę</t>
  </si>
  <si>
    <t xml:space="preserve"> egz egzamin</t>
  </si>
  <si>
    <t>******Forma zakończenia semestru</t>
  </si>
  <si>
    <t>*******Ćwiczenia w warunkach symulowanych (CS) są realizowane odpowiednio:</t>
  </si>
  <si>
    <t>W Centrum Symulacji Medycznej</t>
  </si>
  <si>
    <t>W Pracowni dydaktycznej</t>
  </si>
  <si>
    <t>Matryca</t>
  </si>
  <si>
    <t>2025-2028</t>
  </si>
  <si>
    <t>Rodzaj zajęć***
(RPS, POW, PSW)</t>
  </si>
  <si>
    <t>Suma efektów w poszczególnych kategoriach</t>
  </si>
  <si>
    <t>ECTS</t>
  </si>
  <si>
    <t>forma zakończenia przedmiotu</t>
  </si>
  <si>
    <t>W TYM TEORIA (WY+SE)</t>
  </si>
  <si>
    <t>Wiedza</t>
  </si>
  <si>
    <t>Umiejetności</t>
  </si>
  <si>
    <t>Kompetencje społeczne</t>
  </si>
  <si>
    <t>Wiedza - moduł A</t>
  </si>
  <si>
    <t>Wiedza - moduł B</t>
  </si>
  <si>
    <t>Wiedza - moduł C</t>
  </si>
  <si>
    <t>Umiejętności - moduł A</t>
  </si>
  <si>
    <t>Umiejętności - moduł B</t>
  </si>
  <si>
    <t>Umiejętności - moduł C</t>
  </si>
  <si>
    <t>Proporcje poszczególnych kategorii efektów dla przedmiotu</t>
  </si>
  <si>
    <t>A.W01</t>
  </si>
  <si>
    <t>A.W02</t>
  </si>
  <si>
    <t>A.W03</t>
  </si>
  <si>
    <t>A.W04</t>
  </si>
  <si>
    <t>A.W05</t>
  </si>
  <si>
    <t>A.W06</t>
  </si>
  <si>
    <t>A.W07</t>
  </si>
  <si>
    <t>A.W08</t>
  </si>
  <si>
    <t>A.W09</t>
  </si>
  <si>
    <t>A.W10</t>
  </si>
  <si>
    <t>A.W11</t>
  </si>
  <si>
    <t>A.W12</t>
  </si>
  <si>
    <t>A.W13</t>
  </si>
  <si>
    <t>A.W14</t>
  </si>
  <si>
    <t>A.W15</t>
  </si>
  <si>
    <t>A.W16</t>
  </si>
  <si>
    <t>A.W17</t>
  </si>
  <si>
    <t>A.W18</t>
  </si>
  <si>
    <t>A.W19</t>
  </si>
  <si>
    <t>A.W20</t>
  </si>
  <si>
    <t>A.W21</t>
  </si>
  <si>
    <t>A.W22</t>
  </si>
  <si>
    <t>A.W23</t>
  </si>
  <si>
    <t>A.W24</t>
  </si>
  <si>
    <t>A.W25</t>
  </si>
  <si>
    <t>A.W26</t>
  </si>
  <si>
    <t>A.W27</t>
  </si>
  <si>
    <t>A.W28</t>
  </si>
  <si>
    <t>A.W29</t>
  </si>
  <si>
    <t>A.W30</t>
  </si>
  <si>
    <t>A.W31</t>
  </si>
  <si>
    <t>A.W32</t>
  </si>
  <si>
    <t>A.W33</t>
  </si>
  <si>
    <t>A.W34</t>
  </si>
  <si>
    <t>A.W35</t>
  </si>
  <si>
    <t>A.W36</t>
  </si>
  <si>
    <t>A.W37</t>
  </si>
  <si>
    <t>A.W38</t>
  </si>
  <si>
    <t>A.W39</t>
  </si>
  <si>
    <t>A.W40</t>
  </si>
  <si>
    <t>A.W41</t>
  </si>
  <si>
    <t>A.W42</t>
  </si>
  <si>
    <t>A.W43</t>
  </si>
  <si>
    <t>A.W44</t>
  </si>
  <si>
    <t>A.W45</t>
  </si>
  <si>
    <t>A.W46</t>
  </si>
  <si>
    <t>A.W47</t>
  </si>
  <si>
    <t>A.W48</t>
  </si>
  <si>
    <t>A.W49</t>
  </si>
  <si>
    <t>A.W50</t>
  </si>
  <si>
    <t>A.W51</t>
  </si>
  <si>
    <t>A.W52</t>
  </si>
  <si>
    <t>A.W53</t>
  </si>
  <si>
    <t>A.W54</t>
  </si>
  <si>
    <t>B.W01</t>
  </si>
  <si>
    <t>B.W02</t>
  </si>
  <si>
    <t>B.W03</t>
  </si>
  <si>
    <t>B.W04</t>
  </si>
  <si>
    <t>B.W05</t>
  </si>
  <si>
    <t>B.W06</t>
  </si>
  <si>
    <t>B.W07</t>
  </si>
  <si>
    <t>B.W08</t>
  </si>
  <si>
    <t>B.W09</t>
  </si>
  <si>
    <t>B.W10</t>
  </si>
  <si>
    <t>B.W11</t>
  </si>
  <si>
    <t>B.W12</t>
  </si>
  <si>
    <t>B.W13</t>
  </si>
  <si>
    <t>B.W14</t>
  </si>
  <si>
    <t>B.W15</t>
  </si>
  <si>
    <t>B.W16</t>
  </si>
  <si>
    <t>B.W17</t>
  </si>
  <si>
    <t>B.W18</t>
  </si>
  <si>
    <t>B.W19</t>
  </si>
  <si>
    <t>B.W20</t>
  </si>
  <si>
    <t>B.W21</t>
  </si>
  <si>
    <t>B.W22</t>
  </si>
  <si>
    <t>B.W23</t>
  </si>
  <si>
    <t>B.W24</t>
  </si>
  <si>
    <t>B.W25</t>
  </si>
  <si>
    <t>B.W26</t>
  </si>
  <si>
    <t>B.W27</t>
  </si>
  <si>
    <t>B.W28</t>
  </si>
  <si>
    <t>B.W29</t>
  </si>
  <si>
    <t>B.W30</t>
  </si>
  <si>
    <t>B.W31</t>
  </si>
  <si>
    <t>B.W32</t>
  </si>
  <si>
    <t>B.W33</t>
  </si>
  <si>
    <t>B.W34</t>
  </si>
  <si>
    <t>B.W35</t>
  </si>
  <si>
    <t>B.W36</t>
  </si>
  <si>
    <t>B.W37</t>
  </si>
  <si>
    <t>B.W38</t>
  </si>
  <si>
    <t>B.W39</t>
  </si>
  <si>
    <t>B.W40</t>
  </si>
  <si>
    <t>B.W41</t>
  </si>
  <si>
    <t>B.W42</t>
  </si>
  <si>
    <t>B.W43</t>
  </si>
  <si>
    <t>B.W44</t>
  </si>
  <si>
    <t>B.W45</t>
  </si>
  <si>
    <t>B.W46</t>
  </si>
  <si>
    <t>B.W47</t>
  </si>
  <si>
    <t>B.W48</t>
  </si>
  <si>
    <t>B.W49</t>
  </si>
  <si>
    <t>B.W50</t>
  </si>
  <si>
    <t>B.W51</t>
  </si>
  <si>
    <t>B.W52</t>
  </si>
  <si>
    <t>B.W53</t>
  </si>
  <si>
    <t>B.W54</t>
  </si>
  <si>
    <t>B.W55</t>
  </si>
  <si>
    <t>B.W56</t>
  </si>
  <si>
    <t>B.W57</t>
  </si>
  <si>
    <t>B.W58</t>
  </si>
  <si>
    <t>B.W59</t>
  </si>
  <si>
    <t>B.W60</t>
  </si>
  <si>
    <t>B.W61</t>
  </si>
  <si>
    <t>C.W01</t>
  </si>
  <si>
    <t>C.W02</t>
  </si>
  <si>
    <t>C.W03</t>
  </si>
  <si>
    <t>C.W04</t>
  </si>
  <si>
    <t>C.W05</t>
  </si>
  <si>
    <t>C.W06</t>
  </si>
  <si>
    <t>C.W07</t>
  </si>
  <si>
    <t>C.W08</t>
  </si>
  <si>
    <t>C.W09</t>
  </si>
  <si>
    <t>C.W10</t>
  </si>
  <si>
    <t>C.W11</t>
  </si>
  <si>
    <t>C.W12</t>
  </si>
  <si>
    <t>C.W13</t>
  </si>
  <si>
    <t>C.W14</t>
  </si>
  <si>
    <t>C.W15</t>
  </si>
  <si>
    <t>C.W16</t>
  </si>
  <si>
    <t>C.W17</t>
  </si>
  <si>
    <t>C.W18</t>
  </si>
  <si>
    <t>C.W19</t>
  </si>
  <si>
    <t>C.W20</t>
  </si>
  <si>
    <t>C.W21</t>
  </si>
  <si>
    <t>C.W22</t>
  </si>
  <si>
    <t>C.W23</t>
  </si>
  <si>
    <t>C.W24</t>
  </si>
  <si>
    <t>C.W25</t>
  </si>
  <si>
    <t>C.W26</t>
  </si>
  <si>
    <t>C.W27</t>
  </si>
  <si>
    <t>C.W28</t>
  </si>
  <si>
    <t>C.W29</t>
  </si>
  <si>
    <t>C.W30</t>
  </si>
  <si>
    <t>C.W31</t>
  </si>
  <si>
    <t>C.W32</t>
  </si>
  <si>
    <t>C.W33</t>
  </si>
  <si>
    <t>C.W34</t>
  </si>
  <si>
    <t>C.W35</t>
  </si>
  <si>
    <t>C.W36</t>
  </si>
  <si>
    <t>C.W37</t>
  </si>
  <si>
    <t>C.W38</t>
  </si>
  <si>
    <t>C.W39</t>
  </si>
  <si>
    <t>C.W40</t>
  </si>
  <si>
    <t>C.W41</t>
  </si>
  <si>
    <t>C.W42</t>
  </si>
  <si>
    <t>C.W43</t>
  </si>
  <si>
    <t>C.W44</t>
  </si>
  <si>
    <t>C.W45</t>
  </si>
  <si>
    <t>C.W46</t>
  </si>
  <si>
    <t>C.W47</t>
  </si>
  <si>
    <t>C.W48</t>
  </si>
  <si>
    <t>C.W49</t>
  </si>
  <si>
    <t>C.W50</t>
  </si>
  <si>
    <t>C.W51</t>
  </si>
  <si>
    <t>C.W52</t>
  </si>
  <si>
    <t>C.W53</t>
  </si>
  <si>
    <t>C.W54</t>
  </si>
  <si>
    <t>C.W55</t>
  </si>
  <si>
    <t>C.W56</t>
  </si>
  <si>
    <t>C.W57</t>
  </si>
  <si>
    <t>C.W58</t>
  </si>
  <si>
    <t>C.W59</t>
  </si>
  <si>
    <t>C.W60</t>
  </si>
  <si>
    <t>C.W61</t>
  </si>
  <si>
    <t>C.W62</t>
  </si>
  <si>
    <t>C.W63</t>
  </si>
  <si>
    <t>C.W64</t>
  </si>
  <si>
    <t>C.W65</t>
  </si>
  <si>
    <t>C.W66</t>
  </si>
  <si>
    <t>C.W67</t>
  </si>
  <si>
    <t>C.W68</t>
  </si>
  <si>
    <t>C.W69</t>
  </si>
  <si>
    <t>C.W70</t>
  </si>
  <si>
    <t>C.W71</t>
  </si>
  <si>
    <t>C.W72</t>
  </si>
  <si>
    <t>C.W73</t>
  </si>
  <si>
    <t>C.W74</t>
  </si>
  <si>
    <t>C.W75</t>
  </si>
  <si>
    <t>C.W76</t>
  </si>
  <si>
    <t>C.W77</t>
  </si>
  <si>
    <t>C.W78</t>
  </si>
  <si>
    <t>C.W79</t>
  </si>
  <si>
    <t>C.W80</t>
  </si>
  <si>
    <t>C.W81</t>
  </si>
  <si>
    <t>C.W82</t>
  </si>
  <si>
    <t>C.W83</t>
  </si>
  <si>
    <t>C.W84</t>
  </si>
  <si>
    <t>C.W85</t>
  </si>
  <si>
    <t>C.W86</t>
  </si>
  <si>
    <t>C.W87</t>
  </si>
  <si>
    <t>C.W88</t>
  </si>
  <si>
    <t>C.W89</t>
  </si>
  <si>
    <t>C.W90</t>
  </si>
  <si>
    <t>C.W91</t>
  </si>
  <si>
    <t>C.W92</t>
  </si>
  <si>
    <t>C.W93</t>
  </si>
  <si>
    <t>C.W94</t>
  </si>
  <si>
    <t>C.W95</t>
  </si>
  <si>
    <t>C.W96</t>
  </si>
  <si>
    <t>C.W97</t>
  </si>
  <si>
    <t>C.W98</t>
  </si>
  <si>
    <t>C.W99</t>
  </si>
  <si>
    <t>C.W100</t>
  </si>
  <si>
    <t>C.W101</t>
  </si>
  <si>
    <t>C.W102</t>
  </si>
  <si>
    <t>C.W103</t>
  </si>
  <si>
    <t>C.W104</t>
  </si>
  <si>
    <t>C.W105</t>
  </si>
  <si>
    <t>C.W106</t>
  </si>
  <si>
    <t>C.W107</t>
  </si>
  <si>
    <t>C.W108</t>
  </si>
  <si>
    <t>C.W109</t>
  </si>
  <si>
    <t>C.W110</t>
  </si>
  <si>
    <t>C.W111</t>
  </si>
  <si>
    <t>C.W112</t>
  </si>
  <si>
    <t>C.W113</t>
  </si>
  <si>
    <t>C.W114</t>
  </si>
  <si>
    <t>C.W115</t>
  </si>
  <si>
    <t>C.W116</t>
  </si>
  <si>
    <t>C.W117</t>
  </si>
  <si>
    <t>C.W118</t>
  </si>
  <si>
    <t>C.W119</t>
  </si>
  <si>
    <t>C.W120</t>
  </si>
  <si>
    <t>C.W121</t>
  </si>
  <si>
    <t>C.W122</t>
  </si>
  <si>
    <t>C.W123</t>
  </si>
  <si>
    <t>C.W124</t>
  </si>
  <si>
    <t>C.W125</t>
  </si>
  <si>
    <t>A.U01</t>
  </si>
  <si>
    <t>A.U02</t>
  </si>
  <si>
    <t>A.U03</t>
  </si>
  <si>
    <t>A.U04</t>
  </si>
  <si>
    <t>A.U05</t>
  </si>
  <si>
    <t>A.U06</t>
  </si>
  <si>
    <t>A.U07</t>
  </si>
  <si>
    <t>A.U08</t>
  </si>
  <si>
    <t>A.U09</t>
  </si>
  <si>
    <t>A.U10</t>
  </si>
  <si>
    <t>A.U11</t>
  </si>
  <si>
    <t>A.U12</t>
  </si>
  <si>
    <t>A.U13</t>
  </si>
  <si>
    <t>A.U14</t>
  </si>
  <si>
    <t>A.U15</t>
  </si>
  <si>
    <t>A.U16</t>
  </si>
  <si>
    <t>A.U17</t>
  </si>
  <si>
    <t>A.U18</t>
  </si>
  <si>
    <t>A.U19</t>
  </si>
  <si>
    <t>B.U01</t>
  </si>
  <si>
    <t>B.U02</t>
  </si>
  <si>
    <t>B.U03</t>
  </si>
  <si>
    <t>B.U04</t>
  </si>
  <si>
    <t>B.U05</t>
  </si>
  <si>
    <t>B.U06</t>
  </si>
  <si>
    <t>B.U07</t>
  </si>
  <si>
    <t>B.U08</t>
  </si>
  <si>
    <t>B.U09</t>
  </si>
  <si>
    <t>B.U10</t>
  </si>
  <si>
    <t>B.U11</t>
  </si>
  <si>
    <t>B.U12</t>
  </si>
  <si>
    <t>B.U13</t>
  </si>
  <si>
    <t>B.U14</t>
  </si>
  <si>
    <t>B.U15</t>
  </si>
  <si>
    <t>B.U16</t>
  </si>
  <si>
    <t>B.U17</t>
  </si>
  <si>
    <t>B.U18</t>
  </si>
  <si>
    <t>B.U19</t>
  </si>
  <si>
    <t>B.U20</t>
  </si>
  <si>
    <t>B.U21</t>
  </si>
  <si>
    <t>B.U22</t>
  </si>
  <si>
    <t>B.U23</t>
  </si>
  <si>
    <t>C.U01</t>
  </si>
  <si>
    <t>C.U02</t>
  </si>
  <si>
    <t>C.U03</t>
  </si>
  <si>
    <t>C.U04</t>
  </si>
  <si>
    <t>C.U05</t>
  </si>
  <si>
    <t>C.U06</t>
  </si>
  <si>
    <t>C.U07</t>
  </si>
  <si>
    <t>C.U08</t>
  </si>
  <si>
    <t>C.U09</t>
  </si>
  <si>
    <t>C.U10</t>
  </si>
  <si>
    <t>C.U11</t>
  </si>
  <si>
    <t>C.U12</t>
  </si>
  <si>
    <t>C.U13</t>
  </si>
  <si>
    <t>C.U14</t>
  </si>
  <si>
    <t>C.U15</t>
  </si>
  <si>
    <t>C.U16</t>
  </si>
  <si>
    <t>C.U17</t>
  </si>
  <si>
    <t>C.U18</t>
  </si>
  <si>
    <t>C.U19</t>
  </si>
  <si>
    <t>C.U20</t>
  </si>
  <si>
    <t>C.U21</t>
  </si>
  <si>
    <t>C.U22</t>
  </si>
  <si>
    <t>C.U23</t>
  </si>
  <si>
    <t>C.U24</t>
  </si>
  <si>
    <t>C.U25</t>
  </si>
  <si>
    <t>C.U26</t>
  </si>
  <si>
    <t>C.U27</t>
  </si>
  <si>
    <t>C.U28</t>
  </si>
  <si>
    <t>C.U29</t>
  </si>
  <si>
    <t>C.U30</t>
  </si>
  <si>
    <t>C.U31</t>
  </si>
  <si>
    <t>C.U32</t>
  </si>
  <si>
    <t>C.U33</t>
  </si>
  <si>
    <t>C.U34</t>
  </si>
  <si>
    <t>C.U35</t>
  </si>
  <si>
    <t>C.U36</t>
  </si>
  <si>
    <t>C.U37</t>
  </si>
  <si>
    <t>C.U38</t>
  </si>
  <si>
    <t>C.U39</t>
  </si>
  <si>
    <t>C.U40</t>
  </si>
  <si>
    <t>C.U41</t>
  </si>
  <si>
    <t>C.U42</t>
  </si>
  <si>
    <t>C.U43</t>
  </si>
  <si>
    <t>C.U44</t>
  </si>
  <si>
    <t>C.U45</t>
  </si>
  <si>
    <t>C.U46</t>
  </si>
  <si>
    <t>C.U47</t>
  </si>
  <si>
    <t>C.U48</t>
  </si>
  <si>
    <t>C.U49</t>
  </si>
  <si>
    <t>C.U50</t>
  </si>
  <si>
    <t>C.U51</t>
  </si>
  <si>
    <t>C.U52</t>
  </si>
  <si>
    <t>C.U53</t>
  </si>
  <si>
    <t>C.U54</t>
  </si>
  <si>
    <t>C.U55</t>
  </si>
  <si>
    <t>C.U56</t>
  </si>
  <si>
    <t>C.U57</t>
  </si>
  <si>
    <t>C.U58</t>
  </si>
  <si>
    <t>C.U59</t>
  </si>
  <si>
    <t>C.U60</t>
  </si>
  <si>
    <t>C.U61</t>
  </si>
  <si>
    <t>C.U62</t>
  </si>
  <si>
    <t>C.U63</t>
  </si>
  <si>
    <t>C.U64</t>
  </si>
  <si>
    <t>C.U65</t>
  </si>
  <si>
    <t>C.U66</t>
  </si>
  <si>
    <t>C.U67</t>
  </si>
  <si>
    <t>C.U68</t>
  </si>
  <si>
    <t>C.U69</t>
  </si>
  <si>
    <t>C.U70</t>
  </si>
  <si>
    <t>C.U71</t>
  </si>
  <si>
    <t>C.U72</t>
  </si>
  <si>
    <t>C.U73</t>
  </si>
  <si>
    <t>C.U74</t>
  </si>
  <si>
    <t>C.U75</t>
  </si>
  <si>
    <t>C.U76</t>
  </si>
  <si>
    <t>C.U77</t>
  </si>
  <si>
    <t>C.U78</t>
  </si>
  <si>
    <t>C.U79</t>
  </si>
  <si>
    <t>K.1</t>
  </si>
  <si>
    <t>K.2</t>
  </si>
  <si>
    <t>K.3</t>
  </si>
  <si>
    <t>K.4</t>
  </si>
  <si>
    <t>K.5</t>
  </si>
  <si>
    <t>K.6</t>
  </si>
  <si>
    <t>K.7</t>
  </si>
  <si>
    <t xml:space="preserve"> </t>
  </si>
  <si>
    <t>zm. Uchwała Senatu nr 2792 z dnia 24.09.2025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</si>
</sst>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2363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BE5E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4" fillId="3" borderId="7" xfId="0" applyFont="1" applyFill="1" applyBorder="1" applyAlignment="1">
      <alignment wrapText="1"/>
    </xf>
    <xf numFmtId="2" fontId="0" fillId="0" borderId="0" xfId="0" applyNumberFormat="1"/>
    <xf numFmtId="0" fontId="7" fillId="0" borderId="7" xfId="0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quotePrefix="1"/>
    <xf numFmtId="0" fontId="0" fillId="0" borderId="7" xfId="0" quotePrefix="1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wrapText="1"/>
    </xf>
    <xf numFmtId="0" fontId="0" fillId="0" borderId="7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0" fillId="8" borderId="4" xfId="0" applyFill="1" applyBorder="1" applyAlignment="1">
      <alignment vertical="center"/>
    </xf>
    <xf numFmtId="2" fontId="6" fillId="6" borderId="25" xfId="0" applyNumberFormat="1" applyFont="1" applyFill="1" applyBorder="1" applyAlignment="1">
      <alignment vertical="center" wrapText="1"/>
    </xf>
    <xf numFmtId="2" fontId="0" fillId="0" borderId="25" xfId="0" applyNumberFormat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10" borderId="7" xfId="0" applyFill="1" applyBorder="1" applyAlignment="1">
      <alignment vertical="center"/>
    </xf>
    <xf numFmtId="0" fontId="0" fillId="11" borderId="4" xfId="0" applyFill="1" applyBorder="1" applyAlignment="1">
      <alignment vertical="center"/>
    </xf>
    <xf numFmtId="0" fontId="0" fillId="11" borderId="7" xfId="0" applyFill="1" applyBorder="1" applyAlignment="1">
      <alignment vertical="center"/>
    </xf>
    <xf numFmtId="0" fontId="0" fillId="11" borderId="3" xfId="0" applyFill="1" applyBorder="1" applyAlignment="1">
      <alignment vertical="center"/>
    </xf>
    <xf numFmtId="0" fontId="0" fillId="11" borderId="9" xfId="0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0" fillId="10" borderId="8" xfId="0" applyFill="1" applyBorder="1" applyAlignment="1">
      <alignment vertical="center"/>
    </xf>
    <xf numFmtId="0" fontId="2" fillId="12" borderId="7" xfId="0" applyFont="1" applyFill="1" applyBorder="1" applyAlignment="1">
      <alignment textRotation="90" wrapText="1"/>
    </xf>
    <xf numFmtId="0" fontId="0" fillId="12" borderId="25" xfId="0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0" fontId="0" fillId="12" borderId="4" xfId="0" applyFill="1" applyBorder="1" applyAlignment="1">
      <alignment vertical="center"/>
    </xf>
    <xf numFmtId="0" fontId="0" fillId="12" borderId="7" xfId="0" applyFill="1" applyBorder="1" applyAlignment="1">
      <alignment vertical="center"/>
    </xf>
    <xf numFmtId="0" fontId="4" fillId="9" borderId="34" xfId="0" applyFont="1" applyFill="1" applyBorder="1" applyAlignment="1">
      <alignment textRotation="90" wrapText="1"/>
    </xf>
    <xf numFmtId="0" fontId="2" fillId="15" borderId="4" xfId="0" applyFont="1" applyFill="1" applyBorder="1" applyAlignment="1">
      <alignment textRotation="90" wrapText="1"/>
    </xf>
    <xf numFmtId="0" fontId="1" fillId="15" borderId="7" xfId="1" applyFill="1" applyBorder="1" applyAlignment="1">
      <alignment vertical="center"/>
    </xf>
    <xf numFmtId="0" fontId="1" fillId="15" borderId="4" xfId="1" applyFill="1" applyBorder="1" applyAlignment="1">
      <alignment vertical="center"/>
    </xf>
    <xf numFmtId="0" fontId="4" fillId="14" borderId="4" xfId="0" applyFont="1" applyFill="1" applyBorder="1" applyAlignment="1">
      <alignment textRotation="90" wrapText="1"/>
    </xf>
    <xf numFmtId="0" fontId="2" fillId="14" borderId="25" xfId="0" applyFont="1" applyFill="1" applyBorder="1" applyAlignment="1">
      <alignment horizontal="center" textRotation="90" wrapText="1"/>
    </xf>
    <xf numFmtId="0" fontId="0" fillId="14" borderId="25" xfId="0" applyFill="1" applyBorder="1" applyAlignment="1">
      <alignment vertical="center"/>
    </xf>
    <xf numFmtId="0" fontId="0" fillId="14" borderId="10" xfId="0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11" borderId="46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wrapText="1"/>
    </xf>
    <xf numFmtId="0" fontId="9" fillId="13" borderId="7" xfId="0" applyFont="1" applyFill="1" applyBorder="1" applyAlignment="1">
      <alignment wrapText="1"/>
    </xf>
    <xf numFmtId="2" fontId="0" fillId="0" borderId="0" xfId="0" applyNumberFormat="1" applyAlignment="1">
      <alignment wrapText="1"/>
    </xf>
    <xf numFmtId="2" fontId="7" fillId="0" borderId="0" xfId="0" applyNumberFormat="1" applyFont="1" applyAlignment="1">
      <alignment wrapText="1"/>
    </xf>
    <xf numFmtId="2" fontId="0" fillId="14" borderId="7" xfId="0" applyNumberFormat="1" applyFill="1" applyBorder="1" applyAlignment="1">
      <alignment vertical="center" wrapText="1"/>
    </xf>
    <xf numFmtId="0" fontId="2" fillId="3" borderId="7" xfId="0" applyFont="1" applyFill="1" applyBorder="1"/>
    <xf numFmtId="0" fontId="2" fillId="3" borderId="9" xfId="0" applyFont="1" applyFill="1" applyBorder="1" applyAlignment="1">
      <alignment wrapText="1"/>
    </xf>
    <xf numFmtId="2" fontId="0" fillId="14" borderId="4" xfId="0" applyNumberFormat="1" applyFill="1" applyBorder="1" applyAlignment="1">
      <alignment vertical="center" wrapText="1"/>
    </xf>
    <xf numFmtId="2" fontId="0" fillId="4" borderId="4" xfId="0" applyNumberFormat="1" applyFill="1" applyBorder="1" applyAlignment="1">
      <alignment vertical="center"/>
    </xf>
    <xf numFmtId="2" fontId="2" fillId="4" borderId="4" xfId="0" applyNumberFormat="1" applyFont="1" applyFill="1" applyBorder="1" applyAlignment="1">
      <alignment textRotation="90" wrapText="1"/>
    </xf>
    <xf numFmtId="0" fontId="2" fillId="7" borderId="7" xfId="0" applyFont="1" applyFill="1" applyBorder="1" applyAlignment="1">
      <alignment horizontal="center" textRotation="90" wrapText="1"/>
    </xf>
    <xf numFmtId="0" fontId="2" fillId="7" borderId="25" xfId="0" applyFont="1" applyFill="1" applyBorder="1" applyAlignment="1">
      <alignment textRotation="90" wrapText="1"/>
    </xf>
    <xf numFmtId="0" fontId="10" fillId="2" borderId="7" xfId="0" applyFont="1" applyFill="1" applyBorder="1" applyAlignment="1">
      <alignment wrapText="1"/>
    </xf>
    <xf numFmtId="2" fontId="4" fillId="4" borderId="4" xfId="0" applyNumberFormat="1" applyFont="1" applyFill="1" applyBorder="1" applyAlignment="1">
      <alignment textRotation="90" wrapText="1"/>
    </xf>
    <xf numFmtId="2" fontId="0" fillId="9" borderId="3" xfId="0" applyNumberFormat="1" applyFill="1" applyBorder="1" applyAlignment="1">
      <alignment vertical="center" wrapText="1"/>
    </xf>
    <xf numFmtId="1" fontId="0" fillId="0" borderId="7" xfId="0" quotePrefix="1" applyNumberFormat="1" applyBorder="1"/>
    <xf numFmtId="1" fontId="2" fillId="3" borderId="7" xfId="0" quotePrefix="1" applyNumberFormat="1" applyFont="1" applyFill="1" applyBorder="1"/>
    <xf numFmtId="0" fontId="2" fillId="0" borderId="0" xfId="0" applyFont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4" borderId="2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/>
    </xf>
    <xf numFmtId="49" fontId="6" fillId="6" borderId="25" xfId="0" applyNumberFormat="1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 wrapText="1"/>
    </xf>
    <xf numFmtId="2" fontId="4" fillId="4" borderId="47" xfId="0" applyNumberFormat="1" applyFont="1" applyFill="1" applyBorder="1" applyAlignment="1">
      <alignment horizontal="center" vertical="center" wrapText="1"/>
    </xf>
    <xf numFmtId="0" fontId="4" fillId="14" borderId="47" xfId="0" applyFont="1" applyFill="1" applyBorder="1" applyAlignment="1">
      <alignment horizontal="center" vertical="center" wrapText="1"/>
    </xf>
    <xf numFmtId="49" fontId="4" fillId="9" borderId="32" xfId="0" applyNumberFormat="1" applyFont="1" applyFill="1" applyBorder="1" applyAlignment="1">
      <alignment horizontal="center" vertical="center" wrapText="1"/>
    </xf>
    <xf numFmtId="0" fontId="4" fillId="11" borderId="48" xfId="0" applyFont="1" applyFill="1" applyBorder="1" applyAlignment="1">
      <alignment horizontal="center" vertical="center" wrapText="1"/>
    </xf>
    <xf numFmtId="0" fontId="4" fillId="12" borderId="46" xfId="0" applyFont="1" applyFill="1" applyBorder="1" applyAlignment="1">
      <alignment horizontal="center" vertical="center" wrapText="1"/>
    </xf>
    <xf numFmtId="0" fontId="4" fillId="7" borderId="46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/>
    </xf>
    <xf numFmtId="49" fontId="12" fillId="6" borderId="47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0" fontId="2" fillId="2" borderId="49" xfId="0" applyFont="1" applyFill="1" applyBorder="1" applyAlignment="1">
      <alignment horizontal="center" vertical="top" wrapText="1"/>
    </xf>
    <xf numFmtId="0" fontId="2" fillId="2" borderId="48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center"/>
    </xf>
    <xf numFmtId="2" fontId="2" fillId="0" borderId="0" xfId="0" applyNumberFormat="1" applyFont="1"/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7" fillId="0" borderId="7" xfId="0" applyFont="1" applyBorder="1" applyAlignment="1">
      <alignment horizontal="left" wrapText="1"/>
    </xf>
    <xf numFmtId="0" fontId="7" fillId="5" borderId="7" xfId="0" applyFont="1" applyFill="1" applyBorder="1"/>
    <xf numFmtId="0" fontId="7" fillId="5" borderId="9" xfId="0" applyFont="1" applyFill="1" applyBorder="1" applyAlignment="1">
      <alignment wrapText="1"/>
    </xf>
    <xf numFmtId="0" fontId="0" fillId="11" borderId="30" xfId="0" applyFill="1" applyBorder="1" applyAlignment="1">
      <alignment vertical="center"/>
    </xf>
    <xf numFmtId="0" fontId="0" fillId="12" borderId="38" xfId="0" applyFill="1" applyBorder="1" applyAlignment="1">
      <alignment vertical="center"/>
    </xf>
    <xf numFmtId="0" fontId="1" fillId="15" borderId="30" xfId="1" applyFill="1" applyBorder="1" applyAlignment="1">
      <alignment vertical="center"/>
    </xf>
    <xf numFmtId="2" fontId="0" fillId="4" borderId="30" xfId="0" applyNumberFormat="1" applyFill="1" applyBorder="1" applyAlignment="1">
      <alignment vertical="center"/>
    </xf>
    <xf numFmtId="2" fontId="0" fillId="14" borderId="30" xfId="0" applyNumberFormat="1" applyFill="1" applyBorder="1" applyAlignment="1">
      <alignment vertical="center" wrapText="1"/>
    </xf>
    <xf numFmtId="0" fontId="0" fillId="11" borderId="39" xfId="0" applyFill="1" applyBorder="1" applyAlignment="1">
      <alignment vertical="center"/>
    </xf>
    <xf numFmtId="0" fontId="0" fillId="12" borderId="30" xfId="0" applyFill="1" applyBorder="1" applyAlignment="1">
      <alignment vertical="center"/>
    </xf>
    <xf numFmtId="2" fontId="0" fillId="9" borderId="39" xfId="0" applyNumberFormat="1" applyFill="1" applyBorder="1" applyAlignment="1">
      <alignment vertical="center" wrapText="1"/>
    </xf>
    <xf numFmtId="2" fontId="0" fillId="4" borderId="7" xfId="0" applyNumberFormat="1" applyFill="1" applyBorder="1" applyAlignment="1">
      <alignment vertical="center"/>
    </xf>
    <xf numFmtId="2" fontId="0" fillId="0" borderId="6" xfId="0" applyNumberFormat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11" borderId="14" xfId="0" applyFill="1" applyBorder="1" applyAlignment="1">
      <alignment vertical="center"/>
    </xf>
    <xf numFmtId="0" fontId="0" fillId="10" borderId="14" xfId="0" applyFill="1" applyBorder="1" applyAlignment="1">
      <alignment vertical="center"/>
    </xf>
    <xf numFmtId="0" fontId="0" fillId="12" borderId="24" xfId="0" applyFill="1" applyBorder="1" applyAlignment="1">
      <alignment vertical="center"/>
    </xf>
    <xf numFmtId="0" fontId="1" fillId="15" borderId="14" xfId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2" fontId="0" fillId="14" borderId="14" xfId="0" applyNumberFormat="1" applyFill="1" applyBorder="1" applyAlignment="1">
      <alignment vertical="center" wrapText="1"/>
    </xf>
    <xf numFmtId="0" fontId="0" fillId="11" borderId="26" xfId="0" applyFill="1" applyBorder="1" applyAlignment="1">
      <alignment vertical="center"/>
    </xf>
    <xf numFmtId="0" fontId="0" fillId="12" borderId="14" xfId="0" applyFill="1" applyBorder="1" applyAlignment="1">
      <alignment vertical="center"/>
    </xf>
    <xf numFmtId="0" fontId="0" fillId="14" borderId="24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10" borderId="15" xfId="0" applyFill="1" applyBorder="1" applyAlignment="1">
      <alignment vertical="center"/>
    </xf>
    <xf numFmtId="2" fontId="0" fillId="0" borderId="51" xfId="0" applyNumberFormat="1" applyBorder="1" applyAlignment="1">
      <alignment vertical="center"/>
    </xf>
    <xf numFmtId="2" fontId="0" fillId="9" borderId="49" xfId="0" applyNumberFormat="1" applyFill="1" applyBorder="1" applyAlignment="1">
      <alignment vertical="center" wrapText="1"/>
    </xf>
    <xf numFmtId="2" fontId="0" fillId="0" borderId="2" xfId="0" applyNumberFormat="1" applyBorder="1" applyAlignment="1">
      <alignment vertical="center"/>
    </xf>
    <xf numFmtId="0" fontId="0" fillId="0" borderId="51" xfId="0" applyBorder="1" applyAlignment="1">
      <alignment vertical="center"/>
    </xf>
    <xf numFmtId="0" fontId="0" fillId="14" borderId="5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10" borderId="16" xfId="0" applyFill="1" applyBorder="1" applyAlignment="1">
      <alignment vertical="center"/>
    </xf>
    <xf numFmtId="2" fontId="0" fillId="9" borderId="7" xfId="0" applyNumberFormat="1" applyFill="1" applyBorder="1" applyAlignment="1">
      <alignment vertical="center" wrapText="1"/>
    </xf>
    <xf numFmtId="0" fontId="0" fillId="0" borderId="24" xfId="0" applyBorder="1" applyAlignment="1">
      <alignment vertical="center"/>
    </xf>
    <xf numFmtId="0" fontId="1" fillId="0" borderId="0" xfId="0" applyFont="1"/>
    <xf numFmtId="0" fontId="0" fillId="0" borderId="26" xfId="0" applyBorder="1" applyAlignment="1">
      <alignment vertical="center" wrapText="1"/>
    </xf>
    <xf numFmtId="2" fontId="4" fillId="4" borderId="12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right" wrapText="1"/>
    </xf>
    <xf numFmtId="0" fontId="10" fillId="2" borderId="7" xfId="0" quotePrefix="1" applyFont="1" applyFill="1" applyBorder="1" applyAlignment="1">
      <alignment horizontal="right" wrapText="1"/>
    </xf>
    <xf numFmtId="0" fontId="10" fillId="2" borderId="7" xfId="0" quotePrefix="1" applyFont="1" applyFill="1" applyBorder="1" applyAlignment="1">
      <alignment horizontal="right"/>
    </xf>
    <xf numFmtId="0" fontId="0" fillId="0" borderId="7" xfId="0" quotePrefix="1" applyBorder="1" applyAlignment="1">
      <alignment horizontal="right"/>
    </xf>
    <xf numFmtId="1" fontId="0" fillId="0" borderId="7" xfId="0" quotePrefix="1" applyNumberFormat="1" applyBorder="1" applyAlignment="1">
      <alignment horizontal="right"/>
    </xf>
    <xf numFmtId="0" fontId="2" fillId="2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11" borderId="10" xfId="0" applyFont="1" applyFill="1" applyBorder="1" applyAlignment="1">
      <alignment horizontal="left" textRotation="90" wrapText="1"/>
    </xf>
    <xf numFmtId="0" fontId="4" fillId="11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19" borderId="7" xfId="0" applyFont="1" applyFill="1" applyBorder="1" applyAlignment="1">
      <alignment horizontal="center" textRotation="90" wrapText="1"/>
    </xf>
    <xf numFmtId="0" fontId="2" fillId="19" borderId="4" xfId="0" applyFont="1" applyFill="1" applyBorder="1" applyAlignment="1">
      <alignment horizontal="center" vertical="center" wrapText="1"/>
    </xf>
    <xf numFmtId="0" fontId="4" fillId="19" borderId="46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4" fillId="19" borderId="48" xfId="0" applyFont="1" applyFill="1" applyBorder="1" applyAlignment="1">
      <alignment horizontal="center" vertical="center" wrapText="1"/>
    </xf>
    <xf numFmtId="0" fontId="0" fillId="19" borderId="30" xfId="0" applyFill="1" applyBorder="1" applyAlignment="1">
      <alignment vertical="center"/>
    </xf>
    <xf numFmtId="0" fontId="0" fillId="19" borderId="7" xfId="0" applyFill="1" applyBorder="1" applyAlignment="1">
      <alignment vertical="center"/>
    </xf>
    <xf numFmtId="0" fontId="0" fillId="19" borderId="4" xfId="0" applyFill="1" applyBorder="1" applyAlignment="1">
      <alignment vertical="center"/>
    </xf>
    <xf numFmtId="0" fontId="0" fillId="19" borderId="14" xfId="0" applyFill="1" applyBorder="1" applyAlignment="1">
      <alignment vertical="center"/>
    </xf>
    <xf numFmtId="0" fontId="0" fillId="19" borderId="3" xfId="0" applyFill="1" applyBorder="1" applyAlignment="1">
      <alignment vertical="center"/>
    </xf>
    <xf numFmtId="0" fontId="0" fillId="19" borderId="9" xfId="0" applyFill="1" applyBorder="1" applyAlignment="1">
      <alignment vertical="center"/>
    </xf>
    <xf numFmtId="0" fontId="0" fillId="19" borderId="26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9" xfId="0" applyBorder="1" applyAlignment="1">
      <alignment vertical="center"/>
    </xf>
    <xf numFmtId="0" fontId="4" fillId="19" borderId="25" xfId="0" applyFont="1" applyFill="1" applyBorder="1" applyAlignment="1">
      <alignment horizontal="center" vertical="center" wrapText="1"/>
    </xf>
    <xf numFmtId="0" fontId="0" fillId="19" borderId="38" xfId="0" applyFill="1" applyBorder="1" applyAlignment="1">
      <alignment vertical="center"/>
    </xf>
    <xf numFmtId="0" fontId="0" fillId="19" borderId="10" xfId="0" applyFill="1" applyBorder="1" applyAlignment="1">
      <alignment vertical="center"/>
    </xf>
    <xf numFmtId="0" fontId="0" fillId="19" borderId="25" xfId="0" applyFill="1" applyBorder="1" applyAlignment="1">
      <alignment vertical="center"/>
    </xf>
    <xf numFmtId="0" fontId="0" fillId="19" borderId="24" xfId="0" applyFill="1" applyBorder="1" applyAlignment="1">
      <alignment vertical="center"/>
    </xf>
    <xf numFmtId="0" fontId="2" fillId="10" borderId="7" xfId="0" applyFont="1" applyFill="1" applyBorder="1" applyAlignment="1">
      <alignment horizontal="center" textRotation="90" wrapText="1"/>
    </xf>
    <xf numFmtId="2" fontId="0" fillId="9" borderId="9" xfId="0" applyNumberFormat="1" applyFill="1" applyBorder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2" fontId="0" fillId="0" borderId="8" xfId="0" applyNumberFormat="1" applyBorder="1" applyAlignment="1">
      <alignment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0" fillId="18" borderId="54" xfId="0" applyFill="1" applyBorder="1" applyAlignment="1">
      <alignment vertical="center"/>
    </xf>
    <xf numFmtId="0" fontId="0" fillId="18" borderId="52" xfId="0" applyFill="1" applyBorder="1" applyAlignment="1">
      <alignment horizontal="center" vertical="center"/>
    </xf>
    <xf numFmtId="0" fontId="0" fillId="18" borderId="52" xfId="0" applyFill="1" applyBorder="1" applyAlignment="1">
      <alignment vertical="center"/>
    </xf>
    <xf numFmtId="0" fontId="2" fillId="18" borderId="53" xfId="0" applyFont="1" applyFill="1" applyBorder="1" applyAlignment="1">
      <alignment vertical="center" wrapText="1"/>
    </xf>
    <xf numFmtId="0" fontId="2" fillId="18" borderId="48" xfId="0" applyFont="1" applyFill="1" applyBorder="1" applyAlignment="1">
      <alignment vertical="center" wrapText="1"/>
    </xf>
    <xf numFmtId="0" fontId="0" fillId="18" borderId="53" xfId="0" applyFill="1" applyBorder="1" applyAlignment="1">
      <alignment vertical="center"/>
    </xf>
    <xf numFmtId="0" fontId="0" fillId="18" borderId="55" xfId="0" applyFill="1" applyBorder="1" applyAlignment="1">
      <alignment vertical="center"/>
    </xf>
    <xf numFmtId="2" fontId="0" fillId="0" borderId="10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14" borderId="7" xfId="0" applyFill="1" applyBorder="1" applyAlignment="1">
      <alignment vertical="center"/>
    </xf>
    <xf numFmtId="2" fontId="0" fillId="0" borderId="3" xfId="0" applyNumberFormat="1" applyBorder="1" applyAlignment="1">
      <alignment vertical="center" wrapText="1"/>
    </xf>
    <xf numFmtId="2" fontId="0" fillId="0" borderId="9" xfId="0" applyNumberFormat="1" applyBorder="1" applyAlignment="1">
      <alignment vertical="center" wrapText="1"/>
    </xf>
    <xf numFmtId="0" fontId="0" fillId="10" borderId="3" xfId="0" applyFill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18" borderId="46" xfId="0" applyFill="1" applyBorder="1"/>
    <xf numFmtId="2" fontId="0" fillId="0" borderId="47" xfId="0" applyNumberFormat="1" applyBorder="1" applyAlignment="1">
      <alignment vertical="center"/>
    </xf>
    <xf numFmtId="0" fontId="0" fillId="0" borderId="27" xfId="0" applyBorder="1" applyAlignment="1">
      <alignment wrapText="1"/>
    </xf>
    <xf numFmtId="0" fontId="4" fillId="11" borderId="12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9" fillId="13" borderId="10" xfId="0" applyFont="1" applyFill="1" applyBorder="1" applyAlignment="1">
      <alignment wrapText="1"/>
    </xf>
    <xf numFmtId="0" fontId="9" fillId="13" borderId="0" xfId="0" applyFont="1" applyFill="1" applyAlignment="1">
      <alignment horizontal="center" wrapText="1"/>
    </xf>
    <xf numFmtId="0" fontId="9" fillId="13" borderId="33" xfId="0" applyFont="1" applyFill="1" applyBorder="1" applyAlignment="1">
      <alignment horizontal="center" wrapText="1"/>
    </xf>
    <xf numFmtId="0" fontId="9" fillId="13" borderId="24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wrapText="1"/>
    </xf>
    <xf numFmtId="0" fontId="9" fillId="13" borderId="51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left" wrapText="1"/>
    </xf>
    <xf numFmtId="0" fontId="10" fillId="2" borderId="35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9" fontId="10" fillId="2" borderId="10" xfId="0" applyNumberFormat="1" applyFont="1" applyFill="1" applyBorder="1" applyAlignment="1">
      <alignment wrapText="1"/>
    </xf>
    <xf numFmtId="0" fontId="10" fillId="2" borderId="26" xfId="0" applyFont="1" applyFill="1" applyBorder="1" applyAlignment="1">
      <alignment horizontal="left" wrapText="1"/>
    </xf>
    <xf numFmtId="0" fontId="10" fillId="2" borderId="33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35" xfId="0" applyFont="1" applyFill="1" applyBorder="1" applyAlignment="1">
      <alignment horizontal="left" wrapText="1"/>
    </xf>
    <xf numFmtId="0" fontId="10" fillId="2" borderId="10" xfId="0" applyFont="1" applyFill="1" applyBorder="1" applyAlignment="1">
      <alignment horizontal="left" wrapText="1"/>
    </xf>
    <xf numFmtId="0" fontId="10" fillId="2" borderId="33" xfId="0" applyFont="1" applyFill="1" applyBorder="1" applyAlignment="1">
      <alignment horizontal="left" wrapText="1"/>
    </xf>
    <xf numFmtId="0" fontId="10" fillId="2" borderId="24" xfId="0" applyFont="1" applyFill="1" applyBorder="1" applyAlignment="1">
      <alignment horizontal="left" wrapText="1"/>
    </xf>
    <xf numFmtId="0" fontId="10" fillId="2" borderId="9" xfId="0" applyFont="1" applyFill="1" applyBorder="1" applyAlignment="1">
      <alignment wrapText="1"/>
    </xf>
    <xf numFmtId="0" fontId="10" fillId="2" borderId="35" xfId="0" applyFont="1" applyFill="1" applyBorder="1" applyAlignment="1">
      <alignment wrapText="1"/>
    </xf>
    <xf numFmtId="0" fontId="13" fillId="2" borderId="9" xfId="0" applyFont="1" applyFill="1" applyBorder="1" applyAlignment="1">
      <alignment wrapText="1"/>
    </xf>
    <xf numFmtId="0" fontId="13" fillId="2" borderId="35" xfId="0" applyFont="1" applyFill="1" applyBorder="1" applyAlignment="1">
      <alignment wrapText="1"/>
    </xf>
    <xf numFmtId="0" fontId="13" fillId="2" borderId="10" xfId="0" applyFont="1" applyFill="1" applyBorder="1" applyAlignment="1">
      <alignment wrapText="1"/>
    </xf>
    <xf numFmtId="0" fontId="7" fillId="5" borderId="9" xfId="0" applyFont="1" applyFill="1" applyBorder="1"/>
    <xf numFmtId="0" fontId="2" fillId="3" borderId="9" xfId="0" applyFont="1" applyFill="1" applyBorder="1"/>
    <xf numFmtId="0" fontId="7" fillId="5" borderId="10" xfId="0" applyFont="1" applyFill="1" applyBorder="1"/>
    <xf numFmtId="0" fontId="2" fillId="3" borderId="10" xfId="0" applyFont="1" applyFill="1" applyBorder="1"/>
    <xf numFmtId="0" fontId="7" fillId="5" borderId="35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0" fontId="7" fillId="5" borderId="34" xfId="0" applyFont="1" applyFill="1" applyBorder="1" applyAlignment="1">
      <alignment wrapText="1"/>
    </xf>
    <xf numFmtId="0" fontId="7" fillId="5" borderId="25" xfId="0" applyFont="1" applyFill="1" applyBorder="1" applyAlignment="1">
      <alignment wrapText="1"/>
    </xf>
    <xf numFmtId="0" fontId="4" fillId="3" borderId="35" xfId="0" applyFont="1" applyFill="1" applyBorder="1" applyAlignment="1">
      <alignment wrapText="1"/>
    </xf>
    <xf numFmtId="0" fontId="0" fillId="0" borderId="5" xfId="0" applyBorder="1" applyAlignment="1">
      <alignment vertical="center" wrapText="1"/>
    </xf>
    <xf numFmtId="1" fontId="0" fillId="0" borderId="7" xfId="0" quotePrefix="1" applyNumberFormat="1" applyBorder="1" applyAlignment="1">
      <alignment horizontal="right" wrapText="1"/>
    </xf>
    <xf numFmtId="2" fontId="1" fillId="0" borderId="0" xfId="0" applyNumberFormat="1" applyFont="1"/>
    <xf numFmtId="0" fontId="15" fillId="0" borderId="0" xfId="0" applyFont="1"/>
    <xf numFmtId="0" fontId="0" fillId="0" borderId="9" xfId="0" applyBorder="1"/>
    <xf numFmtId="0" fontId="0" fillId="0" borderId="10" xfId="0" applyBorder="1" applyAlignment="1">
      <alignment horizontal="left" wrapText="1"/>
    </xf>
    <xf numFmtId="0" fontId="16" fillId="0" borderId="0" xfId="0" applyFont="1"/>
    <xf numFmtId="0" fontId="0" fillId="0" borderId="7" xfId="0" applyBorder="1" applyAlignment="1">
      <alignment horizontal="left"/>
    </xf>
    <xf numFmtId="0" fontId="17" fillId="11" borderId="25" xfId="0" quotePrefix="1" applyFont="1" applyFill="1" applyBorder="1" applyAlignment="1">
      <alignment vertical="center"/>
    </xf>
    <xf numFmtId="0" fontId="17" fillId="10" borderId="4" xfId="0" quotePrefix="1" applyFont="1" applyFill="1" applyBorder="1" applyAlignment="1">
      <alignment vertical="center"/>
    </xf>
    <xf numFmtId="0" fontId="17" fillId="12" borderId="4" xfId="0" quotePrefix="1" applyFont="1" applyFill="1" applyBorder="1" applyAlignment="1">
      <alignment vertical="center"/>
    </xf>
    <xf numFmtId="0" fontId="17" fillId="17" borderId="4" xfId="0" quotePrefix="1" applyFont="1" applyFill="1" applyBorder="1" applyAlignment="1">
      <alignment vertical="center"/>
    </xf>
    <xf numFmtId="0" fontId="20" fillId="22" borderId="25" xfId="0" applyFont="1" applyFill="1" applyBorder="1" applyAlignment="1">
      <alignment vertical="center" wrapText="1"/>
    </xf>
    <xf numFmtId="0" fontId="21" fillId="23" borderId="4" xfId="0" applyFont="1" applyFill="1" applyBorder="1" applyAlignment="1">
      <alignment vertical="center" wrapText="1"/>
    </xf>
    <xf numFmtId="0" fontId="20" fillId="24" borderId="5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7" xfId="0" quotePrefix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4" fillId="18" borderId="45" xfId="0" applyFont="1" applyFill="1" applyBorder="1" applyAlignment="1">
      <alignment vertical="center"/>
    </xf>
    <xf numFmtId="0" fontId="14" fillId="18" borderId="52" xfId="0" quotePrefix="1" applyFont="1" applyFill="1" applyBorder="1" applyAlignment="1">
      <alignment vertical="center"/>
    </xf>
    <xf numFmtId="0" fontId="14" fillId="18" borderId="52" xfId="0" applyFont="1" applyFill="1" applyBorder="1" applyAlignment="1">
      <alignment vertical="center" wrapText="1"/>
    </xf>
    <xf numFmtId="0" fontId="14" fillId="18" borderId="55" xfId="0" applyFont="1" applyFill="1" applyBorder="1" applyAlignment="1">
      <alignment vertical="center" wrapText="1"/>
    </xf>
    <xf numFmtId="0" fontId="14" fillId="18" borderId="46" xfId="0" quotePrefix="1" applyFont="1" applyFill="1" applyBorder="1" applyAlignment="1">
      <alignment vertical="center"/>
    </xf>
    <xf numFmtId="0" fontId="14" fillId="18" borderId="54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4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0" fillId="24" borderId="8" xfId="0" applyFont="1" applyFill="1" applyBorder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4" fillId="27" borderId="52" xfId="0" quotePrefix="1" applyFont="1" applyFill="1" applyBorder="1" applyAlignment="1">
      <alignment horizontal="center" vertical="center"/>
    </xf>
    <xf numFmtId="0" fontId="14" fillId="27" borderId="52" xfId="0" quotePrefix="1" applyFont="1" applyFill="1" applyBorder="1" applyAlignment="1">
      <alignment vertical="center"/>
    </xf>
    <xf numFmtId="0" fontId="14" fillId="27" borderId="52" xfId="0" applyFont="1" applyFill="1" applyBorder="1" applyAlignment="1">
      <alignment vertical="center"/>
    </xf>
    <xf numFmtId="0" fontId="14" fillId="27" borderId="52" xfId="0" applyFont="1" applyFill="1" applyBorder="1" applyAlignment="1">
      <alignment vertical="center" wrapText="1"/>
    </xf>
    <xf numFmtId="0" fontId="14" fillId="27" borderId="56" xfId="0" quotePrefix="1" applyFont="1" applyFill="1" applyBorder="1" applyAlignment="1">
      <alignment vertical="center"/>
    </xf>
    <xf numFmtId="0" fontId="14" fillId="27" borderId="53" xfId="0" applyFont="1" applyFill="1" applyBorder="1" applyAlignment="1">
      <alignment vertical="center" wrapText="1"/>
    </xf>
    <xf numFmtId="0" fontId="14" fillId="20" borderId="46" xfId="0" quotePrefix="1" applyFont="1" applyFill="1" applyBorder="1" applyAlignment="1">
      <alignment vertical="center"/>
    </xf>
    <xf numFmtId="0" fontId="14" fillId="20" borderId="53" xfId="0" applyFont="1" applyFill="1" applyBorder="1" applyAlignment="1">
      <alignment vertical="center" wrapText="1"/>
    </xf>
    <xf numFmtId="0" fontId="21" fillId="23" borderId="7" xfId="0" applyFont="1" applyFill="1" applyBorder="1" applyAlignment="1">
      <alignment vertical="center" wrapText="1"/>
    </xf>
    <xf numFmtId="0" fontId="2" fillId="28" borderId="45" xfId="0" applyFont="1" applyFill="1" applyBorder="1" applyAlignment="1">
      <alignment vertical="center"/>
    </xf>
    <xf numFmtId="0" fontId="2" fillId="28" borderId="46" xfId="0" applyFont="1" applyFill="1" applyBorder="1" applyAlignment="1">
      <alignment vertical="center"/>
    </xf>
    <xf numFmtId="0" fontId="2" fillId="28" borderId="48" xfId="0" applyFont="1" applyFill="1" applyBorder="1" applyAlignment="1">
      <alignment vertical="center" wrapText="1"/>
    </xf>
    <xf numFmtId="0" fontId="2" fillId="28" borderId="37" xfId="0" applyFont="1" applyFill="1" applyBorder="1" applyAlignment="1">
      <alignment vertical="center" wrapText="1"/>
    </xf>
    <xf numFmtId="0" fontId="2" fillId="28" borderId="5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quotePrefix="1" applyFont="1"/>
    <xf numFmtId="0" fontId="14" fillId="18" borderId="46" xfId="0" quotePrefix="1" applyFont="1" applyFill="1" applyBorder="1" applyAlignment="1">
      <alignment horizontal="center" vertical="center"/>
    </xf>
    <xf numFmtId="0" fontId="17" fillId="0" borderId="7" xfId="0" quotePrefix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7" fillId="11" borderId="7" xfId="0" quotePrefix="1" applyFont="1" applyFill="1" applyBorder="1" applyAlignment="1">
      <alignment vertical="center"/>
    </xf>
    <xf numFmtId="0" fontId="17" fillId="11" borderId="4" xfId="0" quotePrefix="1" applyFont="1" applyFill="1" applyBorder="1" applyAlignment="1">
      <alignment vertical="center"/>
    </xf>
    <xf numFmtId="0" fontId="17" fillId="19" borderId="4" xfId="0" quotePrefix="1" applyFont="1" applyFill="1" applyBorder="1" applyAlignment="1">
      <alignment vertical="center"/>
    </xf>
    <xf numFmtId="0" fontId="19" fillId="0" borderId="4" xfId="1" quotePrefix="1" applyFont="1" applyFill="1" applyBorder="1" applyAlignment="1">
      <alignment vertical="center"/>
    </xf>
    <xf numFmtId="2" fontId="17" fillId="0" borderId="4" xfId="0" quotePrefix="1" applyNumberFormat="1" applyFont="1" applyBorder="1" applyAlignment="1">
      <alignment vertical="center"/>
    </xf>
    <xf numFmtId="0" fontId="14" fillId="18" borderId="46" xfId="0" applyFont="1" applyFill="1" applyBorder="1" applyAlignment="1">
      <alignment vertical="center" wrapText="1"/>
    </xf>
    <xf numFmtId="0" fontId="14" fillId="18" borderId="48" xfId="0" applyFont="1" applyFill="1" applyBorder="1" applyAlignment="1">
      <alignment vertical="center" wrapText="1"/>
    </xf>
    <xf numFmtId="0" fontId="14" fillId="18" borderId="45" xfId="0" applyFont="1" applyFill="1" applyBorder="1" applyAlignment="1">
      <alignment vertical="center" wrapText="1"/>
    </xf>
    <xf numFmtId="0" fontId="14" fillId="18" borderId="37" xfId="0" applyFont="1" applyFill="1" applyBorder="1" applyAlignment="1">
      <alignment vertical="center" wrapText="1"/>
    </xf>
    <xf numFmtId="0" fontId="14" fillId="18" borderId="47" xfId="0" applyFont="1" applyFill="1" applyBorder="1" applyAlignment="1">
      <alignment vertical="center" wrapText="1"/>
    </xf>
    <xf numFmtId="0" fontId="20" fillId="22" borderId="7" xfId="0" applyFont="1" applyFill="1" applyBorder="1" applyAlignment="1">
      <alignment vertical="center" wrapText="1"/>
    </xf>
    <xf numFmtId="0" fontId="14" fillId="18" borderId="46" xfId="0" applyFont="1" applyFill="1" applyBorder="1" applyAlignment="1">
      <alignment vertical="center"/>
    </xf>
    <xf numFmtId="0" fontId="14" fillId="18" borderId="47" xfId="0" quotePrefix="1" applyFont="1" applyFill="1" applyBorder="1" applyAlignment="1">
      <alignment vertical="center"/>
    </xf>
    <xf numFmtId="0" fontId="17" fillId="0" borderId="4" xfId="0" quotePrefix="1" applyFont="1" applyBorder="1" applyAlignment="1">
      <alignment horizontal="center" vertical="center" wrapText="1"/>
    </xf>
    <xf numFmtId="0" fontId="20" fillId="24" borderId="3" xfId="0" applyFont="1" applyFill="1" applyBorder="1" applyAlignment="1">
      <alignment vertical="center" wrapText="1"/>
    </xf>
    <xf numFmtId="0" fontId="2" fillId="28" borderId="47" xfId="0" applyFont="1" applyFill="1" applyBorder="1" applyAlignment="1">
      <alignment vertical="center"/>
    </xf>
    <xf numFmtId="0" fontId="14" fillId="20" borderId="54" xfId="0" applyFont="1" applyFill="1" applyBorder="1" applyAlignment="1">
      <alignment vertical="center"/>
    </xf>
    <xf numFmtId="0" fontId="14" fillId="20" borderId="52" xfId="0" quotePrefix="1" applyFont="1" applyFill="1" applyBorder="1" applyAlignment="1">
      <alignment horizontal="center" vertical="center"/>
    </xf>
    <xf numFmtId="0" fontId="14" fillId="20" borderId="52" xfId="0" quotePrefix="1" applyFont="1" applyFill="1" applyBorder="1" applyAlignment="1">
      <alignment vertical="center"/>
    </xf>
    <xf numFmtId="0" fontId="14" fillId="20" borderId="52" xfId="0" applyFont="1" applyFill="1" applyBorder="1" applyAlignment="1">
      <alignment vertical="center"/>
    </xf>
    <xf numFmtId="0" fontId="14" fillId="27" borderId="45" xfId="0" applyFont="1" applyFill="1" applyBorder="1" applyAlignment="1">
      <alignment vertical="center"/>
    </xf>
    <xf numFmtId="0" fontId="14" fillId="27" borderId="53" xfId="0" quotePrefix="1" applyFont="1" applyFill="1" applyBorder="1" applyAlignment="1">
      <alignment vertical="center"/>
    </xf>
    <xf numFmtId="0" fontId="14" fillId="27" borderId="54" xfId="0" quotePrefix="1" applyFont="1" applyFill="1" applyBorder="1" applyAlignment="1">
      <alignment vertical="center"/>
    </xf>
    <xf numFmtId="0" fontId="14" fillId="27" borderId="55" xfId="0" quotePrefix="1" applyFont="1" applyFill="1" applyBorder="1" applyAlignment="1">
      <alignment vertical="center"/>
    </xf>
    <xf numFmtId="0" fontId="14" fillId="20" borderId="54" xfId="0" quotePrefix="1" applyFont="1" applyFill="1" applyBorder="1" applyAlignment="1">
      <alignment vertical="center"/>
    </xf>
    <xf numFmtId="0" fontId="14" fillId="20" borderId="55" xfId="0" quotePrefix="1" applyFont="1" applyFill="1" applyBorder="1" applyAlignment="1">
      <alignment vertical="center"/>
    </xf>
    <xf numFmtId="0" fontId="2" fillId="28" borderId="54" xfId="0" applyFont="1" applyFill="1" applyBorder="1" applyAlignment="1">
      <alignment vertical="center"/>
    </xf>
    <xf numFmtId="0" fontId="2" fillId="28" borderId="64" xfId="0" applyFont="1" applyFill="1" applyBorder="1" applyAlignment="1">
      <alignment vertical="center"/>
    </xf>
    <xf numFmtId="0" fontId="14" fillId="27" borderId="31" xfId="0" quotePrefix="1" applyFont="1" applyFill="1" applyBorder="1" applyAlignment="1">
      <alignment vertical="center"/>
    </xf>
    <xf numFmtId="0" fontId="14" fillId="20" borderId="56" xfId="0" quotePrefix="1" applyFont="1" applyFill="1" applyBorder="1" applyAlignment="1">
      <alignment vertical="center"/>
    </xf>
    <xf numFmtId="3" fontId="7" fillId="0" borderId="7" xfId="0" applyNumberFormat="1" applyFont="1" applyBorder="1" applyAlignment="1">
      <alignment horizontal="left" wrapText="1"/>
    </xf>
    <xf numFmtId="0" fontId="2" fillId="18" borderId="45" xfId="0" applyFont="1" applyFill="1" applyBorder="1"/>
    <xf numFmtId="0" fontId="2" fillId="18" borderId="46" xfId="0" applyFont="1" applyFill="1" applyBorder="1"/>
    <xf numFmtId="0" fontId="2" fillId="18" borderId="48" xfId="0" applyFont="1" applyFill="1" applyBorder="1"/>
    <xf numFmtId="0" fontId="2" fillId="18" borderId="48" xfId="0" applyFont="1" applyFill="1" applyBorder="1" applyAlignment="1">
      <alignment wrapText="1"/>
    </xf>
    <xf numFmtId="0" fontId="7" fillId="5" borderId="0" xfId="0" applyFont="1" applyFill="1" applyAlignment="1">
      <alignment vertical="top"/>
    </xf>
    <xf numFmtId="0" fontId="7" fillId="5" borderId="2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7" fillId="5" borderId="32" xfId="0" applyFont="1" applyFill="1" applyBorder="1" applyAlignment="1">
      <alignment vertical="top"/>
    </xf>
    <xf numFmtId="0" fontId="7" fillId="5" borderId="27" xfId="0" applyFont="1" applyFill="1" applyBorder="1" applyAlignment="1">
      <alignment vertical="top"/>
    </xf>
    <xf numFmtId="0" fontId="10" fillId="2" borderId="7" xfId="0" quotePrefix="1" applyFont="1" applyFill="1" applyBorder="1"/>
    <xf numFmtId="0" fontId="10" fillId="2" borderId="7" xfId="0" applyFont="1" applyFill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wrapText="1"/>
    </xf>
    <xf numFmtId="9" fontId="10" fillId="0" borderId="0" xfId="0" applyNumberFormat="1" applyFont="1" applyAlignment="1">
      <alignment wrapText="1"/>
    </xf>
    <xf numFmtId="0" fontId="10" fillId="0" borderId="0" xfId="0" applyFont="1"/>
    <xf numFmtId="0" fontId="10" fillId="2" borderId="26" xfId="0" applyFont="1" applyFill="1" applyBorder="1" applyAlignment="1">
      <alignment wrapText="1"/>
    </xf>
    <xf numFmtId="0" fontId="10" fillId="2" borderId="33" xfId="0" applyFont="1" applyFill="1" applyBorder="1" applyAlignment="1">
      <alignment wrapText="1"/>
    </xf>
    <xf numFmtId="0" fontId="10" fillId="2" borderId="24" xfId="0" applyFont="1" applyFill="1" applyBorder="1" applyAlignment="1">
      <alignment wrapText="1"/>
    </xf>
    <xf numFmtId="0" fontId="25" fillId="0" borderId="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0" fillId="29" borderId="54" xfId="0" applyFill="1" applyBorder="1" applyAlignment="1">
      <alignment vertical="center"/>
    </xf>
    <xf numFmtId="0" fontId="0" fillId="29" borderId="52" xfId="0" applyFill="1" applyBorder="1" applyAlignment="1">
      <alignment horizontal="center" vertical="center"/>
    </xf>
    <xf numFmtId="0" fontId="0" fillId="29" borderId="52" xfId="0" applyFill="1" applyBorder="1" applyAlignment="1">
      <alignment vertical="center"/>
    </xf>
    <xf numFmtId="0" fontId="0" fillId="29" borderId="53" xfId="0" applyFill="1" applyBorder="1" applyAlignment="1">
      <alignment vertical="center"/>
    </xf>
    <xf numFmtId="0" fontId="14" fillId="29" borderId="52" xfId="0" applyFont="1" applyFill="1" applyBorder="1" applyAlignment="1">
      <alignment vertical="center" wrapText="1"/>
    </xf>
    <xf numFmtId="0" fontId="2" fillId="29" borderId="53" xfId="0" applyFont="1" applyFill="1" applyBorder="1" applyAlignment="1">
      <alignment vertical="center" wrapText="1"/>
    </xf>
    <xf numFmtId="2" fontId="0" fillId="29" borderId="7" xfId="0" applyNumberFormat="1" applyFill="1" applyBorder="1" applyAlignment="1">
      <alignment vertical="center"/>
    </xf>
    <xf numFmtId="0" fontId="0" fillId="29" borderId="7" xfId="0" applyFill="1" applyBorder="1" applyAlignment="1">
      <alignment wrapText="1"/>
    </xf>
    <xf numFmtId="0" fontId="0" fillId="29" borderId="0" xfId="0" applyFill="1"/>
    <xf numFmtId="0" fontId="0" fillId="31" borderId="9" xfId="0" applyFill="1" applyBorder="1" applyAlignment="1">
      <alignment vertical="center" wrapText="1"/>
    </xf>
    <xf numFmtId="2" fontId="0" fillId="18" borderId="46" xfId="0" applyNumberFormat="1" applyFill="1" applyBorder="1"/>
    <xf numFmtId="2" fontId="0" fillId="29" borderId="52" xfId="0" applyNumberForma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0" fontId="26" fillId="2" borderId="9" xfId="0" applyFont="1" applyFill="1" applyBorder="1" applyAlignment="1">
      <alignment horizontal="left" wrapText="1"/>
    </xf>
    <xf numFmtId="2" fontId="10" fillId="2" borderId="7" xfId="0" quotePrefix="1" applyNumberFormat="1" applyFont="1" applyFill="1" applyBorder="1" applyAlignment="1">
      <alignment horizontal="right" wrapText="1"/>
    </xf>
    <xf numFmtId="0" fontId="27" fillId="2" borderId="9" xfId="0" applyFont="1" applyFill="1" applyBorder="1" applyAlignment="1">
      <alignment horizontal="left" wrapText="1"/>
    </xf>
    <xf numFmtId="2" fontId="1" fillId="0" borderId="0" xfId="0" quotePrefix="1" applyNumberFormat="1" applyFont="1"/>
    <xf numFmtId="0" fontId="0" fillId="31" borderId="4" xfId="0" applyFill="1" applyBorder="1" applyAlignment="1">
      <alignment horizontal="center" vertical="center"/>
    </xf>
    <xf numFmtId="0" fontId="0" fillId="31" borderId="7" xfId="0" applyFill="1" applyBorder="1" applyAlignment="1">
      <alignment vertical="center" wrapText="1"/>
    </xf>
    <xf numFmtId="0" fontId="0" fillId="31" borderId="7" xfId="0" applyFill="1" applyBorder="1" applyAlignment="1">
      <alignment vertical="center"/>
    </xf>
    <xf numFmtId="2" fontId="0" fillId="31" borderId="3" xfId="0" applyNumberFormat="1" applyFill="1" applyBorder="1" applyAlignment="1">
      <alignment vertical="center" wrapText="1"/>
    </xf>
    <xf numFmtId="2" fontId="0" fillId="31" borderId="5" xfId="0" applyNumberFormat="1" applyFill="1" applyBorder="1" applyAlignment="1">
      <alignment vertical="center" wrapText="1"/>
    </xf>
    <xf numFmtId="2" fontId="0" fillId="31" borderId="8" xfId="0" applyNumberFormat="1" applyFill="1" applyBorder="1" applyAlignment="1">
      <alignment vertical="center" wrapText="1"/>
    </xf>
    <xf numFmtId="0" fontId="0" fillId="31" borderId="25" xfId="0" applyFill="1" applyBorder="1" applyAlignment="1">
      <alignment vertical="center"/>
    </xf>
    <xf numFmtId="2" fontId="0" fillId="31" borderId="9" xfId="0" applyNumberFormat="1" applyFill="1" applyBorder="1" applyAlignment="1">
      <alignment vertical="center" wrapText="1"/>
    </xf>
    <xf numFmtId="0" fontId="0" fillId="31" borderId="4" xfId="0" applyFill="1" applyBorder="1" applyAlignment="1">
      <alignment vertical="center"/>
    </xf>
    <xf numFmtId="0" fontId="0" fillId="31" borderId="2" xfId="0" applyFill="1" applyBorder="1" applyAlignment="1">
      <alignment vertical="center"/>
    </xf>
    <xf numFmtId="0" fontId="2" fillId="22" borderId="7" xfId="0" applyFont="1" applyFill="1" applyBorder="1" applyAlignment="1">
      <alignment horizontal="center" vertical="center"/>
    </xf>
    <xf numFmtId="0" fontId="2" fillId="31" borderId="7" xfId="0" applyFont="1" applyFill="1" applyBorder="1" applyAlignment="1">
      <alignment horizontal="center" vertical="center"/>
    </xf>
    <xf numFmtId="0" fontId="17" fillId="0" borderId="44" xfId="0" applyFont="1" applyBorder="1" applyAlignment="1">
      <alignment vertical="center"/>
    </xf>
    <xf numFmtId="0" fontId="17" fillId="0" borderId="1" xfId="0" quotePrefix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0" fontId="17" fillId="11" borderId="51" xfId="0" quotePrefix="1" applyFont="1" applyFill="1" applyBorder="1" applyAlignment="1">
      <alignment vertical="center"/>
    </xf>
    <xf numFmtId="0" fontId="17" fillId="10" borderId="1" xfId="0" quotePrefix="1" applyFont="1" applyFill="1" applyBorder="1" applyAlignment="1">
      <alignment vertical="center"/>
    </xf>
    <xf numFmtId="0" fontId="17" fillId="12" borderId="1" xfId="0" quotePrefix="1" applyFont="1" applyFill="1" applyBorder="1" applyAlignment="1">
      <alignment vertical="center"/>
    </xf>
    <xf numFmtId="0" fontId="17" fillId="17" borderId="1" xfId="0" quotePrefix="1" applyFont="1" applyFill="1" applyBorder="1" applyAlignment="1">
      <alignment vertical="center"/>
    </xf>
    <xf numFmtId="0" fontId="17" fillId="19" borderId="1" xfId="0" quotePrefix="1" applyFont="1" applyFill="1" applyBorder="1" applyAlignment="1">
      <alignment vertical="center"/>
    </xf>
    <xf numFmtId="0" fontId="19" fillId="0" borderId="1" xfId="1" quotePrefix="1" applyFont="1" applyFill="1" applyBorder="1" applyAlignment="1">
      <alignment vertical="center"/>
    </xf>
    <xf numFmtId="2" fontId="17" fillId="0" borderId="1" xfId="0" quotePrefix="1" applyNumberFormat="1" applyFont="1" applyBorder="1" applyAlignment="1">
      <alignment vertical="center"/>
    </xf>
    <xf numFmtId="0" fontId="20" fillId="22" borderId="51" xfId="0" applyFont="1" applyFill="1" applyBorder="1" applyAlignment="1">
      <alignment vertical="center" wrapText="1"/>
    </xf>
    <xf numFmtId="0" fontId="21" fillId="23" borderId="1" xfId="0" applyFont="1" applyFill="1" applyBorder="1" applyAlignment="1">
      <alignment vertical="center" wrapText="1"/>
    </xf>
    <xf numFmtId="0" fontId="20" fillId="24" borderId="49" xfId="0" applyFont="1" applyFill="1" applyBorder="1" applyAlignment="1">
      <alignment vertical="center" wrapText="1"/>
    </xf>
    <xf numFmtId="0" fontId="17" fillId="0" borderId="7" xfId="0" applyFont="1" applyBorder="1" applyAlignment="1">
      <alignment vertical="center"/>
    </xf>
    <xf numFmtId="0" fontId="17" fillId="10" borderId="7" xfId="0" quotePrefix="1" applyFont="1" applyFill="1" applyBorder="1" applyAlignment="1">
      <alignment vertical="center"/>
    </xf>
    <xf numFmtId="0" fontId="17" fillId="12" borderId="7" xfId="0" quotePrefix="1" applyFont="1" applyFill="1" applyBorder="1" applyAlignment="1">
      <alignment vertical="center"/>
    </xf>
    <xf numFmtId="0" fontId="17" fillId="17" borderId="7" xfId="0" quotePrefix="1" applyFont="1" applyFill="1" applyBorder="1" applyAlignment="1">
      <alignment vertical="center"/>
    </xf>
    <xf numFmtId="0" fontId="17" fillId="19" borderId="7" xfId="0" quotePrefix="1" applyFont="1" applyFill="1" applyBorder="1" applyAlignment="1">
      <alignment vertical="center"/>
    </xf>
    <xf numFmtId="0" fontId="19" fillId="0" borderId="7" xfId="1" quotePrefix="1" applyFont="1" applyFill="1" applyBorder="1" applyAlignment="1">
      <alignment vertical="center"/>
    </xf>
    <xf numFmtId="2" fontId="17" fillId="0" borderId="7" xfId="0" quotePrefix="1" applyNumberFormat="1" applyFont="1" applyBorder="1" applyAlignment="1">
      <alignment vertical="center"/>
    </xf>
    <xf numFmtId="0" fontId="20" fillId="24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8" fillId="0" borderId="0" xfId="0" applyFont="1"/>
    <xf numFmtId="0" fontId="2" fillId="2" borderId="4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46" xfId="0" applyFont="1" applyFill="1" applyBorder="1" applyAlignment="1">
      <alignment horizontal="center" vertical="center" textRotation="90" wrapText="1"/>
    </xf>
    <xf numFmtId="0" fontId="2" fillId="7" borderId="26" xfId="0" applyFont="1" applyFill="1" applyBorder="1" applyAlignment="1">
      <alignment horizontal="center" textRotation="90" wrapText="1"/>
    </xf>
    <xf numFmtId="0" fontId="2" fillId="7" borderId="3" xfId="0" applyFont="1" applyFill="1" applyBorder="1" applyAlignment="1">
      <alignment horizontal="center" textRotation="90" wrapText="1"/>
    </xf>
    <xf numFmtId="0" fontId="2" fillId="7" borderId="26" xfId="0" applyFont="1" applyFill="1" applyBorder="1" applyAlignment="1">
      <alignment horizontal="center" vertical="top" wrapText="1"/>
    </xf>
    <xf numFmtId="0" fontId="2" fillId="7" borderId="48" xfId="0" applyFont="1" applyFill="1" applyBorder="1" applyAlignment="1">
      <alignment horizontal="center" vertical="top" wrapText="1"/>
    </xf>
    <xf numFmtId="0" fontId="6" fillId="6" borderId="50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/>
    </xf>
    <xf numFmtId="0" fontId="9" fillId="13" borderId="26" xfId="0" applyFont="1" applyFill="1" applyBorder="1" applyAlignment="1">
      <alignment horizontal="center" wrapText="1"/>
    </xf>
    <xf numFmtId="0" fontId="9" fillId="13" borderId="49" xfId="0" applyFont="1" applyFill="1" applyBorder="1" applyAlignment="1">
      <alignment horizontal="center" wrapText="1"/>
    </xf>
    <xf numFmtId="0" fontId="9" fillId="16" borderId="7" xfId="0" applyFont="1" applyFill="1" applyBorder="1" applyAlignment="1">
      <alignment horizontal="right" wrapText="1"/>
    </xf>
    <xf numFmtId="0" fontId="0" fillId="0" borderId="7" xfId="0" applyBorder="1" applyAlignment="1">
      <alignment horizontal="left" wrapText="1"/>
    </xf>
    <xf numFmtId="0" fontId="11" fillId="13" borderId="10" xfId="0" applyFont="1" applyFill="1" applyBorder="1" applyAlignment="1">
      <alignment horizontal="center" wrapText="1"/>
    </xf>
    <xf numFmtId="0" fontId="11" fillId="13" borderId="7" xfId="0" applyFont="1" applyFill="1" applyBorder="1" applyAlignment="1">
      <alignment horizontal="center" wrapText="1"/>
    </xf>
    <xf numFmtId="49" fontId="6" fillId="6" borderId="15" xfId="0" applyNumberFormat="1" applyFont="1" applyFill="1" applyBorder="1" applyAlignment="1">
      <alignment horizontal="center" vertical="center" wrapText="1"/>
    </xf>
    <xf numFmtId="49" fontId="6" fillId="6" borderId="37" xfId="0" applyNumberFormat="1" applyFont="1" applyFill="1" applyBorder="1" applyAlignment="1">
      <alignment horizontal="center" vertical="center" wrapText="1"/>
    </xf>
    <xf numFmtId="0" fontId="2" fillId="10" borderId="66" xfId="0" applyFont="1" applyFill="1" applyBorder="1" applyAlignment="1">
      <alignment horizontal="center" vertical="top" wrapText="1"/>
    </xf>
    <xf numFmtId="0" fontId="2" fillId="10" borderId="27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horizontal="center" vertical="top" wrapText="1"/>
    </xf>
    <xf numFmtId="0" fontId="2" fillId="8" borderId="46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top" wrapText="1"/>
    </xf>
    <xf numFmtId="0" fontId="2" fillId="7" borderId="45" xfId="0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46" xfId="0" applyFont="1" applyFill="1" applyBorder="1" applyAlignment="1">
      <alignment horizontal="center" vertical="top" wrapText="1"/>
    </xf>
    <xf numFmtId="0" fontId="2" fillId="7" borderId="24" xfId="0" applyFont="1" applyFill="1" applyBorder="1" applyAlignment="1">
      <alignment horizontal="center" vertical="top"/>
    </xf>
    <xf numFmtId="0" fontId="2" fillId="7" borderId="47" xfId="0" applyFont="1" applyFill="1" applyBorder="1" applyAlignment="1">
      <alignment horizontal="center" vertical="top"/>
    </xf>
    <xf numFmtId="0" fontId="2" fillId="7" borderId="14" xfId="0" applyFont="1" applyFill="1" applyBorder="1" applyAlignment="1">
      <alignment horizontal="center" vertical="top"/>
    </xf>
    <xf numFmtId="0" fontId="2" fillId="7" borderId="46" xfId="0" applyFont="1" applyFill="1" applyBorder="1" applyAlignment="1">
      <alignment horizontal="center" vertical="top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top" wrapText="1"/>
    </xf>
    <xf numFmtId="0" fontId="2" fillId="2" borderId="4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46" xfId="0" applyFont="1" applyFill="1" applyBorder="1" applyAlignment="1">
      <alignment horizontal="center" vertical="top" wrapText="1"/>
    </xf>
    <xf numFmtId="0" fontId="2" fillId="2" borderId="44" xfId="0" applyFont="1" applyFill="1" applyBorder="1" applyAlignment="1">
      <alignment horizontal="center" vertical="top"/>
    </xf>
    <xf numFmtId="0" fontId="2" fillId="2" borderId="45" xfId="0" applyFont="1" applyFill="1" applyBorder="1" applyAlignment="1">
      <alignment horizontal="center" vertical="top"/>
    </xf>
    <xf numFmtId="0" fontId="2" fillId="2" borderId="43" xfId="0" applyFont="1" applyFill="1" applyBorder="1" applyAlignment="1">
      <alignment horizontal="center" vertical="center" textRotation="90" wrapText="1"/>
    </xf>
    <xf numFmtId="0" fontId="2" fillId="2" borderId="49" xfId="0" applyFont="1" applyFill="1" applyBorder="1" applyAlignment="1">
      <alignment horizontal="center" vertical="center" textRotation="90" wrapText="1"/>
    </xf>
    <xf numFmtId="0" fontId="2" fillId="2" borderId="42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2" fillId="7" borderId="24" xfId="0" applyFont="1" applyFill="1" applyBorder="1" applyAlignment="1">
      <alignment horizontal="center" vertical="top" wrapText="1"/>
    </xf>
    <xf numFmtId="0" fontId="2" fillId="7" borderId="47" xfId="0" applyFont="1" applyFill="1" applyBorder="1" applyAlignment="1">
      <alignment horizontal="center" vertical="top" wrapText="1"/>
    </xf>
    <xf numFmtId="0" fontId="2" fillId="10" borderId="15" xfId="0" applyFont="1" applyFill="1" applyBorder="1" applyAlignment="1">
      <alignment horizontal="center" vertical="top" wrapText="1"/>
    </xf>
    <xf numFmtId="0" fontId="2" fillId="10" borderId="37" xfId="0" applyFont="1" applyFill="1" applyBorder="1" applyAlignment="1">
      <alignment horizontal="center" vertical="top" wrapText="1"/>
    </xf>
    <xf numFmtId="0" fontId="2" fillId="7" borderId="42" xfId="0" applyFont="1" applyFill="1" applyBorder="1" applyAlignment="1">
      <alignment horizontal="center" textRotation="90" wrapText="1"/>
    </xf>
    <xf numFmtId="0" fontId="2" fillId="7" borderId="4" xfId="0" applyFont="1" applyFill="1" applyBorder="1" applyAlignment="1">
      <alignment horizontal="center" textRotation="90" wrapText="1"/>
    </xf>
    <xf numFmtId="0" fontId="2" fillId="19" borderId="42" xfId="0" applyFont="1" applyFill="1" applyBorder="1" applyAlignment="1">
      <alignment horizontal="center" textRotation="90" wrapText="1"/>
    </xf>
    <xf numFmtId="0" fontId="2" fillId="19" borderId="4" xfId="0" applyFont="1" applyFill="1" applyBorder="1" applyAlignment="1">
      <alignment horizontal="center" textRotation="90" wrapText="1"/>
    </xf>
    <xf numFmtId="0" fontId="2" fillId="12" borderId="42" xfId="0" applyFont="1" applyFill="1" applyBorder="1" applyAlignment="1">
      <alignment horizontal="center" textRotation="90" wrapText="1"/>
    </xf>
    <xf numFmtId="0" fontId="2" fillId="12" borderId="4" xfId="0" applyFont="1" applyFill="1" applyBorder="1" applyAlignment="1">
      <alignment horizontal="center" textRotation="90" wrapText="1"/>
    </xf>
    <xf numFmtId="0" fontId="2" fillId="7" borderId="43" xfId="0" applyFont="1" applyFill="1" applyBorder="1" applyAlignment="1">
      <alignment horizontal="center" wrapText="1"/>
    </xf>
    <xf numFmtId="0" fontId="2" fillId="7" borderId="57" xfId="0" applyFont="1" applyFill="1" applyBorder="1" applyAlignment="1">
      <alignment horizontal="center" wrapText="1"/>
    </xf>
    <xf numFmtId="0" fontId="2" fillId="7" borderId="58" xfId="0" applyFont="1" applyFill="1" applyBorder="1" applyAlignment="1">
      <alignment horizontal="center" wrapText="1"/>
    </xf>
    <xf numFmtId="0" fontId="2" fillId="15" borderId="9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center" textRotation="90" wrapText="1"/>
    </xf>
    <xf numFmtId="0" fontId="2" fillId="7" borderId="2" xfId="0" applyFont="1" applyFill="1" applyBorder="1" applyAlignment="1">
      <alignment horizontal="center" textRotation="90" wrapText="1"/>
    </xf>
    <xf numFmtId="0" fontId="2" fillId="11" borderId="42" xfId="0" applyFont="1" applyFill="1" applyBorder="1" applyAlignment="1">
      <alignment horizontal="center" textRotation="90" wrapText="1"/>
    </xf>
    <xf numFmtId="0" fontId="2" fillId="11" borderId="4" xfId="0" applyFont="1" applyFill="1" applyBorder="1" applyAlignment="1">
      <alignment horizontal="center" textRotation="90" wrapText="1"/>
    </xf>
    <xf numFmtId="0" fontId="2" fillId="7" borderId="43" xfId="0" applyFont="1" applyFill="1" applyBorder="1" applyAlignment="1">
      <alignment horizontal="center" textRotation="90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textRotation="90" wrapText="1"/>
    </xf>
    <xf numFmtId="0" fontId="2" fillId="8" borderId="3" xfId="0" applyFont="1" applyFill="1" applyBorder="1" applyAlignment="1">
      <alignment horizontal="center" textRotation="90" wrapText="1"/>
    </xf>
    <xf numFmtId="0" fontId="2" fillId="10" borderId="59" xfId="0" applyFont="1" applyFill="1" applyBorder="1" applyAlignment="1">
      <alignment horizontal="center" textRotation="90" wrapText="1"/>
    </xf>
    <xf numFmtId="0" fontId="2" fillId="10" borderId="5" xfId="0" applyFont="1" applyFill="1" applyBorder="1" applyAlignment="1">
      <alignment horizontal="center" textRotation="90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wrapText="1"/>
    </xf>
    <xf numFmtId="0" fontId="2" fillId="7" borderId="38" xfId="0" applyFont="1" applyFill="1" applyBorder="1" applyAlignment="1">
      <alignment horizontal="center" wrapText="1"/>
    </xf>
    <xf numFmtId="0" fontId="2" fillId="8" borderId="42" xfId="0" applyFont="1" applyFill="1" applyBorder="1" applyAlignment="1">
      <alignment horizontal="center" textRotation="90" wrapText="1"/>
    </xf>
    <xf numFmtId="0" fontId="2" fillId="8" borderId="4" xfId="0" applyFont="1" applyFill="1" applyBorder="1" applyAlignment="1">
      <alignment horizontal="center" textRotation="90" wrapText="1"/>
    </xf>
    <xf numFmtId="0" fontId="2" fillId="10" borderId="40" xfId="0" applyFont="1" applyFill="1" applyBorder="1" applyAlignment="1">
      <alignment horizontal="center" textRotation="90" wrapText="1"/>
    </xf>
    <xf numFmtId="0" fontId="2" fillId="10" borderId="36" xfId="0" applyFont="1" applyFill="1" applyBorder="1" applyAlignment="1">
      <alignment horizontal="center" textRotation="90" wrapText="1"/>
    </xf>
    <xf numFmtId="0" fontId="0" fillId="0" borderId="9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25" borderId="30" xfId="0" applyFont="1" applyFill="1" applyBorder="1" applyAlignment="1">
      <alignment horizontal="center" vertical="top" textRotation="90"/>
    </xf>
    <xf numFmtId="0" fontId="14" fillId="25" borderId="12" xfId="0" applyFont="1" applyFill="1" applyBorder="1" applyAlignment="1">
      <alignment horizontal="center" vertical="top" textRotation="90"/>
    </xf>
    <xf numFmtId="0" fontId="14" fillId="26" borderId="30" xfId="0" applyFont="1" applyFill="1" applyBorder="1" applyAlignment="1">
      <alignment horizontal="center" vertical="top" textRotation="90"/>
    </xf>
    <xf numFmtId="0" fontId="14" fillId="26" borderId="12" xfId="0" applyFont="1" applyFill="1" applyBorder="1" applyAlignment="1">
      <alignment horizontal="center" vertical="top" textRotation="90"/>
    </xf>
    <xf numFmtId="0" fontId="14" fillId="30" borderId="30" xfId="0" applyFont="1" applyFill="1" applyBorder="1" applyAlignment="1">
      <alignment horizontal="center" vertical="top" textRotation="90"/>
    </xf>
    <xf numFmtId="0" fontId="14" fillId="30" borderId="12" xfId="0" applyFont="1" applyFill="1" applyBorder="1" applyAlignment="1">
      <alignment horizontal="center" vertical="top" textRotation="90"/>
    </xf>
    <xf numFmtId="0" fontId="14" fillId="2" borderId="42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4" fillId="2" borderId="46" xfId="0" applyFont="1" applyFill="1" applyBorder="1" applyAlignment="1">
      <alignment horizontal="center" vertical="center" textRotation="90" wrapText="1"/>
    </xf>
    <xf numFmtId="0" fontId="14" fillId="2" borderId="41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3" fillId="22" borderId="14" xfId="0" applyFont="1" applyFill="1" applyBorder="1" applyAlignment="1">
      <alignment horizontal="center" vertical="center" textRotation="90" wrapText="1"/>
    </xf>
    <xf numFmtId="0" fontId="13" fillId="22" borderId="1" xfId="0" applyFont="1" applyFill="1" applyBorder="1" applyAlignment="1">
      <alignment horizontal="center" vertical="center" textRotation="90" wrapText="1"/>
    </xf>
    <xf numFmtId="0" fontId="13" fillId="22" borderId="46" xfId="0" applyFont="1" applyFill="1" applyBorder="1" applyAlignment="1">
      <alignment horizontal="center" vertical="center" textRotation="90" wrapText="1"/>
    </xf>
    <xf numFmtId="0" fontId="18" fillId="23" borderId="14" xfId="0" applyFont="1" applyFill="1" applyBorder="1" applyAlignment="1">
      <alignment horizontal="center" vertical="center" textRotation="90" wrapText="1"/>
    </xf>
    <xf numFmtId="0" fontId="18" fillId="23" borderId="1" xfId="0" applyFont="1" applyFill="1" applyBorder="1" applyAlignment="1">
      <alignment horizontal="center" vertical="center" textRotation="90" wrapText="1"/>
    </xf>
    <xf numFmtId="0" fontId="18" fillId="23" borderId="46" xfId="0" applyFont="1" applyFill="1" applyBorder="1" applyAlignment="1">
      <alignment horizontal="center" vertical="center" textRotation="90" wrapText="1"/>
    </xf>
    <xf numFmtId="0" fontId="13" fillId="24" borderId="15" xfId="0" applyFont="1" applyFill="1" applyBorder="1" applyAlignment="1">
      <alignment horizontal="center" vertical="center" textRotation="90" wrapText="1"/>
    </xf>
    <xf numFmtId="0" fontId="13" fillId="24" borderId="16" xfId="0" applyFont="1" applyFill="1" applyBorder="1" applyAlignment="1">
      <alignment horizontal="center" vertical="center" textRotation="90" wrapText="1"/>
    </xf>
    <xf numFmtId="0" fontId="13" fillId="24" borderId="37" xfId="0" applyFont="1" applyFill="1" applyBorder="1" applyAlignment="1">
      <alignment horizontal="center" vertical="center" textRotation="90" wrapText="1"/>
    </xf>
    <xf numFmtId="0" fontId="14" fillId="22" borderId="57" xfId="0" applyFont="1" applyFill="1" applyBorder="1" applyAlignment="1">
      <alignment horizontal="center" vertical="center"/>
    </xf>
    <xf numFmtId="0" fontId="14" fillId="22" borderId="40" xfId="0" applyFont="1" applyFill="1" applyBorder="1" applyAlignment="1">
      <alignment horizontal="center" vertical="center"/>
    </xf>
    <xf numFmtId="0" fontId="14" fillId="26" borderId="31" xfId="0" applyFont="1" applyFill="1" applyBorder="1" applyAlignment="1">
      <alignment horizontal="center" vertical="top" textRotation="90"/>
    </xf>
    <xf numFmtId="0" fontId="14" fillId="26" borderId="13" xfId="0" applyFont="1" applyFill="1" applyBorder="1" applyAlignment="1">
      <alignment horizontal="center" vertical="top" textRotation="90"/>
    </xf>
    <xf numFmtId="0" fontId="2" fillId="18" borderId="31" xfId="0" applyFont="1" applyFill="1" applyBorder="1" applyAlignment="1">
      <alignment horizontal="center" vertical="top" textRotation="90"/>
    </xf>
    <xf numFmtId="0" fontId="2" fillId="18" borderId="15" xfId="0" applyFont="1" applyFill="1" applyBorder="1" applyAlignment="1">
      <alignment horizontal="center" vertical="top" textRotation="90"/>
    </xf>
    <xf numFmtId="0" fontId="14" fillId="2" borderId="59" xfId="0" applyFont="1" applyFill="1" applyBorder="1" applyAlignment="1">
      <alignment horizontal="center" vertical="center" textRotation="90" wrapText="1"/>
    </xf>
    <xf numFmtId="0" fontId="14" fillId="2" borderId="16" xfId="0" applyFont="1" applyFill="1" applyBorder="1" applyAlignment="1">
      <alignment horizontal="center" vertical="center" textRotation="90" wrapText="1"/>
    </xf>
    <xf numFmtId="0" fontId="14" fillId="2" borderId="37" xfId="0" applyFont="1" applyFill="1" applyBorder="1" applyAlignment="1">
      <alignment horizontal="center" vertical="center" textRotation="90" wrapText="1"/>
    </xf>
    <xf numFmtId="0" fontId="2" fillId="18" borderId="38" xfId="0" applyFont="1" applyFill="1" applyBorder="1" applyAlignment="1">
      <alignment horizontal="center" vertical="top" textRotation="90"/>
    </xf>
    <xf numFmtId="0" fontId="2" fillId="18" borderId="24" xfId="0" applyFont="1" applyFill="1" applyBorder="1" applyAlignment="1">
      <alignment horizontal="center" vertical="top" textRotation="90"/>
    </xf>
    <xf numFmtId="0" fontId="2" fillId="18" borderId="30" xfId="0" applyFont="1" applyFill="1" applyBorder="1" applyAlignment="1">
      <alignment horizontal="center" vertical="top" textRotation="90"/>
    </xf>
    <xf numFmtId="0" fontId="2" fillId="18" borderId="14" xfId="0" applyFont="1" applyFill="1" applyBorder="1" applyAlignment="1">
      <alignment horizontal="center" vertical="top" textRotation="90"/>
    </xf>
    <xf numFmtId="0" fontId="14" fillId="26" borderId="39" xfId="0" applyFont="1" applyFill="1" applyBorder="1" applyAlignment="1">
      <alignment horizontal="center" vertical="top" textRotation="90"/>
    </xf>
    <xf numFmtId="0" fontId="14" fillId="26" borderId="18" xfId="0" applyFont="1" applyFill="1" applyBorder="1" applyAlignment="1">
      <alignment horizontal="center" vertical="top" textRotation="90"/>
    </xf>
    <xf numFmtId="0" fontId="14" fillId="26" borderId="29" xfId="0" applyFont="1" applyFill="1" applyBorder="1" applyAlignment="1">
      <alignment horizontal="center" vertical="top" textRotation="90"/>
    </xf>
    <xf numFmtId="0" fontId="14" fillId="26" borderId="11" xfId="0" applyFont="1" applyFill="1" applyBorder="1" applyAlignment="1">
      <alignment horizontal="center" vertical="top" textRotation="90"/>
    </xf>
    <xf numFmtId="0" fontId="14" fillId="26" borderId="38" xfId="0" applyFont="1" applyFill="1" applyBorder="1" applyAlignment="1">
      <alignment horizontal="center" vertical="top" textRotation="90"/>
    </xf>
    <xf numFmtId="0" fontId="14" fillId="26" borderId="28" xfId="0" applyFont="1" applyFill="1" applyBorder="1" applyAlignment="1">
      <alignment horizontal="center" vertical="top" textRotation="90"/>
    </xf>
    <xf numFmtId="0" fontId="14" fillId="25" borderId="57" xfId="0" applyFont="1" applyFill="1" applyBorder="1" applyAlignment="1">
      <alignment horizontal="center" vertical="top" textRotation="90"/>
    </xf>
    <xf numFmtId="0" fontId="14" fillId="25" borderId="32" xfId="0" applyFont="1" applyFill="1" applyBorder="1" applyAlignment="1">
      <alignment horizontal="center" vertical="top" textRotation="90"/>
    </xf>
    <xf numFmtId="0" fontId="14" fillId="24" borderId="62" xfId="0" applyFont="1" applyFill="1" applyBorder="1" applyAlignment="1">
      <alignment horizontal="center" vertical="center"/>
    </xf>
    <xf numFmtId="0" fontId="14" fillId="24" borderId="63" xfId="0" applyFont="1" applyFill="1" applyBorder="1" applyAlignment="1">
      <alignment horizontal="center" vertical="center"/>
    </xf>
    <xf numFmtId="0" fontId="14" fillId="24" borderId="64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/>
    </xf>
    <xf numFmtId="0" fontId="14" fillId="5" borderId="40" xfId="0" applyFont="1" applyFill="1" applyBorder="1" applyAlignment="1">
      <alignment horizontal="center"/>
    </xf>
    <xf numFmtId="0" fontId="18" fillId="23" borderId="62" xfId="0" applyFont="1" applyFill="1" applyBorder="1" applyAlignment="1">
      <alignment horizontal="center" vertical="center" wrapText="1"/>
    </xf>
    <xf numFmtId="0" fontId="18" fillId="23" borderId="63" xfId="0" applyFont="1" applyFill="1" applyBorder="1" applyAlignment="1">
      <alignment horizontal="center" vertical="center" wrapText="1"/>
    </xf>
    <xf numFmtId="0" fontId="18" fillId="23" borderId="64" xfId="0" applyFont="1" applyFill="1" applyBorder="1" applyAlignment="1">
      <alignment horizontal="center" vertical="center" wrapText="1"/>
    </xf>
    <xf numFmtId="0" fontId="18" fillId="23" borderId="62" xfId="0" applyFont="1" applyFill="1" applyBorder="1" applyAlignment="1">
      <alignment horizontal="center" vertical="center"/>
    </xf>
    <xf numFmtId="0" fontId="18" fillId="23" borderId="63" xfId="0" applyFont="1" applyFill="1" applyBorder="1" applyAlignment="1">
      <alignment horizontal="center" vertical="center"/>
    </xf>
    <xf numFmtId="0" fontId="18" fillId="23" borderId="64" xfId="0" applyFont="1" applyFill="1" applyBorder="1" applyAlignment="1">
      <alignment horizontal="center" vertical="center"/>
    </xf>
    <xf numFmtId="0" fontId="14" fillId="19" borderId="14" xfId="0" applyFont="1" applyFill="1" applyBorder="1" applyAlignment="1">
      <alignment horizontal="center" textRotation="90" wrapText="1"/>
    </xf>
    <xf numFmtId="0" fontId="14" fillId="19" borderId="1" xfId="0" applyFont="1" applyFill="1" applyBorder="1" applyAlignment="1">
      <alignment horizontal="center" textRotation="90" wrapText="1"/>
    </xf>
    <xf numFmtId="0" fontId="14" fillId="19" borderId="46" xfId="0" applyFont="1" applyFill="1" applyBorder="1" applyAlignment="1">
      <alignment horizontal="center" textRotation="90" wrapText="1"/>
    </xf>
    <xf numFmtId="0" fontId="14" fillId="30" borderId="31" xfId="0" applyFont="1" applyFill="1" applyBorder="1" applyAlignment="1">
      <alignment horizontal="center" vertical="top" textRotation="90"/>
    </xf>
    <xf numFmtId="0" fontId="14" fillId="30" borderId="13" xfId="0" applyFont="1" applyFill="1" applyBorder="1" applyAlignment="1">
      <alignment horizontal="center" vertical="top" textRotation="90"/>
    </xf>
    <xf numFmtId="0" fontId="14" fillId="25" borderId="50" xfId="0" applyFont="1" applyFill="1" applyBorder="1" applyAlignment="1">
      <alignment horizontal="center" vertical="top" textRotation="90"/>
    </xf>
    <xf numFmtId="0" fontId="14" fillId="25" borderId="60" xfId="0" applyFont="1" applyFill="1" applyBorder="1" applyAlignment="1">
      <alignment horizontal="center" vertical="top" textRotation="90"/>
    </xf>
    <xf numFmtId="0" fontId="14" fillId="25" borderId="40" xfId="0" applyFont="1" applyFill="1" applyBorder="1" applyAlignment="1">
      <alignment horizontal="center" vertical="top" textRotation="90"/>
    </xf>
    <xf numFmtId="0" fontId="14" fillId="25" borderId="27" xfId="0" applyFont="1" applyFill="1" applyBorder="1" applyAlignment="1">
      <alignment horizontal="center" vertical="top" textRotation="90"/>
    </xf>
    <xf numFmtId="0" fontId="14" fillId="25" borderId="29" xfId="0" applyFont="1" applyFill="1" applyBorder="1" applyAlignment="1">
      <alignment horizontal="center" vertical="top" textRotation="90"/>
    </xf>
    <xf numFmtId="0" fontId="14" fillId="25" borderId="11" xfId="0" applyFont="1" applyFill="1" applyBorder="1" applyAlignment="1">
      <alignment horizontal="center" vertical="top" textRotation="90"/>
    </xf>
    <xf numFmtId="0" fontId="15" fillId="0" borderId="0" xfId="0" applyFont="1" applyAlignment="1">
      <alignment horizontal="center"/>
    </xf>
    <xf numFmtId="0" fontId="14" fillId="22" borderId="50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9" fillId="21" borderId="29" xfId="0" applyFont="1" applyFill="1" applyBorder="1" applyAlignment="1">
      <alignment horizontal="center" vertical="center" wrapText="1"/>
    </xf>
    <xf numFmtId="0" fontId="9" fillId="21" borderId="30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center" vertical="center" wrapText="1"/>
    </xf>
    <xf numFmtId="0" fontId="9" fillId="21" borderId="10" xfId="0" applyFont="1" applyFill="1" applyBorder="1" applyAlignment="1">
      <alignment horizontal="center" vertical="center" wrapText="1"/>
    </xf>
    <xf numFmtId="0" fontId="9" fillId="21" borderId="7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14" fillId="11" borderId="61" xfId="0" applyFont="1" applyFill="1" applyBorder="1" applyAlignment="1">
      <alignment horizontal="center" vertical="center" wrapText="1"/>
    </xf>
    <xf numFmtId="0" fontId="14" fillId="11" borderId="35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textRotation="90" wrapText="1"/>
    </xf>
    <xf numFmtId="0" fontId="14" fillId="0" borderId="12" xfId="0" applyFont="1" applyBorder="1" applyAlignment="1">
      <alignment horizontal="center" textRotation="90" wrapText="1"/>
    </xf>
    <xf numFmtId="0" fontId="14" fillId="11" borderId="17" xfId="0" applyFont="1" applyFill="1" applyBorder="1" applyAlignment="1">
      <alignment horizontal="center" textRotation="90" wrapText="1"/>
    </xf>
    <xf numFmtId="0" fontId="14" fillId="11" borderId="44" xfId="0" applyFont="1" applyFill="1" applyBorder="1" applyAlignment="1">
      <alignment horizontal="center" textRotation="90" wrapText="1"/>
    </xf>
    <xf numFmtId="0" fontId="14" fillId="11" borderId="45" xfId="0" applyFont="1" applyFill="1" applyBorder="1" applyAlignment="1">
      <alignment horizontal="center" textRotation="90" wrapText="1"/>
    </xf>
    <xf numFmtId="0" fontId="17" fillId="10" borderId="14" xfId="0" applyFont="1" applyFill="1" applyBorder="1" applyAlignment="1">
      <alignment horizontal="center" textRotation="90" wrapText="1"/>
    </xf>
    <xf numFmtId="0" fontId="17" fillId="10" borderId="1" xfId="0" applyFont="1" applyFill="1" applyBorder="1" applyAlignment="1">
      <alignment horizontal="center" textRotation="90" wrapText="1"/>
    </xf>
    <xf numFmtId="0" fontId="17" fillId="10" borderId="46" xfId="0" applyFont="1" applyFill="1" applyBorder="1" applyAlignment="1">
      <alignment horizontal="center" textRotation="90" wrapText="1"/>
    </xf>
    <xf numFmtId="0" fontId="14" fillId="12" borderId="14" xfId="0" applyFont="1" applyFill="1" applyBorder="1" applyAlignment="1">
      <alignment horizontal="center" textRotation="90" wrapText="1"/>
    </xf>
    <xf numFmtId="0" fontId="14" fillId="12" borderId="1" xfId="0" applyFont="1" applyFill="1" applyBorder="1" applyAlignment="1">
      <alignment horizontal="center" textRotation="90" wrapText="1"/>
    </xf>
    <xf numFmtId="0" fontId="14" fillId="12" borderId="46" xfId="0" applyFont="1" applyFill="1" applyBorder="1" applyAlignment="1">
      <alignment horizontal="center" textRotation="90" wrapText="1"/>
    </xf>
    <xf numFmtId="0" fontId="14" fillId="17" borderId="14" xfId="0" applyFont="1" applyFill="1" applyBorder="1" applyAlignment="1">
      <alignment horizontal="center" textRotation="90" wrapText="1"/>
    </xf>
    <xf numFmtId="0" fontId="14" fillId="17" borderId="1" xfId="0" applyFont="1" applyFill="1" applyBorder="1" applyAlignment="1">
      <alignment horizontal="center" textRotation="90" wrapText="1"/>
    </xf>
    <xf numFmtId="0" fontId="14" fillId="17" borderId="46" xfId="0" applyFont="1" applyFill="1" applyBorder="1" applyAlignment="1">
      <alignment horizontal="center" textRotation="90" wrapText="1"/>
    </xf>
    <xf numFmtId="0" fontId="18" fillId="23" borderId="65" xfId="0" applyFont="1" applyFill="1" applyBorder="1" applyAlignment="1">
      <alignment horizontal="center" vertical="center"/>
    </xf>
    <xf numFmtId="0" fontId="18" fillId="23" borderId="0" xfId="0" applyFont="1" applyFill="1" applyAlignment="1">
      <alignment horizontal="center" vertical="center"/>
    </xf>
    <xf numFmtId="0" fontId="18" fillId="23" borderId="22" xfId="0" applyFont="1" applyFill="1" applyBorder="1" applyAlignment="1">
      <alignment horizontal="center" vertical="center"/>
    </xf>
  </cellXfs>
  <cellStyles count="2">
    <cellStyle name="Normalny" xfId="0" builtinId="0"/>
    <cellStyle name="Tekst ostrzeżenia" xfId="1" builtinId="11"/>
  </cellStyles>
  <dxfs count="69"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E5EB"/>
      <color rgb="FFCCFFFF"/>
      <color rgb="FFFFA49D"/>
      <color rgb="FFEFEEDD"/>
      <color rgb="FFA236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l-PL" sz="1500" b="1"/>
              <a:t>STOPIEŃ</a:t>
            </a:r>
            <a:r>
              <a:rPr lang="pl-PL" sz="1500" b="1" baseline="0"/>
              <a:t> WYSYCENIA EFEKTÓW W CYKLU KSZTAŁCENIA</a:t>
            </a:r>
            <a:endParaRPr lang="pl-PL" sz="15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1.6051715384070571E-3"/>
          <c:y val="0.20531680583080522"/>
          <c:w val="0.99655943675761127"/>
          <c:h val="0.589545235389330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Matryca!$T$18:$NW$18</c:f>
              <c:strCache>
                <c:ptCount val="368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A.W36</c:v>
                </c:pt>
                <c:pt idx="36">
                  <c:v>A.W37</c:v>
                </c:pt>
                <c:pt idx="37">
                  <c:v>A.W38</c:v>
                </c:pt>
                <c:pt idx="38">
                  <c:v>A.W39</c:v>
                </c:pt>
                <c:pt idx="39">
                  <c:v>A.W40</c:v>
                </c:pt>
                <c:pt idx="40">
                  <c:v>A.W41</c:v>
                </c:pt>
                <c:pt idx="41">
                  <c:v>A.W42</c:v>
                </c:pt>
                <c:pt idx="42">
                  <c:v>A.W43</c:v>
                </c:pt>
                <c:pt idx="43">
                  <c:v>A.W44</c:v>
                </c:pt>
                <c:pt idx="44">
                  <c:v>A.W45</c:v>
                </c:pt>
                <c:pt idx="45">
                  <c:v>A.W46</c:v>
                </c:pt>
                <c:pt idx="46">
                  <c:v>A.W47</c:v>
                </c:pt>
                <c:pt idx="47">
                  <c:v>A.W48</c:v>
                </c:pt>
                <c:pt idx="48">
                  <c:v>A.W49</c:v>
                </c:pt>
                <c:pt idx="49">
                  <c:v>A.W50</c:v>
                </c:pt>
                <c:pt idx="50">
                  <c:v>A.W51</c:v>
                </c:pt>
                <c:pt idx="51">
                  <c:v>A.W52</c:v>
                </c:pt>
                <c:pt idx="52">
                  <c:v>A.W53</c:v>
                </c:pt>
                <c:pt idx="53">
                  <c:v>A.W54</c:v>
                </c:pt>
                <c:pt idx="54">
                  <c:v>B.W01</c:v>
                </c:pt>
                <c:pt idx="55">
                  <c:v>B.W02</c:v>
                </c:pt>
                <c:pt idx="56">
                  <c:v>B.W03</c:v>
                </c:pt>
                <c:pt idx="57">
                  <c:v>B.W04</c:v>
                </c:pt>
                <c:pt idx="58">
                  <c:v>B.W05</c:v>
                </c:pt>
                <c:pt idx="59">
                  <c:v>B.W06</c:v>
                </c:pt>
                <c:pt idx="60">
                  <c:v>B.W07</c:v>
                </c:pt>
                <c:pt idx="61">
                  <c:v>B.W08</c:v>
                </c:pt>
                <c:pt idx="62">
                  <c:v>B.W09</c:v>
                </c:pt>
                <c:pt idx="63">
                  <c:v>B.W10</c:v>
                </c:pt>
                <c:pt idx="64">
                  <c:v>B.W11</c:v>
                </c:pt>
                <c:pt idx="65">
                  <c:v>B.W12</c:v>
                </c:pt>
                <c:pt idx="66">
                  <c:v>B.W13</c:v>
                </c:pt>
                <c:pt idx="67">
                  <c:v>B.W14</c:v>
                </c:pt>
                <c:pt idx="68">
                  <c:v>B.W15</c:v>
                </c:pt>
                <c:pt idx="69">
                  <c:v>B.W16</c:v>
                </c:pt>
                <c:pt idx="70">
                  <c:v>B.W17</c:v>
                </c:pt>
                <c:pt idx="71">
                  <c:v>B.W18</c:v>
                </c:pt>
                <c:pt idx="72">
                  <c:v>B.W19</c:v>
                </c:pt>
                <c:pt idx="73">
                  <c:v>B.W20</c:v>
                </c:pt>
                <c:pt idx="74">
                  <c:v>B.W21</c:v>
                </c:pt>
                <c:pt idx="75">
                  <c:v>B.W22</c:v>
                </c:pt>
                <c:pt idx="76">
                  <c:v>B.W23</c:v>
                </c:pt>
                <c:pt idx="77">
                  <c:v>B.W24</c:v>
                </c:pt>
                <c:pt idx="78">
                  <c:v>B.W25</c:v>
                </c:pt>
                <c:pt idx="79">
                  <c:v>B.W26</c:v>
                </c:pt>
                <c:pt idx="80">
                  <c:v>B.W27</c:v>
                </c:pt>
                <c:pt idx="81">
                  <c:v>B.W28</c:v>
                </c:pt>
                <c:pt idx="82">
                  <c:v>B.W29</c:v>
                </c:pt>
                <c:pt idx="83">
                  <c:v>B.W30</c:v>
                </c:pt>
                <c:pt idx="84">
                  <c:v>B.W31</c:v>
                </c:pt>
                <c:pt idx="85">
                  <c:v>B.W32</c:v>
                </c:pt>
                <c:pt idx="86">
                  <c:v>B.W33</c:v>
                </c:pt>
                <c:pt idx="87">
                  <c:v>B.W34</c:v>
                </c:pt>
                <c:pt idx="88">
                  <c:v>B.W35</c:v>
                </c:pt>
                <c:pt idx="89">
                  <c:v>B.W36</c:v>
                </c:pt>
                <c:pt idx="90">
                  <c:v>B.W37</c:v>
                </c:pt>
                <c:pt idx="91">
                  <c:v>B.W38</c:v>
                </c:pt>
                <c:pt idx="92">
                  <c:v>B.W39</c:v>
                </c:pt>
                <c:pt idx="93">
                  <c:v>B.W40</c:v>
                </c:pt>
                <c:pt idx="94">
                  <c:v>B.W41</c:v>
                </c:pt>
                <c:pt idx="95">
                  <c:v>B.W42</c:v>
                </c:pt>
                <c:pt idx="96">
                  <c:v>B.W43</c:v>
                </c:pt>
                <c:pt idx="97">
                  <c:v>B.W44</c:v>
                </c:pt>
                <c:pt idx="98">
                  <c:v>B.W45</c:v>
                </c:pt>
                <c:pt idx="99">
                  <c:v>B.W46</c:v>
                </c:pt>
                <c:pt idx="100">
                  <c:v>B.W47</c:v>
                </c:pt>
                <c:pt idx="101">
                  <c:v>B.W48</c:v>
                </c:pt>
                <c:pt idx="102">
                  <c:v>B.W49</c:v>
                </c:pt>
                <c:pt idx="103">
                  <c:v>B.W50</c:v>
                </c:pt>
                <c:pt idx="104">
                  <c:v>B.W51</c:v>
                </c:pt>
                <c:pt idx="105">
                  <c:v>B.W52</c:v>
                </c:pt>
                <c:pt idx="106">
                  <c:v>B.W53</c:v>
                </c:pt>
                <c:pt idx="107">
                  <c:v>B.W54</c:v>
                </c:pt>
                <c:pt idx="108">
                  <c:v>B.W55</c:v>
                </c:pt>
                <c:pt idx="109">
                  <c:v>B.W56</c:v>
                </c:pt>
                <c:pt idx="110">
                  <c:v>B.W57</c:v>
                </c:pt>
                <c:pt idx="111">
                  <c:v>B.W58</c:v>
                </c:pt>
                <c:pt idx="112">
                  <c:v>B.W59</c:v>
                </c:pt>
                <c:pt idx="113">
                  <c:v>B.W60</c:v>
                </c:pt>
                <c:pt idx="114">
                  <c:v>B.W61</c:v>
                </c:pt>
                <c:pt idx="115">
                  <c:v>C.W01</c:v>
                </c:pt>
                <c:pt idx="116">
                  <c:v>C.W02</c:v>
                </c:pt>
                <c:pt idx="117">
                  <c:v>C.W03</c:v>
                </c:pt>
                <c:pt idx="118">
                  <c:v>C.W04</c:v>
                </c:pt>
                <c:pt idx="119">
                  <c:v>C.W05</c:v>
                </c:pt>
                <c:pt idx="120">
                  <c:v>C.W06</c:v>
                </c:pt>
                <c:pt idx="121">
                  <c:v>C.W07</c:v>
                </c:pt>
                <c:pt idx="122">
                  <c:v>C.W08</c:v>
                </c:pt>
                <c:pt idx="123">
                  <c:v>C.W09</c:v>
                </c:pt>
                <c:pt idx="124">
                  <c:v>C.W10</c:v>
                </c:pt>
                <c:pt idx="125">
                  <c:v>C.W11</c:v>
                </c:pt>
                <c:pt idx="126">
                  <c:v>C.W12</c:v>
                </c:pt>
                <c:pt idx="127">
                  <c:v>C.W13</c:v>
                </c:pt>
                <c:pt idx="128">
                  <c:v>C.W14</c:v>
                </c:pt>
                <c:pt idx="129">
                  <c:v>C.W15</c:v>
                </c:pt>
                <c:pt idx="130">
                  <c:v>C.W16</c:v>
                </c:pt>
                <c:pt idx="131">
                  <c:v>C.W17</c:v>
                </c:pt>
                <c:pt idx="132">
                  <c:v>C.W18</c:v>
                </c:pt>
                <c:pt idx="133">
                  <c:v>C.W19</c:v>
                </c:pt>
                <c:pt idx="134">
                  <c:v>C.W20</c:v>
                </c:pt>
                <c:pt idx="135">
                  <c:v>C.W21</c:v>
                </c:pt>
                <c:pt idx="136">
                  <c:v>C.W22</c:v>
                </c:pt>
                <c:pt idx="137">
                  <c:v>C.W23</c:v>
                </c:pt>
                <c:pt idx="138">
                  <c:v>C.W24</c:v>
                </c:pt>
                <c:pt idx="139">
                  <c:v>C.W25</c:v>
                </c:pt>
                <c:pt idx="140">
                  <c:v>C.W26</c:v>
                </c:pt>
                <c:pt idx="141">
                  <c:v>C.W27</c:v>
                </c:pt>
                <c:pt idx="142">
                  <c:v>C.W28</c:v>
                </c:pt>
                <c:pt idx="143">
                  <c:v>C.W29</c:v>
                </c:pt>
                <c:pt idx="144">
                  <c:v>C.W30</c:v>
                </c:pt>
                <c:pt idx="145">
                  <c:v>C.W31</c:v>
                </c:pt>
                <c:pt idx="146">
                  <c:v>C.W32</c:v>
                </c:pt>
                <c:pt idx="147">
                  <c:v>C.W33</c:v>
                </c:pt>
                <c:pt idx="148">
                  <c:v>C.W34</c:v>
                </c:pt>
                <c:pt idx="149">
                  <c:v>C.W35</c:v>
                </c:pt>
                <c:pt idx="150">
                  <c:v>C.W36</c:v>
                </c:pt>
                <c:pt idx="151">
                  <c:v>C.W37</c:v>
                </c:pt>
                <c:pt idx="152">
                  <c:v>C.W38</c:v>
                </c:pt>
                <c:pt idx="153">
                  <c:v>C.W39</c:v>
                </c:pt>
                <c:pt idx="154">
                  <c:v>C.W40</c:v>
                </c:pt>
                <c:pt idx="155">
                  <c:v>C.W41</c:v>
                </c:pt>
                <c:pt idx="156">
                  <c:v>C.W42</c:v>
                </c:pt>
                <c:pt idx="157">
                  <c:v>C.W43</c:v>
                </c:pt>
                <c:pt idx="158">
                  <c:v>C.W44</c:v>
                </c:pt>
                <c:pt idx="159">
                  <c:v>C.W45</c:v>
                </c:pt>
                <c:pt idx="160">
                  <c:v>C.W46</c:v>
                </c:pt>
                <c:pt idx="161">
                  <c:v>C.W47</c:v>
                </c:pt>
                <c:pt idx="162">
                  <c:v>C.W48</c:v>
                </c:pt>
                <c:pt idx="163">
                  <c:v>C.W49</c:v>
                </c:pt>
                <c:pt idx="164">
                  <c:v>C.W50</c:v>
                </c:pt>
                <c:pt idx="165">
                  <c:v>C.W51</c:v>
                </c:pt>
                <c:pt idx="166">
                  <c:v>C.W52</c:v>
                </c:pt>
                <c:pt idx="167">
                  <c:v>C.W53</c:v>
                </c:pt>
                <c:pt idx="168">
                  <c:v>C.W54</c:v>
                </c:pt>
                <c:pt idx="169">
                  <c:v>C.W55</c:v>
                </c:pt>
                <c:pt idx="170">
                  <c:v>C.W56</c:v>
                </c:pt>
                <c:pt idx="171">
                  <c:v>C.W57</c:v>
                </c:pt>
                <c:pt idx="172">
                  <c:v>C.W58</c:v>
                </c:pt>
                <c:pt idx="173">
                  <c:v>C.W59</c:v>
                </c:pt>
                <c:pt idx="174">
                  <c:v>C.W60</c:v>
                </c:pt>
                <c:pt idx="175">
                  <c:v>C.W61</c:v>
                </c:pt>
                <c:pt idx="176">
                  <c:v>C.W62</c:v>
                </c:pt>
                <c:pt idx="177">
                  <c:v>C.W63</c:v>
                </c:pt>
                <c:pt idx="178">
                  <c:v>C.W64</c:v>
                </c:pt>
                <c:pt idx="179">
                  <c:v>C.W65</c:v>
                </c:pt>
                <c:pt idx="180">
                  <c:v>C.W66</c:v>
                </c:pt>
                <c:pt idx="181">
                  <c:v>C.W67</c:v>
                </c:pt>
                <c:pt idx="182">
                  <c:v>C.W68</c:v>
                </c:pt>
                <c:pt idx="183">
                  <c:v>C.W69</c:v>
                </c:pt>
                <c:pt idx="184">
                  <c:v>C.W70</c:v>
                </c:pt>
                <c:pt idx="185">
                  <c:v>C.W71</c:v>
                </c:pt>
                <c:pt idx="186">
                  <c:v>C.W72</c:v>
                </c:pt>
                <c:pt idx="187">
                  <c:v>C.W73</c:v>
                </c:pt>
                <c:pt idx="188">
                  <c:v>C.W74</c:v>
                </c:pt>
                <c:pt idx="189">
                  <c:v>C.W75</c:v>
                </c:pt>
                <c:pt idx="190">
                  <c:v>C.W76</c:v>
                </c:pt>
                <c:pt idx="191">
                  <c:v>C.W77</c:v>
                </c:pt>
                <c:pt idx="192">
                  <c:v>C.W78</c:v>
                </c:pt>
                <c:pt idx="193">
                  <c:v>C.W79</c:v>
                </c:pt>
                <c:pt idx="194">
                  <c:v>C.W80</c:v>
                </c:pt>
                <c:pt idx="195">
                  <c:v>C.W81</c:v>
                </c:pt>
                <c:pt idx="196">
                  <c:v>C.W82</c:v>
                </c:pt>
                <c:pt idx="197">
                  <c:v>C.W83</c:v>
                </c:pt>
                <c:pt idx="198">
                  <c:v>C.W84</c:v>
                </c:pt>
                <c:pt idx="199">
                  <c:v>C.W85</c:v>
                </c:pt>
                <c:pt idx="200">
                  <c:v>C.W86</c:v>
                </c:pt>
                <c:pt idx="201">
                  <c:v>C.W87</c:v>
                </c:pt>
                <c:pt idx="202">
                  <c:v>C.W88</c:v>
                </c:pt>
                <c:pt idx="203">
                  <c:v>C.W89</c:v>
                </c:pt>
                <c:pt idx="204">
                  <c:v>C.W90</c:v>
                </c:pt>
                <c:pt idx="205">
                  <c:v>C.W91</c:v>
                </c:pt>
                <c:pt idx="206">
                  <c:v>C.W92</c:v>
                </c:pt>
                <c:pt idx="207">
                  <c:v>C.W93</c:v>
                </c:pt>
                <c:pt idx="208">
                  <c:v>C.W94</c:v>
                </c:pt>
                <c:pt idx="209">
                  <c:v>C.W95</c:v>
                </c:pt>
                <c:pt idx="210">
                  <c:v>C.W96</c:v>
                </c:pt>
                <c:pt idx="211">
                  <c:v>C.W97</c:v>
                </c:pt>
                <c:pt idx="212">
                  <c:v>C.W98</c:v>
                </c:pt>
                <c:pt idx="213">
                  <c:v>C.W99</c:v>
                </c:pt>
                <c:pt idx="214">
                  <c:v>C.W100</c:v>
                </c:pt>
                <c:pt idx="215">
                  <c:v>C.W101</c:v>
                </c:pt>
                <c:pt idx="216">
                  <c:v>C.W102</c:v>
                </c:pt>
                <c:pt idx="217">
                  <c:v>C.W103</c:v>
                </c:pt>
                <c:pt idx="218">
                  <c:v>C.W104</c:v>
                </c:pt>
                <c:pt idx="219">
                  <c:v>C.W105</c:v>
                </c:pt>
                <c:pt idx="220">
                  <c:v>C.W106</c:v>
                </c:pt>
                <c:pt idx="221">
                  <c:v>C.W107</c:v>
                </c:pt>
                <c:pt idx="222">
                  <c:v>C.W108</c:v>
                </c:pt>
                <c:pt idx="223">
                  <c:v>C.W109</c:v>
                </c:pt>
                <c:pt idx="224">
                  <c:v>C.W110</c:v>
                </c:pt>
                <c:pt idx="225">
                  <c:v>C.W111</c:v>
                </c:pt>
                <c:pt idx="226">
                  <c:v>C.W112</c:v>
                </c:pt>
                <c:pt idx="227">
                  <c:v>C.W113</c:v>
                </c:pt>
                <c:pt idx="228">
                  <c:v>C.W114</c:v>
                </c:pt>
                <c:pt idx="229">
                  <c:v>C.W115</c:v>
                </c:pt>
                <c:pt idx="230">
                  <c:v>C.W116</c:v>
                </c:pt>
                <c:pt idx="231">
                  <c:v>C.W117</c:v>
                </c:pt>
                <c:pt idx="232">
                  <c:v>C.W118</c:v>
                </c:pt>
                <c:pt idx="233">
                  <c:v>C.W119</c:v>
                </c:pt>
                <c:pt idx="234">
                  <c:v>C.W120</c:v>
                </c:pt>
                <c:pt idx="235">
                  <c:v>C.W121</c:v>
                </c:pt>
                <c:pt idx="236">
                  <c:v>C.W122</c:v>
                </c:pt>
                <c:pt idx="237">
                  <c:v>C.W123</c:v>
                </c:pt>
                <c:pt idx="238">
                  <c:v>C.W124</c:v>
                </c:pt>
                <c:pt idx="239">
                  <c:v>C.W125</c:v>
                </c:pt>
                <c:pt idx="240">
                  <c:v>A.U01</c:v>
                </c:pt>
                <c:pt idx="241">
                  <c:v>A.U02</c:v>
                </c:pt>
                <c:pt idx="242">
                  <c:v>A.U03</c:v>
                </c:pt>
                <c:pt idx="243">
                  <c:v>A.U04</c:v>
                </c:pt>
                <c:pt idx="244">
                  <c:v>A.U05</c:v>
                </c:pt>
                <c:pt idx="245">
                  <c:v>A.U06</c:v>
                </c:pt>
                <c:pt idx="246">
                  <c:v>A.U07</c:v>
                </c:pt>
                <c:pt idx="247">
                  <c:v>A.U08</c:v>
                </c:pt>
                <c:pt idx="248">
                  <c:v>A.U09</c:v>
                </c:pt>
                <c:pt idx="249">
                  <c:v>A.U10</c:v>
                </c:pt>
                <c:pt idx="250">
                  <c:v>A.U11</c:v>
                </c:pt>
                <c:pt idx="251">
                  <c:v>A.U12</c:v>
                </c:pt>
                <c:pt idx="252">
                  <c:v>A.U13</c:v>
                </c:pt>
                <c:pt idx="253">
                  <c:v>A.U14</c:v>
                </c:pt>
                <c:pt idx="254">
                  <c:v>A.U15</c:v>
                </c:pt>
                <c:pt idx="255">
                  <c:v>A.U16</c:v>
                </c:pt>
                <c:pt idx="256">
                  <c:v>A.U17</c:v>
                </c:pt>
                <c:pt idx="257">
                  <c:v>A.U18</c:v>
                </c:pt>
                <c:pt idx="258">
                  <c:v>A.U19</c:v>
                </c:pt>
                <c:pt idx="259">
                  <c:v>B.U01</c:v>
                </c:pt>
                <c:pt idx="260">
                  <c:v>B.U02</c:v>
                </c:pt>
                <c:pt idx="261">
                  <c:v>B.U03</c:v>
                </c:pt>
                <c:pt idx="262">
                  <c:v>B.U04</c:v>
                </c:pt>
                <c:pt idx="263">
                  <c:v>B.U05</c:v>
                </c:pt>
                <c:pt idx="264">
                  <c:v>B.U06</c:v>
                </c:pt>
                <c:pt idx="265">
                  <c:v>B.U07</c:v>
                </c:pt>
                <c:pt idx="266">
                  <c:v>B.U08</c:v>
                </c:pt>
                <c:pt idx="267">
                  <c:v>B.U09</c:v>
                </c:pt>
                <c:pt idx="268">
                  <c:v>B.U10</c:v>
                </c:pt>
                <c:pt idx="269">
                  <c:v>B.U11</c:v>
                </c:pt>
                <c:pt idx="270">
                  <c:v>B.U12</c:v>
                </c:pt>
                <c:pt idx="271">
                  <c:v>B.U13</c:v>
                </c:pt>
                <c:pt idx="272">
                  <c:v>B.U14</c:v>
                </c:pt>
                <c:pt idx="273">
                  <c:v>B.U15</c:v>
                </c:pt>
                <c:pt idx="274">
                  <c:v>B.U16</c:v>
                </c:pt>
                <c:pt idx="275">
                  <c:v>B.U17</c:v>
                </c:pt>
                <c:pt idx="276">
                  <c:v>B.U18</c:v>
                </c:pt>
                <c:pt idx="277">
                  <c:v>B.U19</c:v>
                </c:pt>
                <c:pt idx="278">
                  <c:v>B.U20</c:v>
                </c:pt>
                <c:pt idx="279">
                  <c:v>B.U21</c:v>
                </c:pt>
                <c:pt idx="280">
                  <c:v>B.U22</c:v>
                </c:pt>
                <c:pt idx="281">
                  <c:v>B.U23</c:v>
                </c:pt>
                <c:pt idx="282">
                  <c:v>C.U01</c:v>
                </c:pt>
                <c:pt idx="283">
                  <c:v>C.U02</c:v>
                </c:pt>
                <c:pt idx="284">
                  <c:v>C.U03</c:v>
                </c:pt>
                <c:pt idx="285">
                  <c:v>C.U04</c:v>
                </c:pt>
                <c:pt idx="286">
                  <c:v>C.U05</c:v>
                </c:pt>
                <c:pt idx="287">
                  <c:v>C.U06</c:v>
                </c:pt>
                <c:pt idx="288">
                  <c:v>C.U07</c:v>
                </c:pt>
                <c:pt idx="289">
                  <c:v>C.U08</c:v>
                </c:pt>
                <c:pt idx="290">
                  <c:v>C.U09</c:v>
                </c:pt>
                <c:pt idx="291">
                  <c:v>C.U10</c:v>
                </c:pt>
                <c:pt idx="292">
                  <c:v>C.U11</c:v>
                </c:pt>
                <c:pt idx="293">
                  <c:v>C.U12</c:v>
                </c:pt>
                <c:pt idx="294">
                  <c:v>C.U13</c:v>
                </c:pt>
                <c:pt idx="295">
                  <c:v>C.U14</c:v>
                </c:pt>
                <c:pt idx="296">
                  <c:v>C.U15</c:v>
                </c:pt>
                <c:pt idx="297">
                  <c:v>C.U16</c:v>
                </c:pt>
                <c:pt idx="298">
                  <c:v>C.U17</c:v>
                </c:pt>
                <c:pt idx="299">
                  <c:v>C.U18</c:v>
                </c:pt>
                <c:pt idx="300">
                  <c:v>C.U19</c:v>
                </c:pt>
                <c:pt idx="301">
                  <c:v>C.U20</c:v>
                </c:pt>
                <c:pt idx="302">
                  <c:v>C.U21</c:v>
                </c:pt>
                <c:pt idx="303">
                  <c:v>C.U22</c:v>
                </c:pt>
                <c:pt idx="304">
                  <c:v>C.U23</c:v>
                </c:pt>
                <c:pt idx="305">
                  <c:v>C.U24</c:v>
                </c:pt>
                <c:pt idx="306">
                  <c:v>C.U25</c:v>
                </c:pt>
                <c:pt idx="307">
                  <c:v>C.U26</c:v>
                </c:pt>
                <c:pt idx="308">
                  <c:v>C.U27</c:v>
                </c:pt>
                <c:pt idx="309">
                  <c:v>C.U28</c:v>
                </c:pt>
                <c:pt idx="310">
                  <c:v>C.U29</c:v>
                </c:pt>
                <c:pt idx="311">
                  <c:v>C.U30</c:v>
                </c:pt>
                <c:pt idx="312">
                  <c:v>C.U31</c:v>
                </c:pt>
                <c:pt idx="313">
                  <c:v>C.U32</c:v>
                </c:pt>
                <c:pt idx="314">
                  <c:v>C.U33</c:v>
                </c:pt>
                <c:pt idx="315">
                  <c:v>C.U34</c:v>
                </c:pt>
                <c:pt idx="316">
                  <c:v>C.U35</c:v>
                </c:pt>
                <c:pt idx="317">
                  <c:v>C.U36</c:v>
                </c:pt>
                <c:pt idx="318">
                  <c:v>C.U37</c:v>
                </c:pt>
                <c:pt idx="319">
                  <c:v>C.U38</c:v>
                </c:pt>
                <c:pt idx="320">
                  <c:v>C.U39</c:v>
                </c:pt>
                <c:pt idx="321">
                  <c:v>C.U40</c:v>
                </c:pt>
                <c:pt idx="322">
                  <c:v>C.U41</c:v>
                </c:pt>
                <c:pt idx="323">
                  <c:v>C.U42</c:v>
                </c:pt>
                <c:pt idx="324">
                  <c:v>C.U43</c:v>
                </c:pt>
                <c:pt idx="325">
                  <c:v>C.U44</c:v>
                </c:pt>
                <c:pt idx="326">
                  <c:v>C.U45</c:v>
                </c:pt>
                <c:pt idx="327">
                  <c:v>C.U46</c:v>
                </c:pt>
                <c:pt idx="328">
                  <c:v>C.U47</c:v>
                </c:pt>
                <c:pt idx="329">
                  <c:v>C.U48</c:v>
                </c:pt>
                <c:pt idx="330">
                  <c:v>C.U49</c:v>
                </c:pt>
                <c:pt idx="331">
                  <c:v>C.U50</c:v>
                </c:pt>
                <c:pt idx="332">
                  <c:v>C.U51</c:v>
                </c:pt>
                <c:pt idx="333">
                  <c:v>C.U52</c:v>
                </c:pt>
                <c:pt idx="334">
                  <c:v>C.U53</c:v>
                </c:pt>
                <c:pt idx="335">
                  <c:v>C.U54</c:v>
                </c:pt>
                <c:pt idx="336">
                  <c:v>C.U55</c:v>
                </c:pt>
                <c:pt idx="337">
                  <c:v>C.U56</c:v>
                </c:pt>
                <c:pt idx="338">
                  <c:v>C.U57</c:v>
                </c:pt>
                <c:pt idx="339">
                  <c:v>C.U58</c:v>
                </c:pt>
                <c:pt idx="340">
                  <c:v>C.U59</c:v>
                </c:pt>
                <c:pt idx="341">
                  <c:v>C.U60</c:v>
                </c:pt>
                <c:pt idx="342">
                  <c:v>C.U61</c:v>
                </c:pt>
                <c:pt idx="343">
                  <c:v>C.U62</c:v>
                </c:pt>
                <c:pt idx="344">
                  <c:v>C.U63</c:v>
                </c:pt>
                <c:pt idx="345">
                  <c:v>C.U64</c:v>
                </c:pt>
                <c:pt idx="346">
                  <c:v>C.U65</c:v>
                </c:pt>
                <c:pt idx="347">
                  <c:v>C.U66</c:v>
                </c:pt>
                <c:pt idx="348">
                  <c:v>C.U67</c:v>
                </c:pt>
                <c:pt idx="349">
                  <c:v>C.U68</c:v>
                </c:pt>
                <c:pt idx="350">
                  <c:v>C.U69</c:v>
                </c:pt>
                <c:pt idx="351">
                  <c:v>C.U70</c:v>
                </c:pt>
                <c:pt idx="352">
                  <c:v>C.U71</c:v>
                </c:pt>
                <c:pt idx="353">
                  <c:v>C.U72</c:v>
                </c:pt>
                <c:pt idx="354">
                  <c:v>C.U73</c:v>
                </c:pt>
                <c:pt idx="355">
                  <c:v>C.U74</c:v>
                </c:pt>
                <c:pt idx="356">
                  <c:v>C.U75</c:v>
                </c:pt>
                <c:pt idx="357">
                  <c:v>C.U76</c:v>
                </c:pt>
                <c:pt idx="358">
                  <c:v>C.U77</c:v>
                </c:pt>
                <c:pt idx="359">
                  <c:v>C.U78</c:v>
                </c:pt>
                <c:pt idx="360">
                  <c:v>C.U79</c:v>
                </c:pt>
                <c:pt idx="361">
                  <c:v>K.1</c:v>
                </c:pt>
                <c:pt idx="362">
                  <c:v>K.2</c:v>
                </c:pt>
                <c:pt idx="363">
                  <c:v>K.3</c:v>
                </c:pt>
                <c:pt idx="364">
                  <c:v>K.4</c:v>
                </c:pt>
                <c:pt idx="365">
                  <c:v>K.5</c:v>
                </c:pt>
                <c:pt idx="366">
                  <c:v>K.6</c:v>
                </c:pt>
                <c:pt idx="367">
                  <c:v>K.7</c:v>
                </c:pt>
              </c:strCache>
            </c:strRef>
          </c:cat>
          <c:val>
            <c:numRef>
              <c:f>Matryca!$T$19:$NW$19</c:f>
              <c:numCache>
                <c:formatCode>General</c:formatCode>
                <c:ptCount val="368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E97-4CB4-AC75-8C9BA56E1FAC}"/>
            </c:ext>
          </c:extLst>
        </c:ser>
        <c:ser>
          <c:idx val="1"/>
          <c:order val="1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Matryca!$T$18:$NW$18</c:f>
              <c:strCache>
                <c:ptCount val="368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A.W36</c:v>
                </c:pt>
                <c:pt idx="36">
                  <c:v>A.W37</c:v>
                </c:pt>
                <c:pt idx="37">
                  <c:v>A.W38</c:v>
                </c:pt>
                <c:pt idx="38">
                  <c:v>A.W39</c:v>
                </c:pt>
                <c:pt idx="39">
                  <c:v>A.W40</c:v>
                </c:pt>
                <c:pt idx="40">
                  <c:v>A.W41</c:v>
                </c:pt>
                <c:pt idx="41">
                  <c:v>A.W42</c:v>
                </c:pt>
                <c:pt idx="42">
                  <c:v>A.W43</c:v>
                </c:pt>
                <c:pt idx="43">
                  <c:v>A.W44</c:v>
                </c:pt>
                <c:pt idx="44">
                  <c:v>A.W45</c:v>
                </c:pt>
                <c:pt idx="45">
                  <c:v>A.W46</c:v>
                </c:pt>
                <c:pt idx="46">
                  <c:v>A.W47</c:v>
                </c:pt>
                <c:pt idx="47">
                  <c:v>A.W48</c:v>
                </c:pt>
                <c:pt idx="48">
                  <c:v>A.W49</c:v>
                </c:pt>
                <c:pt idx="49">
                  <c:v>A.W50</c:v>
                </c:pt>
                <c:pt idx="50">
                  <c:v>A.W51</c:v>
                </c:pt>
                <c:pt idx="51">
                  <c:v>A.W52</c:v>
                </c:pt>
                <c:pt idx="52">
                  <c:v>A.W53</c:v>
                </c:pt>
                <c:pt idx="53">
                  <c:v>A.W54</c:v>
                </c:pt>
                <c:pt idx="54">
                  <c:v>B.W01</c:v>
                </c:pt>
                <c:pt idx="55">
                  <c:v>B.W02</c:v>
                </c:pt>
                <c:pt idx="56">
                  <c:v>B.W03</c:v>
                </c:pt>
                <c:pt idx="57">
                  <c:v>B.W04</c:v>
                </c:pt>
                <c:pt idx="58">
                  <c:v>B.W05</c:v>
                </c:pt>
                <c:pt idx="59">
                  <c:v>B.W06</c:v>
                </c:pt>
                <c:pt idx="60">
                  <c:v>B.W07</c:v>
                </c:pt>
                <c:pt idx="61">
                  <c:v>B.W08</c:v>
                </c:pt>
                <c:pt idx="62">
                  <c:v>B.W09</c:v>
                </c:pt>
                <c:pt idx="63">
                  <c:v>B.W10</c:v>
                </c:pt>
                <c:pt idx="64">
                  <c:v>B.W11</c:v>
                </c:pt>
                <c:pt idx="65">
                  <c:v>B.W12</c:v>
                </c:pt>
                <c:pt idx="66">
                  <c:v>B.W13</c:v>
                </c:pt>
                <c:pt idx="67">
                  <c:v>B.W14</c:v>
                </c:pt>
                <c:pt idx="68">
                  <c:v>B.W15</c:v>
                </c:pt>
                <c:pt idx="69">
                  <c:v>B.W16</c:v>
                </c:pt>
                <c:pt idx="70">
                  <c:v>B.W17</c:v>
                </c:pt>
                <c:pt idx="71">
                  <c:v>B.W18</c:v>
                </c:pt>
                <c:pt idx="72">
                  <c:v>B.W19</c:v>
                </c:pt>
                <c:pt idx="73">
                  <c:v>B.W20</c:v>
                </c:pt>
                <c:pt idx="74">
                  <c:v>B.W21</c:v>
                </c:pt>
                <c:pt idx="75">
                  <c:v>B.W22</c:v>
                </c:pt>
                <c:pt idx="76">
                  <c:v>B.W23</c:v>
                </c:pt>
                <c:pt idx="77">
                  <c:v>B.W24</c:v>
                </c:pt>
                <c:pt idx="78">
                  <c:v>B.W25</c:v>
                </c:pt>
                <c:pt idx="79">
                  <c:v>B.W26</c:v>
                </c:pt>
                <c:pt idx="80">
                  <c:v>B.W27</c:v>
                </c:pt>
                <c:pt idx="81">
                  <c:v>B.W28</c:v>
                </c:pt>
                <c:pt idx="82">
                  <c:v>B.W29</c:v>
                </c:pt>
                <c:pt idx="83">
                  <c:v>B.W30</c:v>
                </c:pt>
                <c:pt idx="84">
                  <c:v>B.W31</c:v>
                </c:pt>
                <c:pt idx="85">
                  <c:v>B.W32</c:v>
                </c:pt>
                <c:pt idx="86">
                  <c:v>B.W33</c:v>
                </c:pt>
                <c:pt idx="87">
                  <c:v>B.W34</c:v>
                </c:pt>
                <c:pt idx="88">
                  <c:v>B.W35</c:v>
                </c:pt>
                <c:pt idx="89">
                  <c:v>B.W36</c:v>
                </c:pt>
                <c:pt idx="90">
                  <c:v>B.W37</c:v>
                </c:pt>
                <c:pt idx="91">
                  <c:v>B.W38</c:v>
                </c:pt>
                <c:pt idx="92">
                  <c:v>B.W39</c:v>
                </c:pt>
                <c:pt idx="93">
                  <c:v>B.W40</c:v>
                </c:pt>
                <c:pt idx="94">
                  <c:v>B.W41</c:v>
                </c:pt>
                <c:pt idx="95">
                  <c:v>B.W42</c:v>
                </c:pt>
                <c:pt idx="96">
                  <c:v>B.W43</c:v>
                </c:pt>
                <c:pt idx="97">
                  <c:v>B.W44</c:v>
                </c:pt>
                <c:pt idx="98">
                  <c:v>B.W45</c:v>
                </c:pt>
                <c:pt idx="99">
                  <c:v>B.W46</c:v>
                </c:pt>
                <c:pt idx="100">
                  <c:v>B.W47</c:v>
                </c:pt>
                <c:pt idx="101">
                  <c:v>B.W48</c:v>
                </c:pt>
                <c:pt idx="102">
                  <c:v>B.W49</c:v>
                </c:pt>
                <c:pt idx="103">
                  <c:v>B.W50</c:v>
                </c:pt>
                <c:pt idx="104">
                  <c:v>B.W51</c:v>
                </c:pt>
                <c:pt idx="105">
                  <c:v>B.W52</c:v>
                </c:pt>
                <c:pt idx="106">
                  <c:v>B.W53</c:v>
                </c:pt>
                <c:pt idx="107">
                  <c:v>B.W54</c:v>
                </c:pt>
                <c:pt idx="108">
                  <c:v>B.W55</c:v>
                </c:pt>
                <c:pt idx="109">
                  <c:v>B.W56</c:v>
                </c:pt>
                <c:pt idx="110">
                  <c:v>B.W57</c:v>
                </c:pt>
                <c:pt idx="111">
                  <c:v>B.W58</c:v>
                </c:pt>
                <c:pt idx="112">
                  <c:v>B.W59</c:v>
                </c:pt>
                <c:pt idx="113">
                  <c:v>B.W60</c:v>
                </c:pt>
                <c:pt idx="114">
                  <c:v>B.W61</c:v>
                </c:pt>
                <c:pt idx="115">
                  <c:v>C.W01</c:v>
                </c:pt>
                <c:pt idx="116">
                  <c:v>C.W02</c:v>
                </c:pt>
                <c:pt idx="117">
                  <c:v>C.W03</c:v>
                </c:pt>
                <c:pt idx="118">
                  <c:v>C.W04</c:v>
                </c:pt>
                <c:pt idx="119">
                  <c:v>C.W05</c:v>
                </c:pt>
                <c:pt idx="120">
                  <c:v>C.W06</c:v>
                </c:pt>
                <c:pt idx="121">
                  <c:v>C.W07</c:v>
                </c:pt>
                <c:pt idx="122">
                  <c:v>C.W08</c:v>
                </c:pt>
                <c:pt idx="123">
                  <c:v>C.W09</c:v>
                </c:pt>
                <c:pt idx="124">
                  <c:v>C.W10</c:v>
                </c:pt>
                <c:pt idx="125">
                  <c:v>C.W11</c:v>
                </c:pt>
                <c:pt idx="126">
                  <c:v>C.W12</c:v>
                </c:pt>
                <c:pt idx="127">
                  <c:v>C.W13</c:v>
                </c:pt>
                <c:pt idx="128">
                  <c:v>C.W14</c:v>
                </c:pt>
                <c:pt idx="129">
                  <c:v>C.W15</c:v>
                </c:pt>
                <c:pt idx="130">
                  <c:v>C.W16</c:v>
                </c:pt>
                <c:pt idx="131">
                  <c:v>C.W17</c:v>
                </c:pt>
                <c:pt idx="132">
                  <c:v>C.W18</c:v>
                </c:pt>
                <c:pt idx="133">
                  <c:v>C.W19</c:v>
                </c:pt>
                <c:pt idx="134">
                  <c:v>C.W20</c:v>
                </c:pt>
                <c:pt idx="135">
                  <c:v>C.W21</c:v>
                </c:pt>
                <c:pt idx="136">
                  <c:v>C.W22</c:v>
                </c:pt>
                <c:pt idx="137">
                  <c:v>C.W23</c:v>
                </c:pt>
                <c:pt idx="138">
                  <c:v>C.W24</c:v>
                </c:pt>
                <c:pt idx="139">
                  <c:v>C.W25</c:v>
                </c:pt>
                <c:pt idx="140">
                  <c:v>C.W26</c:v>
                </c:pt>
                <c:pt idx="141">
                  <c:v>C.W27</c:v>
                </c:pt>
                <c:pt idx="142">
                  <c:v>C.W28</c:v>
                </c:pt>
                <c:pt idx="143">
                  <c:v>C.W29</c:v>
                </c:pt>
                <c:pt idx="144">
                  <c:v>C.W30</c:v>
                </c:pt>
                <c:pt idx="145">
                  <c:v>C.W31</c:v>
                </c:pt>
                <c:pt idx="146">
                  <c:v>C.W32</c:v>
                </c:pt>
                <c:pt idx="147">
                  <c:v>C.W33</c:v>
                </c:pt>
                <c:pt idx="148">
                  <c:v>C.W34</c:v>
                </c:pt>
                <c:pt idx="149">
                  <c:v>C.W35</c:v>
                </c:pt>
                <c:pt idx="150">
                  <c:v>C.W36</c:v>
                </c:pt>
                <c:pt idx="151">
                  <c:v>C.W37</c:v>
                </c:pt>
                <c:pt idx="152">
                  <c:v>C.W38</c:v>
                </c:pt>
                <c:pt idx="153">
                  <c:v>C.W39</c:v>
                </c:pt>
                <c:pt idx="154">
                  <c:v>C.W40</c:v>
                </c:pt>
                <c:pt idx="155">
                  <c:v>C.W41</c:v>
                </c:pt>
                <c:pt idx="156">
                  <c:v>C.W42</c:v>
                </c:pt>
                <c:pt idx="157">
                  <c:v>C.W43</c:v>
                </c:pt>
                <c:pt idx="158">
                  <c:v>C.W44</c:v>
                </c:pt>
                <c:pt idx="159">
                  <c:v>C.W45</c:v>
                </c:pt>
                <c:pt idx="160">
                  <c:v>C.W46</c:v>
                </c:pt>
                <c:pt idx="161">
                  <c:v>C.W47</c:v>
                </c:pt>
                <c:pt idx="162">
                  <c:v>C.W48</c:v>
                </c:pt>
                <c:pt idx="163">
                  <c:v>C.W49</c:v>
                </c:pt>
                <c:pt idx="164">
                  <c:v>C.W50</c:v>
                </c:pt>
                <c:pt idx="165">
                  <c:v>C.W51</c:v>
                </c:pt>
                <c:pt idx="166">
                  <c:v>C.W52</c:v>
                </c:pt>
                <c:pt idx="167">
                  <c:v>C.W53</c:v>
                </c:pt>
                <c:pt idx="168">
                  <c:v>C.W54</c:v>
                </c:pt>
                <c:pt idx="169">
                  <c:v>C.W55</c:v>
                </c:pt>
                <c:pt idx="170">
                  <c:v>C.W56</c:v>
                </c:pt>
                <c:pt idx="171">
                  <c:v>C.W57</c:v>
                </c:pt>
                <c:pt idx="172">
                  <c:v>C.W58</c:v>
                </c:pt>
                <c:pt idx="173">
                  <c:v>C.W59</c:v>
                </c:pt>
                <c:pt idx="174">
                  <c:v>C.W60</c:v>
                </c:pt>
                <c:pt idx="175">
                  <c:v>C.W61</c:v>
                </c:pt>
                <c:pt idx="176">
                  <c:v>C.W62</c:v>
                </c:pt>
                <c:pt idx="177">
                  <c:v>C.W63</c:v>
                </c:pt>
                <c:pt idx="178">
                  <c:v>C.W64</c:v>
                </c:pt>
                <c:pt idx="179">
                  <c:v>C.W65</c:v>
                </c:pt>
                <c:pt idx="180">
                  <c:v>C.W66</c:v>
                </c:pt>
                <c:pt idx="181">
                  <c:v>C.W67</c:v>
                </c:pt>
                <c:pt idx="182">
                  <c:v>C.W68</c:v>
                </c:pt>
                <c:pt idx="183">
                  <c:v>C.W69</c:v>
                </c:pt>
                <c:pt idx="184">
                  <c:v>C.W70</c:v>
                </c:pt>
                <c:pt idx="185">
                  <c:v>C.W71</c:v>
                </c:pt>
                <c:pt idx="186">
                  <c:v>C.W72</c:v>
                </c:pt>
                <c:pt idx="187">
                  <c:v>C.W73</c:v>
                </c:pt>
                <c:pt idx="188">
                  <c:v>C.W74</c:v>
                </c:pt>
                <c:pt idx="189">
                  <c:v>C.W75</c:v>
                </c:pt>
                <c:pt idx="190">
                  <c:v>C.W76</c:v>
                </c:pt>
                <c:pt idx="191">
                  <c:v>C.W77</c:v>
                </c:pt>
                <c:pt idx="192">
                  <c:v>C.W78</c:v>
                </c:pt>
                <c:pt idx="193">
                  <c:v>C.W79</c:v>
                </c:pt>
                <c:pt idx="194">
                  <c:v>C.W80</c:v>
                </c:pt>
                <c:pt idx="195">
                  <c:v>C.W81</c:v>
                </c:pt>
                <c:pt idx="196">
                  <c:v>C.W82</c:v>
                </c:pt>
                <c:pt idx="197">
                  <c:v>C.W83</c:v>
                </c:pt>
                <c:pt idx="198">
                  <c:v>C.W84</c:v>
                </c:pt>
                <c:pt idx="199">
                  <c:v>C.W85</c:v>
                </c:pt>
                <c:pt idx="200">
                  <c:v>C.W86</c:v>
                </c:pt>
                <c:pt idx="201">
                  <c:v>C.W87</c:v>
                </c:pt>
                <c:pt idx="202">
                  <c:v>C.W88</c:v>
                </c:pt>
                <c:pt idx="203">
                  <c:v>C.W89</c:v>
                </c:pt>
                <c:pt idx="204">
                  <c:v>C.W90</c:v>
                </c:pt>
                <c:pt idx="205">
                  <c:v>C.W91</c:v>
                </c:pt>
                <c:pt idx="206">
                  <c:v>C.W92</c:v>
                </c:pt>
                <c:pt idx="207">
                  <c:v>C.W93</c:v>
                </c:pt>
                <c:pt idx="208">
                  <c:v>C.W94</c:v>
                </c:pt>
                <c:pt idx="209">
                  <c:v>C.W95</c:v>
                </c:pt>
                <c:pt idx="210">
                  <c:v>C.W96</c:v>
                </c:pt>
                <c:pt idx="211">
                  <c:v>C.W97</c:v>
                </c:pt>
                <c:pt idx="212">
                  <c:v>C.W98</c:v>
                </c:pt>
                <c:pt idx="213">
                  <c:v>C.W99</c:v>
                </c:pt>
                <c:pt idx="214">
                  <c:v>C.W100</c:v>
                </c:pt>
                <c:pt idx="215">
                  <c:v>C.W101</c:v>
                </c:pt>
                <c:pt idx="216">
                  <c:v>C.W102</c:v>
                </c:pt>
                <c:pt idx="217">
                  <c:v>C.W103</c:v>
                </c:pt>
                <c:pt idx="218">
                  <c:v>C.W104</c:v>
                </c:pt>
                <c:pt idx="219">
                  <c:v>C.W105</c:v>
                </c:pt>
                <c:pt idx="220">
                  <c:v>C.W106</c:v>
                </c:pt>
                <c:pt idx="221">
                  <c:v>C.W107</c:v>
                </c:pt>
                <c:pt idx="222">
                  <c:v>C.W108</c:v>
                </c:pt>
                <c:pt idx="223">
                  <c:v>C.W109</c:v>
                </c:pt>
                <c:pt idx="224">
                  <c:v>C.W110</c:v>
                </c:pt>
                <c:pt idx="225">
                  <c:v>C.W111</c:v>
                </c:pt>
                <c:pt idx="226">
                  <c:v>C.W112</c:v>
                </c:pt>
                <c:pt idx="227">
                  <c:v>C.W113</c:v>
                </c:pt>
                <c:pt idx="228">
                  <c:v>C.W114</c:v>
                </c:pt>
                <c:pt idx="229">
                  <c:v>C.W115</c:v>
                </c:pt>
                <c:pt idx="230">
                  <c:v>C.W116</c:v>
                </c:pt>
                <c:pt idx="231">
                  <c:v>C.W117</c:v>
                </c:pt>
                <c:pt idx="232">
                  <c:v>C.W118</c:v>
                </c:pt>
                <c:pt idx="233">
                  <c:v>C.W119</c:v>
                </c:pt>
                <c:pt idx="234">
                  <c:v>C.W120</c:v>
                </c:pt>
                <c:pt idx="235">
                  <c:v>C.W121</c:v>
                </c:pt>
                <c:pt idx="236">
                  <c:v>C.W122</c:v>
                </c:pt>
                <c:pt idx="237">
                  <c:v>C.W123</c:v>
                </c:pt>
                <c:pt idx="238">
                  <c:v>C.W124</c:v>
                </c:pt>
                <c:pt idx="239">
                  <c:v>C.W125</c:v>
                </c:pt>
                <c:pt idx="240">
                  <c:v>A.U01</c:v>
                </c:pt>
                <c:pt idx="241">
                  <c:v>A.U02</c:v>
                </c:pt>
                <c:pt idx="242">
                  <c:v>A.U03</c:v>
                </c:pt>
                <c:pt idx="243">
                  <c:v>A.U04</c:v>
                </c:pt>
                <c:pt idx="244">
                  <c:v>A.U05</c:v>
                </c:pt>
                <c:pt idx="245">
                  <c:v>A.U06</c:v>
                </c:pt>
                <c:pt idx="246">
                  <c:v>A.U07</c:v>
                </c:pt>
                <c:pt idx="247">
                  <c:v>A.U08</c:v>
                </c:pt>
                <c:pt idx="248">
                  <c:v>A.U09</c:v>
                </c:pt>
                <c:pt idx="249">
                  <c:v>A.U10</c:v>
                </c:pt>
                <c:pt idx="250">
                  <c:v>A.U11</c:v>
                </c:pt>
                <c:pt idx="251">
                  <c:v>A.U12</c:v>
                </c:pt>
                <c:pt idx="252">
                  <c:v>A.U13</c:v>
                </c:pt>
                <c:pt idx="253">
                  <c:v>A.U14</c:v>
                </c:pt>
                <c:pt idx="254">
                  <c:v>A.U15</c:v>
                </c:pt>
                <c:pt idx="255">
                  <c:v>A.U16</c:v>
                </c:pt>
                <c:pt idx="256">
                  <c:v>A.U17</c:v>
                </c:pt>
                <c:pt idx="257">
                  <c:v>A.U18</c:v>
                </c:pt>
                <c:pt idx="258">
                  <c:v>A.U19</c:v>
                </c:pt>
                <c:pt idx="259">
                  <c:v>B.U01</c:v>
                </c:pt>
                <c:pt idx="260">
                  <c:v>B.U02</c:v>
                </c:pt>
                <c:pt idx="261">
                  <c:v>B.U03</c:v>
                </c:pt>
                <c:pt idx="262">
                  <c:v>B.U04</c:v>
                </c:pt>
                <c:pt idx="263">
                  <c:v>B.U05</c:v>
                </c:pt>
                <c:pt idx="264">
                  <c:v>B.U06</c:v>
                </c:pt>
                <c:pt idx="265">
                  <c:v>B.U07</c:v>
                </c:pt>
                <c:pt idx="266">
                  <c:v>B.U08</c:v>
                </c:pt>
                <c:pt idx="267">
                  <c:v>B.U09</c:v>
                </c:pt>
                <c:pt idx="268">
                  <c:v>B.U10</c:v>
                </c:pt>
                <c:pt idx="269">
                  <c:v>B.U11</c:v>
                </c:pt>
                <c:pt idx="270">
                  <c:v>B.U12</c:v>
                </c:pt>
                <c:pt idx="271">
                  <c:v>B.U13</c:v>
                </c:pt>
                <c:pt idx="272">
                  <c:v>B.U14</c:v>
                </c:pt>
                <c:pt idx="273">
                  <c:v>B.U15</c:v>
                </c:pt>
                <c:pt idx="274">
                  <c:v>B.U16</c:v>
                </c:pt>
                <c:pt idx="275">
                  <c:v>B.U17</c:v>
                </c:pt>
                <c:pt idx="276">
                  <c:v>B.U18</c:v>
                </c:pt>
                <c:pt idx="277">
                  <c:v>B.U19</c:v>
                </c:pt>
                <c:pt idx="278">
                  <c:v>B.U20</c:v>
                </c:pt>
                <c:pt idx="279">
                  <c:v>B.U21</c:v>
                </c:pt>
                <c:pt idx="280">
                  <c:v>B.U22</c:v>
                </c:pt>
                <c:pt idx="281">
                  <c:v>B.U23</c:v>
                </c:pt>
                <c:pt idx="282">
                  <c:v>C.U01</c:v>
                </c:pt>
                <c:pt idx="283">
                  <c:v>C.U02</c:v>
                </c:pt>
                <c:pt idx="284">
                  <c:v>C.U03</c:v>
                </c:pt>
                <c:pt idx="285">
                  <c:v>C.U04</c:v>
                </c:pt>
                <c:pt idx="286">
                  <c:v>C.U05</c:v>
                </c:pt>
                <c:pt idx="287">
                  <c:v>C.U06</c:v>
                </c:pt>
                <c:pt idx="288">
                  <c:v>C.U07</c:v>
                </c:pt>
                <c:pt idx="289">
                  <c:v>C.U08</c:v>
                </c:pt>
                <c:pt idx="290">
                  <c:v>C.U09</c:v>
                </c:pt>
                <c:pt idx="291">
                  <c:v>C.U10</c:v>
                </c:pt>
                <c:pt idx="292">
                  <c:v>C.U11</c:v>
                </c:pt>
                <c:pt idx="293">
                  <c:v>C.U12</c:v>
                </c:pt>
                <c:pt idx="294">
                  <c:v>C.U13</c:v>
                </c:pt>
                <c:pt idx="295">
                  <c:v>C.U14</c:v>
                </c:pt>
                <c:pt idx="296">
                  <c:v>C.U15</c:v>
                </c:pt>
                <c:pt idx="297">
                  <c:v>C.U16</c:v>
                </c:pt>
                <c:pt idx="298">
                  <c:v>C.U17</c:v>
                </c:pt>
                <c:pt idx="299">
                  <c:v>C.U18</c:v>
                </c:pt>
                <c:pt idx="300">
                  <c:v>C.U19</c:v>
                </c:pt>
                <c:pt idx="301">
                  <c:v>C.U20</c:v>
                </c:pt>
                <c:pt idx="302">
                  <c:v>C.U21</c:v>
                </c:pt>
                <c:pt idx="303">
                  <c:v>C.U22</c:v>
                </c:pt>
                <c:pt idx="304">
                  <c:v>C.U23</c:v>
                </c:pt>
                <c:pt idx="305">
                  <c:v>C.U24</c:v>
                </c:pt>
                <c:pt idx="306">
                  <c:v>C.U25</c:v>
                </c:pt>
                <c:pt idx="307">
                  <c:v>C.U26</c:v>
                </c:pt>
                <c:pt idx="308">
                  <c:v>C.U27</c:v>
                </c:pt>
                <c:pt idx="309">
                  <c:v>C.U28</c:v>
                </c:pt>
                <c:pt idx="310">
                  <c:v>C.U29</c:v>
                </c:pt>
                <c:pt idx="311">
                  <c:v>C.U30</c:v>
                </c:pt>
                <c:pt idx="312">
                  <c:v>C.U31</c:v>
                </c:pt>
                <c:pt idx="313">
                  <c:v>C.U32</c:v>
                </c:pt>
                <c:pt idx="314">
                  <c:v>C.U33</c:v>
                </c:pt>
                <c:pt idx="315">
                  <c:v>C.U34</c:v>
                </c:pt>
                <c:pt idx="316">
                  <c:v>C.U35</c:v>
                </c:pt>
                <c:pt idx="317">
                  <c:v>C.U36</c:v>
                </c:pt>
                <c:pt idx="318">
                  <c:v>C.U37</c:v>
                </c:pt>
                <c:pt idx="319">
                  <c:v>C.U38</c:v>
                </c:pt>
                <c:pt idx="320">
                  <c:v>C.U39</c:v>
                </c:pt>
                <c:pt idx="321">
                  <c:v>C.U40</c:v>
                </c:pt>
                <c:pt idx="322">
                  <c:v>C.U41</c:v>
                </c:pt>
                <c:pt idx="323">
                  <c:v>C.U42</c:v>
                </c:pt>
                <c:pt idx="324">
                  <c:v>C.U43</c:v>
                </c:pt>
                <c:pt idx="325">
                  <c:v>C.U44</c:v>
                </c:pt>
                <c:pt idx="326">
                  <c:v>C.U45</c:v>
                </c:pt>
                <c:pt idx="327">
                  <c:v>C.U46</c:v>
                </c:pt>
                <c:pt idx="328">
                  <c:v>C.U47</c:v>
                </c:pt>
                <c:pt idx="329">
                  <c:v>C.U48</c:v>
                </c:pt>
                <c:pt idx="330">
                  <c:v>C.U49</c:v>
                </c:pt>
                <c:pt idx="331">
                  <c:v>C.U50</c:v>
                </c:pt>
                <c:pt idx="332">
                  <c:v>C.U51</c:v>
                </c:pt>
                <c:pt idx="333">
                  <c:v>C.U52</c:v>
                </c:pt>
                <c:pt idx="334">
                  <c:v>C.U53</c:v>
                </c:pt>
                <c:pt idx="335">
                  <c:v>C.U54</c:v>
                </c:pt>
                <c:pt idx="336">
                  <c:v>C.U55</c:v>
                </c:pt>
                <c:pt idx="337">
                  <c:v>C.U56</c:v>
                </c:pt>
                <c:pt idx="338">
                  <c:v>C.U57</c:v>
                </c:pt>
                <c:pt idx="339">
                  <c:v>C.U58</c:v>
                </c:pt>
                <c:pt idx="340">
                  <c:v>C.U59</c:v>
                </c:pt>
                <c:pt idx="341">
                  <c:v>C.U60</c:v>
                </c:pt>
                <c:pt idx="342">
                  <c:v>C.U61</c:v>
                </c:pt>
                <c:pt idx="343">
                  <c:v>C.U62</c:v>
                </c:pt>
                <c:pt idx="344">
                  <c:v>C.U63</c:v>
                </c:pt>
                <c:pt idx="345">
                  <c:v>C.U64</c:v>
                </c:pt>
                <c:pt idx="346">
                  <c:v>C.U65</c:v>
                </c:pt>
                <c:pt idx="347">
                  <c:v>C.U66</c:v>
                </c:pt>
                <c:pt idx="348">
                  <c:v>C.U67</c:v>
                </c:pt>
                <c:pt idx="349">
                  <c:v>C.U68</c:v>
                </c:pt>
                <c:pt idx="350">
                  <c:v>C.U69</c:v>
                </c:pt>
                <c:pt idx="351">
                  <c:v>C.U70</c:v>
                </c:pt>
                <c:pt idx="352">
                  <c:v>C.U71</c:v>
                </c:pt>
                <c:pt idx="353">
                  <c:v>C.U72</c:v>
                </c:pt>
                <c:pt idx="354">
                  <c:v>C.U73</c:v>
                </c:pt>
                <c:pt idx="355">
                  <c:v>C.U74</c:v>
                </c:pt>
                <c:pt idx="356">
                  <c:v>C.U75</c:v>
                </c:pt>
                <c:pt idx="357">
                  <c:v>C.U76</c:v>
                </c:pt>
                <c:pt idx="358">
                  <c:v>C.U77</c:v>
                </c:pt>
                <c:pt idx="359">
                  <c:v>C.U78</c:v>
                </c:pt>
                <c:pt idx="360">
                  <c:v>C.U79</c:v>
                </c:pt>
                <c:pt idx="361">
                  <c:v>K.1</c:v>
                </c:pt>
                <c:pt idx="362">
                  <c:v>K.2</c:v>
                </c:pt>
                <c:pt idx="363">
                  <c:v>K.3</c:v>
                </c:pt>
                <c:pt idx="364">
                  <c:v>K.4</c:v>
                </c:pt>
                <c:pt idx="365">
                  <c:v>K.5</c:v>
                </c:pt>
                <c:pt idx="366">
                  <c:v>K.6</c:v>
                </c:pt>
                <c:pt idx="367">
                  <c:v>K.7</c:v>
                </c:pt>
              </c:strCache>
            </c:strRef>
          </c:cat>
          <c:val>
            <c:numRef>
              <c:f>Matryca!$T$99:$NW$99</c:f>
              <c:numCache>
                <c:formatCode>General</c:formatCode>
                <c:ptCount val="3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1</c:v>
                </c:pt>
                <c:pt idx="70">
                  <c:v>3</c:v>
                </c:pt>
                <c:pt idx="71">
                  <c:v>2</c:v>
                </c:pt>
                <c:pt idx="72">
                  <c:v>2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9</c:v>
                </c:pt>
                <c:pt idx="132">
                  <c:v>1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17</c:v>
                </c:pt>
                <c:pt idx="140">
                  <c:v>10</c:v>
                </c:pt>
                <c:pt idx="141">
                  <c:v>2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3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5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3</c:v>
                </c:pt>
                <c:pt idx="167">
                  <c:v>1</c:v>
                </c:pt>
                <c:pt idx="168">
                  <c:v>3</c:v>
                </c:pt>
                <c:pt idx="169">
                  <c:v>1</c:v>
                </c:pt>
                <c:pt idx="170">
                  <c:v>2</c:v>
                </c:pt>
                <c:pt idx="171">
                  <c:v>2</c:v>
                </c:pt>
                <c:pt idx="172">
                  <c:v>6</c:v>
                </c:pt>
                <c:pt idx="173">
                  <c:v>1</c:v>
                </c:pt>
                <c:pt idx="174">
                  <c:v>1</c:v>
                </c:pt>
                <c:pt idx="175">
                  <c:v>4</c:v>
                </c:pt>
                <c:pt idx="176">
                  <c:v>1</c:v>
                </c:pt>
                <c:pt idx="177">
                  <c:v>3</c:v>
                </c:pt>
                <c:pt idx="178">
                  <c:v>2</c:v>
                </c:pt>
                <c:pt idx="179">
                  <c:v>4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2</c:v>
                </c:pt>
                <c:pt idx="184">
                  <c:v>3</c:v>
                </c:pt>
                <c:pt idx="185">
                  <c:v>2</c:v>
                </c:pt>
                <c:pt idx="186">
                  <c:v>2</c:v>
                </c:pt>
                <c:pt idx="187">
                  <c:v>3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3</c:v>
                </c:pt>
                <c:pt idx="192">
                  <c:v>3</c:v>
                </c:pt>
                <c:pt idx="193">
                  <c:v>2</c:v>
                </c:pt>
                <c:pt idx="194">
                  <c:v>3</c:v>
                </c:pt>
                <c:pt idx="195">
                  <c:v>8</c:v>
                </c:pt>
                <c:pt idx="196">
                  <c:v>4</c:v>
                </c:pt>
                <c:pt idx="197">
                  <c:v>1</c:v>
                </c:pt>
                <c:pt idx="198">
                  <c:v>1</c:v>
                </c:pt>
                <c:pt idx="199">
                  <c:v>3</c:v>
                </c:pt>
                <c:pt idx="200">
                  <c:v>3</c:v>
                </c:pt>
                <c:pt idx="201">
                  <c:v>1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2</c:v>
                </c:pt>
                <c:pt idx="206">
                  <c:v>6</c:v>
                </c:pt>
                <c:pt idx="207">
                  <c:v>5</c:v>
                </c:pt>
                <c:pt idx="208">
                  <c:v>4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2</c:v>
                </c:pt>
                <c:pt idx="218">
                  <c:v>1</c:v>
                </c:pt>
                <c:pt idx="219">
                  <c:v>2</c:v>
                </c:pt>
                <c:pt idx="220">
                  <c:v>5</c:v>
                </c:pt>
                <c:pt idx="221">
                  <c:v>2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2</c:v>
                </c:pt>
                <c:pt idx="228">
                  <c:v>3</c:v>
                </c:pt>
                <c:pt idx="229">
                  <c:v>1</c:v>
                </c:pt>
                <c:pt idx="230">
                  <c:v>1</c:v>
                </c:pt>
                <c:pt idx="231">
                  <c:v>3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3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3</c:v>
                </c:pt>
                <c:pt idx="270">
                  <c:v>3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2</c:v>
                </c:pt>
                <c:pt idx="275">
                  <c:v>1</c:v>
                </c:pt>
                <c:pt idx="276">
                  <c:v>2</c:v>
                </c:pt>
                <c:pt idx="277">
                  <c:v>3</c:v>
                </c:pt>
                <c:pt idx="278">
                  <c:v>3</c:v>
                </c:pt>
                <c:pt idx="279">
                  <c:v>1</c:v>
                </c:pt>
                <c:pt idx="280">
                  <c:v>2</c:v>
                </c:pt>
                <c:pt idx="281">
                  <c:v>1</c:v>
                </c:pt>
                <c:pt idx="282">
                  <c:v>21</c:v>
                </c:pt>
                <c:pt idx="283">
                  <c:v>11</c:v>
                </c:pt>
                <c:pt idx="284">
                  <c:v>2</c:v>
                </c:pt>
                <c:pt idx="285">
                  <c:v>20</c:v>
                </c:pt>
                <c:pt idx="286">
                  <c:v>3</c:v>
                </c:pt>
                <c:pt idx="287">
                  <c:v>3</c:v>
                </c:pt>
                <c:pt idx="288">
                  <c:v>9</c:v>
                </c:pt>
                <c:pt idx="289">
                  <c:v>17</c:v>
                </c:pt>
                <c:pt idx="290">
                  <c:v>20</c:v>
                </c:pt>
                <c:pt idx="291">
                  <c:v>21</c:v>
                </c:pt>
                <c:pt idx="292">
                  <c:v>13</c:v>
                </c:pt>
                <c:pt idx="293">
                  <c:v>2</c:v>
                </c:pt>
                <c:pt idx="294">
                  <c:v>7</c:v>
                </c:pt>
                <c:pt idx="295">
                  <c:v>16</c:v>
                </c:pt>
                <c:pt idx="296">
                  <c:v>14</c:v>
                </c:pt>
                <c:pt idx="297">
                  <c:v>2</c:v>
                </c:pt>
                <c:pt idx="298">
                  <c:v>5</c:v>
                </c:pt>
                <c:pt idx="299">
                  <c:v>15</c:v>
                </c:pt>
                <c:pt idx="300">
                  <c:v>17</c:v>
                </c:pt>
                <c:pt idx="301">
                  <c:v>7</c:v>
                </c:pt>
                <c:pt idx="302">
                  <c:v>7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4</c:v>
                </c:pt>
                <c:pt idx="307">
                  <c:v>6</c:v>
                </c:pt>
                <c:pt idx="308">
                  <c:v>3</c:v>
                </c:pt>
                <c:pt idx="309">
                  <c:v>6</c:v>
                </c:pt>
                <c:pt idx="310">
                  <c:v>7</c:v>
                </c:pt>
                <c:pt idx="311">
                  <c:v>7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10</c:v>
                </c:pt>
                <c:pt idx="317">
                  <c:v>1</c:v>
                </c:pt>
                <c:pt idx="318">
                  <c:v>3</c:v>
                </c:pt>
                <c:pt idx="319">
                  <c:v>5</c:v>
                </c:pt>
                <c:pt idx="320">
                  <c:v>5</c:v>
                </c:pt>
                <c:pt idx="321">
                  <c:v>1</c:v>
                </c:pt>
                <c:pt idx="322">
                  <c:v>9</c:v>
                </c:pt>
                <c:pt idx="323">
                  <c:v>6</c:v>
                </c:pt>
                <c:pt idx="324">
                  <c:v>4</c:v>
                </c:pt>
                <c:pt idx="325">
                  <c:v>1</c:v>
                </c:pt>
                <c:pt idx="326">
                  <c:v>13</c:v>
                </c:pt>
                <c:pt idx="327">
                  <c:v>14</c:v>
                </c:pt>
                <c:pt idx="328">
                  <c:v>12</c:v>
                </c:pt>
                <c:pt idx="329">
                  <c:v>8</c:v>
                </c:pt>
                <c:pt idx="330">
                  <c:v>6</c:v>
                </c:pt>
                <c:pt idx="331">
                  <c:v>4</c:v>
                </c:pt>
                <c:pt idx="332">
                  <c:v>2</c:v>
                </c:pt>
                <c:pt idx="333">
                  <c:v>5</c:v>
                </c:pt>
                <c:pt idx="334">
                  <c:v>6</c:v>
                </c:pt>
                <c:pt idx="335">
                  <c:v>4</c:v>
                </c:pt>
                <c:pt idx="336">
                  <c:v>2</c:v>
                </c:pt>
                <c:pt idx="337">
                  <c:v>10</c:v>
                </c:pt>
                <c:pt idx="338">
                  <c:v>5</c:v>
                </c:pt>
                <c:pt idx="339">
                  <c:v>4</c:v>
                </c:pt>
                <c:pt idx="340">
                  <c:v>2</c:v>
                </c:pt>
                <c:pt idx="341">
                  <c:v>4</c:v>
                </c:pt>
                <c:pt idx="342">
                  <c:v>1</c:v>
                </c:pt>
                <c:pt idx="343">
                  <c:v>7</c:v>
                </c:pt>
                <c:pt idx="344">
                  <c:v>1</c:v>
                </c:pt>
                <c:pt idx="345">
                  <c:v>4</c:v>
                </c:pt>
                <c:pt idx="346">
                  <c:v>6</c:v>
                </c:pt>
                <c:pt idx="347">
                  <c:v>5</c:v>
                </c:pt>
                <c:pt idx="348">
                  <c:v>3</c:v>
                </c:pt>
                <c:pt idx="349">
                  <c:v>18</c:v>
                </c:pt>
                <c:pt idx="350">
                  <c:v>20</c:v>
                </c:pt>
                <c:pt idx="351">
                  <c:v>17</c:v>
                </c:pt>
                <c:pt idx="352">
                  <c:v>1</c:v>
                </c:pt>
                <c:pt idx="353">
                  <c:v>2</c:v>
                </c:pt>
                <c:pt idx="354">
                  <c:v>1</c:v>
                </c:pt>
                <c:pt idx="355">
                  <c:v>2</c:v>
                </c:pt>
                <c:pt idx="356">
                  <c:v>1</c:v>
                </c:pt>
                <c:pt idx="357">
                  <c:v>8</c:v>
                </c:pt>
                <c:pt idx="358">
                  <c:v>3</c:v>
                </c:pt>
                <c:pt idx="359">
                  <c:v>1</c:v>
                </c:pt>
                <c:pt idx="360">
                  <c:v>9</c:v>
                </c:pt>
                <c:pt idx="361">
                  <c:v>11</c:v>
                </c:pt>
                <c:pt idx="362">
                  <c:v>8</c:v>
                </c:pt>
                <c:pt idx="363">
                  <c:v>39</c:v>
                </c:pt>
                <c:pt idx="364">
                  <c:v>25</c:v>
                </c:pt>
                <c:pt idx="365">
                  <c:v>18</c:v>
                </c:pt>
                <c:pt idx="366">
                  <c:v>18</c:v>
                </c:pt>
                <c:pt idx="36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0-45B3-835E-0E45E45B24A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64441167"/>
        <c:axId val="1764439503"/>
        <c:extLst/>
      </c:barChart>
      <c:catAx>
        <c:axId val="1764441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4439503"/>
        <c:crosses val="autoZero"/>
        <c:auto val="0"/>
        <c:lblAlgn val="ctr"/>
        <c:lblOffset val="100"/>
        <c:noMultiLvlLbl val="0"/>
      </c:catAx>
      <c:valAx>
        <c:axId val="17644395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6444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433240929192142E-2"/>
          <c:y val="6.074107131463456E-3"/>
          <c:w val="0.96713351814161574"/>
          <c:h val="0.99095211920282589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Matryca!$I$20:$I$98</c:f>
              <c:strCache>
                <c:ptCount val="79"/>
                <c:pt idx="0">
                  <c:v>Anatomia</c:v>
                </c:pt>
                <c:pt idx="1">
                  <c:v>Fizjologia z elementami fizjologii klinicznej</c:v>
                </c:pt>
                <c:pt idx="2">
                  <c:v>Biologia i mikrobiologia</c:v>
                </c:pt>
                <c:pt idx="3">
                  <c:v>Biofizyka</c:v>
                </c:pt>
                <c:pt idx="4">
                  <c:v>Biochemia z elementami chemii</c:v>
                </c:pt>
                <c:pt idx="5">
                  <c:v>Farmakologia z toksykologią</c:v>
                </c:pt>
                <c:pt idx="6">
                  <c:v>Informatyka i biostatystyka</c:v>
                </c:pt>
                <c:pt idx="7">
                  <c:v>Patologia</c:v>
                </c:pt>
                <c:pt idx="8">
                  <c:v>Socjologia medycyny</c:v>
                </c:pt>
                <c:pt idx="9">
                  <c:v>Psychologia</c:v>
                </c:pt>
                <c:pt idx="10">
                  <c:v>Etyka zawodowa ratownika medycznego</c:v>
                </c:pt>
                <c:pt idx="11">
                  <c:v>Prawo medyczne</c:v>
                </c:pt>
                <c:pt idx="12">
                  <c:v>Zdrowie publiczne</c:v>
                </c:pt>
                <c:pt idx="13">
                  <c:v>Ekonomia i zarządzanie w ochronie zdrowia</c:v>
                </c:pt>
                <c:pt idx="14">
                  <c:v>Badania naukowe w ratownictwie medycznym</c:v>
                </c:pt>
                <c:pt idx="15">
                  <c:v>Język angielski</c:v>
                </c:pt>
                <c:pt idx="16">
                  <c:v>Język migowy</c:v>
                </c:pt>
                <c:pt idx="17">
                  <c:v>Współpraca i komunikacja w zespole</c:v>
                </c:pt>
                <c:pt idx="18">
                  <c:v>Podstawowe zabiegi medyczne</c:v>
                </c:pt>
                <c:pt idx="19">
                  <c:v>Techniki zabiegów medycznych</c:v>
                </c:pt>
                <c:pt idx="20">
                  <c:v>Kwalifikowana pierwsza pomoc</c:v>
                </c:pt>
                <c:pt idx="21">
                  <c:v>Bezpieczeństwo publiczne</c:v>
                </c:pt>
                <c:pt idx="22">
                  <c:v>Technologie komputerowe w medycynie</c:v>
                </c:pt>
                <c:pt idx="23">
                  <c:v>Podstawy symulacji medycznej</c:v>
                </c:pt>
                <c:pt idx="24">
                  <c:v>Szpitalny Oddział Ratunkowy (SOR) - praktyka zawodowa (śródroczna)</c:v>
                </c:pt>
                <c:pt idx="25">
                  <c:v>Szpitalny Oddział Ratunkowy (SOR) - praktyka zawodowa (wakacyjna)</c:v>
                </c:pt>
                <c:pt idx="26">
                  <c:v>Dyspozytornia medyczna lub podmiot obsługujący Wojewódzkiego Koordynatora Ratownictwa Medycznego - praktyka zawodowa (sródroczna)</c:v>
                </c:pt>
                <c:pt idx="27">
                  <c:v>Wychowanie fizyczne</c:v>
                </c:pt>
                <c:pt idx="28">
                  <c:v>sumy dla 1 roku</c:v>
                </c:pt>
                <c:pt idx="29">
                  <c:v>Język angielski</c:v>
                </c:pt>
                <c:pt idx="30">
                  <c:v>Zajęcia sprawnościowe z elementami ratownictwa specjalistycznego</c:v>
                </c:pt>
                <c:pt idx="31">
                  <c:v>Medyczne czynności ratunkowe</c:v>
                </c:pt>
                <c:pt idx="32">
                  <c:v>Medycyna ratunkowa</c:v>
                </c:pt>
                <c:pt idx="33">
                  <c:v>Procedury ratunkowe przedszpitalne</c:v>
                </c:pt>
                <c:pt idx="34">
                  <c:v>Procedury ratunkowe wewnątrzszpitalne</c:v>
                </c:pt>
                <c:pt idx="35">
                  <c:v>Chirurgia</c:v>
                </c:pt>
                <c:pt idx="36">
                  <c:v>Choroby wewnętrzne z elementami onkologii</c:v>
                </c:pt>
                <c:pt idx="37">
                  <c:v>Kardiologia</c:v>
                </c:pt>
                <c:pt idx="38">
                  <c:v>Psychiatria</c:v>
                </c:pt>
                <c:pt idx="39">
                  <c:v>Medycyna sądowa</c:v>
                </c:pt>
                <c:pt idx="40">
                  <c:v>Medycyna katastrof</c:v>
                </c:pt>
                <c:pt idx="41">
                  <c:v>Choroby tropikalne</c:v>
                </c:pt>
                <c:pt idx="42">
                  <c:v>Toksykologia kliniczna</c:v>
                </c:pt>
                <c:pt idx="43">
                  <c:v>Medycyna taktyczna</c:v>
                </c:pt>
                <c:pt idx="44">
                  <c:v>Oddział psychiatrii lub izba przyjęć szpitala psychiatrycznego - praktyka zawodowa (wakacyjna)</c:v>
                </c:pt>
                <c:pt idx="45">
                  <c:v>Zespół ratownictwa medycznego - praktyka zawodowa (śródroczna)</c:v>
                </c:pt>
                <c:pt idx="46">
                  <c:v>Zespół ratownictwa medycznego - praktyka zawodowa (wakacyjna)</c:v>
                </c:pt>
                <c:pt idx="47">
                  <c:v>Blok Operacyjny - praktyka zawodowa (wakacyjna)</c:v>
                </c:pt>
                <c:pt idx="48">
                  <c:v>sumy dla 2 roku</c:v>
                </c:pt>
                <c:pt idx="49">
                  <c:v>Medyczne czynności ratunkowe</c:v>
                </c:pt>
                <c:pt idx="50">
                  <c:v>Dydaktyka medyczna</c:v>
                </c:pt>
                <c:pt idx="51">
                  <c:v>Medycyna ratunkowa</c:v>
                </c:pt>
                <c:pt idx="52">
                  <c:v>Intensywna terapia</c:v>
                </c:pt>
                <c:pt idx="53">
                  <c:v>Neurologia</c:v>
                </c:pt>
                <c:pt idx="54">
                  <c:v>Neurochirurgia</c:v>
                </c:pt>
                <c:pt idx="55">
                  <c:v>Ginekologia i położnictwo</c:v>
                </c:pt>
                <c:pt idx="56">
                  <c:v>Pediatria</c:v>
                </c:pt>
                <c:pt idx="57">
                  <c:v>Ortopedia i traumatologia narządu ruchu</c:v>
                </c:pt>
                <c:pt idx="58">
                  <c:v>Choroby zakaźne</c:v>
                </c:pt>
                <c:pt idx="59">
                  <c:v>Okulistyka</c:v>
                </c:pt>
                <c:pt idx="60">
                  <c:v>Laryngologia</c:v>
                </c:pt>
                <c:pt idx="61">
                  <c:v>Urologia</c:v>
                </c:pt>
                <c:pt idx="62">
                  <c:v>Zagrożenia epidemiologiczne i szczepienia ochronne</c:v>
                </c:pt>
                <c:pt idx="63">
                  <c:v>Przygotowanie do egzaminu dyplomowego</c:v>
                </c:pt>
                <c:pt idx="64">
                  <c:v>Medyczne czynności ratunkowe - elementy ratownictwa wodnego</c:v>
                </c:pt>
                <c:pt idx="65">
                  <c:v>Specjalistyczne i techniczne działania ratownicze</c:v>
                </c:pt>
                <c:pt idx="66">
                  <c:v>Ratowictwo w zagrożeniach CBRNiE</c:v>
                </c:pt>
                <c:pt idx="67">
                  <c:v>Medyczne czynności ratunkowe - elementy ratownictwa górskiego</c:v>
                </c:pt>
                <c:pt idx="68">
                  <c:v>Innowacyjne techniki symulacji w ratownictwie medycznym</c:v>
                </c:pt>
                <c:pt idx="69">
                  <c:v>Wykorzystywanie nowoczesnych technologii w nauczaniu</c:v>
                </c:pt>
                <c:pt idx="70">
                  <c:v>Oddział ortopedyczno-urazowy - praktyka zawodowa (śródroczna)</c:v>
                </c:pt>
                <c:pt idx="71">
                  <c:v>Oddział neurologii z pododdziałem udarowym - praktyka zawodowa (śródroczna)</c:v>
                </c:pt>
                <c:pt idx="72">
                  <c:v>Oddział kardiologii - praktyka zawodowa (śródroczna)</c:v>
                </c:pt>
                <c:pt idx="73">
                  <c:v>Oddział pediatrii - praktyka zawodowa (śródroczna)</c:v>
                </c:pt>
                <c:pt idx="74">
                  <c:v>Oddział anestezjologii i intensywnej terapii - praktyka zawodowa (wakacyjna)</c:v>
                </c:pt>
                <c:pt idx="75">
                  <c:v>Oddział chirurgii ogólnej - praktyka zawodowa (śródroczna)</c:v>
                </c:pt>
                <c:pt idx="76">
                  <c:v>Oddział chorób wewnętrznych - praktyka zawodowa (śródroczna)</c:v>
                </c:pt>
                <c:pt idx="77">
                  <c:v>Oddział ginekologii i położnictwa - praktyka zawodowa (śródroczna)</c:v>
                </c:pt>
                <c:pt idx="78">
                  <c:v>sumy dla 3 roku</c:v>
                </c:pt>
              </c:strCache>
            </c:strRef>
          </c:cat>
          <c:val>
            <c:numRef>
              <c:f>Matryca!$Q$20:$Q$98</c:f>
              <c:numCache>
                <c:formatCode>General</c:formatCode>
                <c:ptCount val="79"/>
                <c:pt idx="0">
                  <c:v>3</c:v>
                </c:pt>
                <c:pt idx="1">
                  <c:v>14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3</c:v>
                </c:pt>
                <c:pt idx="7">
                  <c:v>4</c:v>
                </c:pt>
                <c:pt idx="8">
                  <c:v>14</c:v>
                </c:pt>
                <c:pt idx="9">
                  <c:v>17</c:v>
                </c:pt>
                <c:pt idx="10">
                  <c:v>8</c:v>
                </c:pt>
                <c:pt idx="11">
                  <c:v>3</c:v>
                </c:pt>
                <c:pt idx="12">
                  <c:v>11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10</c:v>
                </c:pt>
                <c:pt idx="18">
                  <c:v>7</c:v>
                </c:pt>
                <c:pt idx="19">
                  <c:v>14</c:v>
                </c:pt>
                <c:pt idx="20">
                  <c:v>15</c:v>
                </c:pt>
                <c:pt idx="21">
                  <c:v>8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171</c:v>
                </c:pt>
                <c:pt idx="29">
                  <c:v>1</c:v>
                </c:pt>
                <c:pt idx="30">
                  <c:v>0</c:v>
                </c:pt>
                <c:pt idx="31">
                  <c:v>11</c:v>
                </c:pt>
                <c:pt idx="32">
                  <c:v>12</c:v>
                </c:pt>
                <c:pt idx="33">
                  <c:v>19</c:v>
                </c:pt>
                <c:pt idx="34">
                  <c:v>16</c:v>
                </c:pt>
                <c:pt idx="35">
                  <c:v>9</c:v>
                </c:pt>
                <c:pt idx="36">
                  <c:v>13</c:v>
                </c:pt>
                <c:pt idx="37">
                  <c:v>4</c:v>
                </c:pt>
                <c:pt idx="38">
                  <c:v>8</c:v>
                </c:pt>
                <c:pt idx="39">
                  <c:v>5</c:v>
                </c:pt>
                <c:pt idx="40">
                  <c:v>8</c:v>
                </c:pt>
                <c:pt idx="41">
                  <c:v>2</c:v>
                </c:pt>
                <c:pt idx="42">
                  <c:v>1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114</c:v>
                </c:pt>
                <c:pt idx="49">
                  <c:v>14</c:v>
                </c:pt>
                <c:pt idx="50">
                  <c:v>2</c:v>
                </c:pt>
                <c:pt idx="51">
                  <c:v>16</c:v>
                </c:pt>
                <c:pt idx="52">
                  <c:v>8</c:v>
                </c:pt>
                <c:pt idx="53">
                  <c:v>10</c:v>
                </c:pt>
                <c:pt idx="54">
                  <c:v>5</c:v>
                </c:pt>
                <c:pt idx="55">
                  <c:v>4</c:v>
                </c:pt>
                <c:pt idx="56">
                  <c:v>10</c:v>
                </c:pt>
                <c:pt idx="57">
                  <c:v>7</c:v>
                </c:pt>
                <c:pt idx="58">
                  <c:v>4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0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5</c:v>
                </c:pt>
                <c:pt idx="69">
                  <c:v>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0-406D-AC58-FE9EEF8C08A9}"/>
            </c:ext>
          </c:extLst>
        </c:ser>
        <c:ser>
          <c:idx val="1"/>
          <c:order val="1"/>
          <c:tx>
            <c:v>UMIEJĘTNOŚCI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Matryca!$I$20:$I$98</c:f>
              <c:strCache>
                <c:ptCount val="79"/>
                <c:pt idx="0">
                  <c:v>Anatomia</c:v>
                </c:pt>
                <c:pt idx="1">
                  <c:v>Fizjologia z elementami fizjologii klinicznej</c:v>
                </c:pt>
                <c:pt idx="2">
                  <c:v>Biologia i mikrobiologia</c:v>
                </c:pt>
                <c:pt idx="3">
                  <c:v>Biofizyka</c:v>
                </c:pt>
                <c:pt idx="4">
                  <c:v>Biochemia z elementami chemii</c:v>
                </c:pt>
                <c:pt idx="5">
                  <c:v>Farmakologia z toksykologią</c:v>
                </c:pt>
                <c:pt idx="6">
                  <c:v>Informatyka i biostatystyka</c:v>
                </c:pt>
                <c:pt idx="7">
                  <c:v>Patologia</c:v>
                </c:pt>
                <c:pt idx="8">
                  <c:v>Socjologia medycyny</c:v>
                </c:pt>
                <c:pt idx="9">
                  <c:v>Psychologia</c:v>
                </c:pt>
                <c:pt idx="10">
                  <c:v>Etyka zawodowa ratownika medycznego</c:v>
                </c:pt>
                <c:pt idx="11">
                  <c:v>Prawo medyczne</c:v>
                </c:pt>
                <c:pt idx="12">
                  <c:v>Zdrowie publiczne</c:v>
                </c:pt>
                <c:pt idx="13">
                  <c:v>Ekonomia i zarządzanie w ochronie zdrowia</c:v>
                </c:pt>
                <c:pt idx="14">
                  <c:v>Badania naukowe w ratownictwie medycznym</c:v>
                </c:pt>
                <c:pt idx="15">
                  <c:v>Język angielski</c:v>
                </c:pt>
                <c:pt idx="16">
                  <c:v>Język migowy</c:v>
                </c:pt>
                <c:pt idx="17">
                  <c:v>Współpraca i komunikacja w zespole</c:v>
                </c:pt>
                <c:pt idx="18">
                  <c:v>Podstawowe zabiegi medyczne</c:v>
                </c:pt>
                <c:pt idx="19">
                  <c:v>Techniki zabiegów medycznych</c:v>
                </c:pt>
                <c:pt idx="20">
                  <c:v>Kwalifikowana pierwsza pomoc</c:v>
                </c:pt>
                <c:pt idx="21">
                  <c:v>Bezpieczeństwo publiczne</c:v>
                </c:pt>
                <c:pt idx="22">
                  <c:v>Technologie komputerowe w medycynie</c:v>
                </c:pt>
                <c:pt idx="23">
                  <c:v>Podstawy symulacji medycznej</c:v>
                </c:pt>
                <c:pt idx="24">
                  <c:v>Szpitalny Oddział Ratunkowy (SOR) - praktyka zawodowa (śródroczna)</c:v>
                </c:pt>
                <c:pt idx="25">
                  <c:v>Szpitalny Oddział Ratunkowy (SOR) - praktyka zawodowa (wakacyjna)</c:v>
                </c:pt>
                <c:pt idx="26">
                  <c:v>Dyspozytornia medyczna lub podmiot obsługujący Wojewódzkiego Koordynatora Ratownictwa Medycznego - praktyka zawodowa (sródroczna)</c:v>
                </c:pt>
                <c:pt idx="27">
                  <c:v>Wychowanie fizyczne</c:v>
                </c:pt>
                <c:pt idx="28">
                  <c:v>sumy dla 1 roku</c:v>
                </c:pt>
                <c:pt idx="29">
                  <c:v>Język angielski</c:v>
                </c:pt>
                <c:pt idx="30">
                  <c:v>Zajęcia sprawnościowe z elementami ratownictwa specjalistycznego</c:v>
                </c:pt>
                <c:pt idx="31">
                  <c:v>Medyczne czynności ratunkowe</c:v>
                </c:pt>
                <c:pt idx="32">
                  <c:v>Medycyna ratunkowa</c:v>
                </c:pt>
                <c:pt idx="33">
                  <c:v>Procedury ratunkowe przedszpitalne</c:v>
                </c:pt>
                <c:pt idx="34">
                  <c:v>Procedury ratunkowe wewnątrzszpitalne</c:v>
                </c:pt>
                <c:pt idx="35">
                  <c:v>Chirurgia</c:v>
                </c:pt>
                <c:pt idx="36">
                  <c:v>Choroby wewnętrzne z elementami onkologii</c:v>
                </c:pt>
                <c:pt idx="37">
                  <c:v>Kardiologia</c:v>
                </c:pt>
                <c:pt idx="38">
                  <c:v>Psychiatria</c:v>
                </c:pt>
                <c:pt idx="39">
                  <c:v>Medycyna sądowa</c:v>
                </c:pt>
                <c:pt idx="40">
                  <c:v>Medycyna katastrof</c:v>
                </c:pt>
                <c:pt idx="41">
                  <c:v>Choroby tropikalne</c:v>
                </c:pt>
                <c:pt idx="42">
                  <c:v>Toksykologia kliniczna</c:v>
                </c:pt>
                <c:pt idx="43">
                  <c:v>Medycyna taktyczna</c:v>
                </c:pt>
                <c:pt idx="44">
                  <c:v>Oddział psychiatrii lub izba przyjęć szpitala psychiatrycznego - praktyka zawodowa (wakacyjna)</c:v>
                </c:pt>
                <c:pt idx="45">
                  <c:v>Zespół ratownictwa medycznego - praktyka zawodowa (śródroczna)</c:v>
                </c:pt>
                <c:pt idx="46">
                  <c:v>Zespół ratownictwa medycznego - praktyka zawodowa (wakacyjna)</c:v>
                </c:pt>
                <c:pt idx="47">
                  <c:v>Blok Operacyjny - praktyka zawodowa (wakacyjna)</c:v>
                </c:pt>
                <c:pt idx="48">
                  <c:v>sumy dla 2 roku</c:v>
                </c:pt>
                <c:pt idx="49">
                  <c:v>Medyczne czynności ratunkowe</c:v>
                </c:pt>
                <c:pt idx="50">
                  <c:v>Dydaktyka medyczna</c:v>
                </c:pt>
                <c:pt idx="51">
                  <c:v>Medycyna ratunkowa</c:v>
                </c:pt>
                <c:pt idx="52">
                  <c:v>Intensywna terapia</c:v>
                </c:pt>
                <c:pt idx="53">
                  <c:v>Neurologia</c:v>
                </c:pt>
                <c:pt idx="54">
                  <c:v>Neurochirurgia</c:v>
                </c:pt>
                <c:pt idx="55">
                  <c:v>Ginekologia i położnictwo</c:v>
                </c:pt>
                <c:pt idx="56">
                  <c:v>Pediatria</c:v>
                </c:pt>
                <c:pt idx="57">
                  <c:v>Ortopedia i traumatologia narządu ruchu</c:v>
                </c:pt>
                <c:pt idx="58">
                  <c:v>Choroby zakaźne</c:v>
                </c:pt>
                <c:pt idx="59">
                  <c:v>Okulistyka</c:v>
                </c:pt>
                <c:pt idx="60">
                  <c:v>Laryngologia</c:v>
                </c:pt>
                <c:pt idx="61">
                  <c:v>Urologia</c:v>
                </c:pt>
                <c:pt idx="62">
                  <c:v>Zagrożenia epidemiologiczne i szczepienia ochronne</c:v>
                </c:pt>
                <c:pt idx="63">
                  <c:v>Przygotowanie do egzaminu dyplomowego</c:v>
                </c:pt>
                <c:pt idx="64">
                  <c:v>Medyczne czynności ratunkowe - elementy ratownictwa wodnego</c:v>
                </c:pt>
                <c:pt idx="65">
                  <c:v>Specjalistyczne i techniczne działania ratownicze</c:v>
                </c:pt>
                <c:pt idx="66">
                  <c:v>Ratowictwo w zagrożeniach CBRNiE</c:v>
                </c:pt>
                <c:pt idx="67">
                  <c:v>Medyczne czynności ratunkowe - elementy ratownictwa górskiego</c:v>
                </c:pt>
                <c:pt idx="68">
                  <c:v>Innowacyjne techniki symulacji w ratownictwie medycznym</c:v>
                </c:pt>
                <c:pt idx="69">
                  <c:v>Wykorzystywanie nowoczesnych technologii w nauczaniu</c:v>
                </c:pt>
                <c:pt idx="70">
                  <c:v>Oddział ortopedyczno-urazowy - praktyka zawodowa (śródroczna)</c:v>
                </c:pt>
                <c:pt idx="71">
                  <c:v>Oddział neurologii z pododdziałem udarowym - praktyka zawodowa (śródroczna)</c:v>
                </c:pt>
                <c:pt idx="72">
                  <c:v>Oddział kardiologii - praktyka zawodowa (śródroczna)</c:v>
                </c:pt>
                <c:pt idx="73">
                  <c:v>Oddział pediatrii - praktyka zawodowa (śródroczna)</c:v>
                </c:pt>
                <c:pt idx="74">
                  <c:v>Oddział anestezjologii i intensywnej terapii - praktyka zawodowa (wakacyjna)</c:v>
                </c:pt>
                <c:pt idx="75">
                  <c:v>Oddział chirurgii ogólnej - praktyka zawodowa (śródroczna)</c:v>
                </c:pt>
                <c:pt idx="76">
                  <c:v>Oddział chorób wewnętrznych - praktyka zawodowa (śródroczna)</c:v>
                </c:pt>
                <c:pt idx="77">
                  <c:v>Oddział ginekologii i położnictwa - praktyka zawodowa (śródroczna)</c:v>
                </c:pt>
                <c:pt idx="78">
                  <c:v>sumy dla 3 roku</c:v>
                </c:pt>
              </c:strCache>
            </c:strRef>
          </c:cat>
          <c:val>
            <c:numRef>
              <c:f>Matryca!$R$20:$R$98</c:f>
              <c:numCache>
                <c:formatCode>General</c:formatCode>
                <c:ptCount val="7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10</c:v>
                </c:pt>
                <c:pt idx="9">
                  <c:v>8</c:v>
                </c:pt>
                <c:pt idx="10">
                  <c:v>4</c:v>
                </c:pt>
                <c:pt idx="11">
                  <c:v>2</c:v>
                </c:pt>
                <c:pt idx="12">
                  <c:v>7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12</c:v>
                </c:pt>
                <c:pt idx="19">
                  <c:v>12</c:v>
                </c:pt>
                <c:pt idx="20">
                  <c:v>15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20</c:v>
                </c:pt>
                <c:pt idx="25">
                  <c:v>20</c:v>
                </c:pt>
                <c:pt idx="26">
                  <c:v>9</c:v>
                </c:pt>
                <c:pt idx="27">
                  <c:v>1</c:v>
                </c:pt>
                <c:pt idx="28">
                  <c:v>153</c:v>
                </c:pt>
                <c:pt idx="29">
                  <c:v>1</c:v>
                </c:pt>
                <c:pt idx="30">
                  <c:v>5</c:v>
                </c:pt>
                <c:pt idx="31">
                  <c:v>15</c:v>
                </c:pt>
                <c:pt idx="32">
                  <c:v>13</c:v>
                </c:pt>
                <c:pt idx="33">
                  <c:v>10</c:v>
                </c:pt>
                <c:pt idx="34">
                  <c:v>17</c:v>
                </c:pt>
                <c:pt idx="35">
                  <c:v>16</c:v>
                </c:pt>
                <c:pt idx="36">
                  <c:v>7</c:v>
                </c:pt>
                <c:pt idx="37">
                  <c:v>9</c:v>
                </c:pt>
                <c:pt idx="38">
                  <c:v>5</c:v>
                </c:pt>
                <c:pt idx="39">
                  <c:v>3</c:v>
                </c:pt>
                <c:pt idx="40">
                  <c:v>4</c:v>
                </c:pt>
                <c:pt idx="41">
                  <c:v>0</c:v>
                </c:pt>
                <c:pt idx="42">
                  <c:v>4</c:v>
                </c:pt>
                <c:pt idx="43">
                  <c:v>16</c:v>
                </c:pt>
                <c:pt idx="44">
                  <c:v>8</c:v>
                </c:pt>
                <c:pt idx="45">
                  <c:v>37</c:v>
                </c:pt>
                <c:pt idx="46">
                  <c:v>37</c:v>
                </c:pt>
                <c:pt idx="47">
                  <c:v>13</c:v>
                </c:pt>
                <c:pt idx="48">
                  <c:v>220</c:v>
                </c:pt>
                <c:pt idx="49">
                  <c:v>15</c:v>
                </c:pt>
                <c:pt idx="50">
                  <c:v>1</c:v>
                </c:pt>
                <c:pt idx="51">
                  <c:v>17</c:v>
                </c:pt>
                <c:pt idx="52">
                  <c:v>7</c:v>
                </c:pt>
                <c:pt idx="53">
                  <c:v>8</c:v>
                </c:pt>
                <c:pt idx="54">
                  <c:v>12</c:v>
                </c:pt>
                <c:pt idx="55">
                  <c:v>8</c:v>
                </c:pt>
                <c:pt idx="56">
                  <c:v>7</c:v>
                </c:pt>
                <c:pt idx="57">
                  <c:v>6</c:v>
                </c:pt>
                <c:pt idx="58">
                  <c:v>0</c:v>
                </c:pt>
                <c:pt idx="59">
                  <c:v>4</c:v>
                </c:pt>
                <c:pt idx="60">
                  <c:v>5</c:v>
                </c:pt>
                <c:pt idx="61">
                  <c:v>6</c:v>
                </c:pt>
                <c:pt idx="62">
                  <c:v>3</c:v>
                </c:pt>
                <c:pt idx="63">
                  <c:v>0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1</c:v>
                </c:pt>
                <c:pt idx="69">
                  <c:v>1</c:v>
                </c:pt>
                <c:pt idx="70">
                  <c:v>17</c:v>
                </c:pt>
                <c:pt idx="71">
                  <c:v>18</c:v>
                </c:pt>
                <c:pt idx="72">
                  <c:v>24</c:v>
                </c:pt>
                <c:pt idx="73">
                  <c:v>18</c:v>
                </c:pt>
                <c:pt idx="74">
                  <c:v>32</c:v>
                </c:pt>
                <c:pt idx="75">
                  <c:v>14</c:v>
                </c:pt>
                <c:pt idx="76">
                  <c:v>20</c:v>
                </c:pt>
                <c:pt idx="77">
                  <c:v>13</c:v>
                </c:pt>
                <c:pt idx="78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6E-4B7F-BBD8-C0904AC771B1}"/>
            </c:ext>
          </c:extLst>
        </c:ser>
        <c:ser>
          <c:idx val="2"/>
          <c:order val="2"/>
          <c:tx>
            <c:v>KOMPETENCJE SPOŁECZNE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Matryca!$I$20:$I$98</c:f>
              <c:strCache>
                <c:ptCount val="79"/>
                <c:pt idx="0">
                  <c:v>Anatomia</c:v>
                </c:pt>
                <c:pt idx="1">
                  <c:v>Fizjologia z elementami fizjologii klinicznej</c:v>
                </c:pt>
                <c:pt idx="2">
                  <c:v>Biologia i mikrobiologia</c:v>
                </c:pt>
                <c:pt idx="3">
                  <c:v>Biofizyka</c:v>
                </c:pt>
                <c:pt idx="4">
                  <c:v>Biochemia z elementami chemii</c:v>
                </c:pt>
                <c:pt idx="5">
                  <c:v>Farmakologia z toksykologią</c:v>
                </c:pt>
                <c:pt idx="6">
                  <c:v>Informatyka i biostatystyka</c:v>
                </c:pt>
                <c:pt idx="7">
                  <c:v>Patologia</c:v>
                </c:pt>
                <c:pt idx="8">
                  <c:v>Socjologia medycyny</c:v>
                </c:pt>
                <c:pt idx="9">
                  <c:v>Psychologia</c:v>
                </c:pt>
                <c:pt idx="10">
                  <c:v>Etyka zawodowa ratownika medycznego</c:v>
                </c:pt>
                <c:pt idx="11">
                  <c:v>Prawo medyczne</c:v>
                </c:pt>
                <c:pt idx="12">
                  <c:v>Zdrowie publiczne</c:v>
                </c:pt>
                <c:pt idx="13">
                  <c:v>Ekonomia i zarządzanie w ochronie zdrowia</c:v>
                </c:pt>
                <c:pt idx="14">
                  <c:v>Badania naukowe w ratownictwie medycznym</c:v>
                </c:pt>
                <c:pt idx="15">
                  <c:v>Język angielski</c:v>
                </c:pt>
                <c:pt idx="16">
                  <c:v>Język migowy</c:v>
                </c:pt>
                <c:pt idx="17">
                  <c:v>Współpraca i komunikacja w zespole</c:v>
                </c:pt>
                <c:pt idx="18">
                  <c:v>Podstawowe zabiegi medyczne</c:v>
                </c:pt>
                <c:pt idx="19">
                  <c:v>Techniki zabiegów medycznych</c:v>
                </c:pt>
                <c:pt idx="20">
                  <c:v>Kwalifikowana pierwsza pomoc</c:v>
                </c:pt>
                <c:pt idx="21">
                  <c:v>Bezpieczeństwo publiczne</c:v>
                </c:pt>
                <c:pt idx="22">
                  <c:v>Technologie komputerowe w medycynie</c:v>
                </c:pt>
                <c:pt idx="23">
                  <c:v>Podstawy symulacji medycznej</c:v>
                </c:pt>
                <c:pt idx="24">
                  <c:v>Szpitalny Oddział Ratunkowy (SOR) - praktyka zawodowa (śródroczna)</c:v>
                </c:pt>
                <c:pt idx="25">
                  <c:v>Szpitalny Oddział Ratunkowy (SOR) - praktyka zawodowa (wakacyjna)</c:v>
                </c:pt>
                <c:pt idx="26">
                  <c:v>Dyspozytornia medyczna lub podmiot obsługujący Wojewódzkiego Koordynatora Ratownictwa Medycznego - praktyka zawodowa (sródroczna)</c:v>
                </c:pt>
                <c:pt idx="27">
                  <c:v>Wychowanie fizyczne</c:v>
                </c:pt>
                <c:pt idx="28">
                  <c:v>sumy dla 1 roku</c:v>
                </c:pt>
                <c:pt idx="29">
                  <c:v>Język angielski</c:v>
                </c:pt>
                <c:pt idx="30">
                  <c:v>Zajęcia sprawnościowe z elementami ratownictwa specjalistycznego</c:v>
                </c:pt>
                <c:pt idx="31">
                  <c:v>Medyczne czynności ratunkowe</c:v>
                </c:pt>
                <c:pt idx="32">
                  <c:v>Medycyna ratunkowa</c:v>
                </c:pt>
                <c:pt idx="33">
                  <c:v>Procedury ratunkowe przedszpitalne</c:v>
                </c:pt>
                <c:pt idx="34">
                  <c:v>Procedury ratunkowe wewnątrzszpitalne</c:v>
                </c:pt>
                <c:pt idx="35">
                  <c:v>Chirurgia</c:v>
                </c:pt>
                <c:pt idx="36">
                  <c:v>Choroby wewnętrzne z elementami onkologii</c:v>
                </c:pt>
                <c:pt idx="37">
                  <c:v>Kardiologia</c:v>
                </c:pt>
                <c:pt idx="38">
                  <c:v>Psychiatria</c:v>
                </c:pt>
                <c:pt idx="39">
                  <c:v>Medycyna sądowa</c:v>
                </c:pt>
                <c:pt idx="40">
                  <c:v>Medycyna katastrof</c:v>
                </c:pt>
                <c:pt idx="41">
                  <c:v>Choroby tropikalne</c:v>
                </c:pt>
                <c:pt idx="42">
                  <c:v>Toksykologia kliniczna</c:v>
                </c:pt>
                <c:pt idx="43">
                  <c:v>Medycyna taktyczna</c:v>
                </c:pt>
                <c:pt idx="44">
                  <c:v>Oddział psychiatrii lub izba przyjęć szpitala psychiatrycznego - praktyka zawodowa (wakacyjna)</c:v>
                </c:pt>
                <c:pt idx="45">
                  <c:v>Zespół ratownictwa medycznego - praktyka zawodowa (śródroczna)</c:v>
                </c:pt>
                <c:pt idx="46">
                  <c:v>Zespół ratownictwa medycznego - praktyka zawodowa (wakacyjna)</c:v>
                </c:pt>
                <c:pt idx="47">
                  <c:v>Blok Operacyjny - praktyka zawodowa (wakacyjna)</c:v>
                </c:pt>
                <c:pt idx="48">
                  <c:v>sumy dla 2 roku</c:v>
                </c:pt>
                <c:pt idx="49">
                  <c:v>Medyczne czynności ratunkowe</c:v>
                </c:pt>
                <c:pt idx="50">
                  <c:v>Dydaktyka medyczna</c:v>
                </c:pt>
                <c:pt idx="51">
                  <c:v>Medycyna ratunkowa</c:v>
                </c:pt>
                <c:pt idx="52">
                  <c:v>Intensywna terapia</c:v>
                </c:pt>
                <c:pt idx="53">
                  <c:v>Neurologia</c:v>
                </c:pt>
                <c:pt idx="54">
                  <c:v>Neurochirurgia</c:v>
                </c:pt>
                <c:pt idx="55">
                  <c:v>Ginekologia i położnictwo</c:v>
                </c:pt>
                <c:pt idx="56">
                  <c:v>Pediatria</c:v>
                </c:pt>
                <c:pt idx="57">
                  <c:v>Ortopedia i traumatologia narządu ruchu</c:v>
                </c:pt>
                <c:pt idx="58">
                  <c:v>Choroby zakaźne</c:v>
                </c:pt>
                <c:pt idx="59">
                  <c:v>Okulistyka</c:v>
                </c:pt>
                <c:pt idx="60">
                  <c:v>Laryngologia</c:v>
                </c:pt>
                <c:pt idx="61">
                  <c:v>Urologia</c:v>
                </c:pt>
                <c:pt idx="62">
                  <c:v>Zagrożenia epidemiologiczne i szczepienia ochronne</c:v>
                </c:pt>
                <c:pt idx="63">
                  <c:v>Przygotowanie do egzaminu dyplomowego</c:v>
                </c:pt>
                <c:pt idx="64">
                  <c:v>Medyczne czynności ratunkowe - elementy ratownictwa wodnego</c:v>
                </c:pt>
                <c:pt idx="65">
                  <c:v>Specjalistyczne i techniczne działania ratownicze</c:v>
                </c:pt>
                <c:pt idx="66">
                  <c:v>Ratowictwo w zagrożeniach CBRNiE</c:v>
                </c:pt>
                <c:pt idx="67">
                  <c:v>Medyczne czynności ratunkowe - elementy ratownictwa górskiego</c:v>
                </c:pt>
                <c:pt idx="68">
                  <c:v>Innowacyjne techniki symulacji w ratownictwie medycznym</c:v>
                </c:pt>
                <c:pt idx="69">
                  <c:v>Wykorzystywanie nowoczesnych technologii w nauczaniu</c:v>
                </c:pt>
                <c:pt idx="70">
                  <c:v>Oddział ortopedyczno-urazowy - praktyka zawodowa (śródroczna)</c:v>
                </c:pt>
                <c:pt idx="71">
                  <c:v>Oddział neurologii z pododdziałem udarowym - praktyka zawodowa (śródroczna)</c:v>
                </c:pt>
                <c:pt idx="72">
                  <c:v>Oddział kardiologii - praktyka zawodowa (śródroczna)</c:v>
                </c:pt>
                <c:pt idx="73">
                  <c:v>Oddział pediatrii - praktyka zawodowa (śródroczna)</c:v>
                </c:pt>
                <c:pt idx="74">
                  <c:v>Oddział anestezjologii i intensywnej terapii - praktyka zawodowa (wakacyjna)</c:v>
                </c:pt>
                <c:pt idx="75">
                  <c:v>Oddział chirurgii ogólnej - praktyka zawodowa (śródroczna)</c:v>
                </c:pt>
                <c:pt idx="76">
                  <c:v>Oddział chorób wewnętrznych - praktyka zawodowa (śródroczna)</c:v>
                </c:pt>
                <c:pt idx="77">
                  <c:v>Oddział ginekologii i położnictwa - praktyka zawodowa (śródroczna)</c:v>
                </c:pt>
                <c:pt idx="78">
                  <c:v>sumy dla 3 roku</c:v>
                </c:pt>
              </c:strCache>
            </c:strRef>
          </c:cat>
          <c:val>
            <c:numRef>
              <c:f>Matryca!$S$20:$S$98</c:f>
              <c:numCache>
                <c:formatCode>General</c:formatCode>
                <c:ptCount val="7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  <c:pt idx="27">
                  <c:v>0</c:v>
                </c:pt>
                <c:pt idx="28">
                  <c:v>54</c:v>
                </c:pt>
                <c:pt idx="29">
                  <c:v>2</c:v>
                </c:pt>
                <c:pt idx="30">
                  <c:v>1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38</c:v>
                </c:pt>
                <c:pt idx="49">
                  <c:v>4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4</c:v>
                </c:pt>
                <c:pt idx="76">
                  <c:v>4</c:v>
                </c:pt>
                <c:pt idx="77">
                  <c:v>2</c:v>
                </c:pt>
                <c:pt idx="78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6E-4B7F-BBD8-C0904AC771B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81266528"/>
        <c:axId val="1181264864"/>
      </c:barChart>
      <c:catAx>
        <c:axId val="1181266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gradFill>
            <a:gsLst>
              <a:gs pos="4810">
                <a:srgbClr val="F8F8F8"/>
              </a:gs>
              <a:gs pos="37000">
                <a:srgbClr val="E9E9E9"/>
              </a:gs>
              <a:gs pos="0">
                <a:schemeClr val="bg1"/>
              </a:gs>
              <a:gs pos="74000">
                <a:schemeClr val="accent3">
                  <a:lumMod val="45000"/>
                  <a:lumOff val="55000"/>
                </a:schemeClr>
              </a:gs>
              <a:gs pos="83000">
                <a:schemeClr val="accent3">
                  <a:lumMod val="45000"/>
                  <a:lumOff val="55000"/>
                </a:schemeClr>
              </a:gs>
              <a:gs pos="100000">
                <a:schemeClr val="accent3">
                  <a:lumMod val="30000"/>
                  <a:lumOff val="70000"/>
                </a:schemeClr>
              </a:gs>
            </a:gsLst>
            <a:lin ang="5400000" scaled="1"/>
          </a:gradFill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sm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4864"/>
        <c:crosses val="autoZero"/>
        <c:auto val="1"/>
        <c:lblAlgn val="ctr"/>
        <c:lblOffset val="100"/>
        <c:noMultiLvlLbl val="0"/>
      </c:catAx>
      <c:valAx>
        <c:axId val="118126486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6528"/>
        <c:crosses val="autoZero"/>
        <c:crossBetween val="between"/>
      </c:valAx>
      <c:spPr>
        <a:noFill/>
        <a:ln w="6350">
          <a:solidFill>
            <a:schemeClr val="bg1">
              <a:lumMod val="9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1.7944952089903727E-2"/>
          <c:y val="1.2088956083465853E-3"/>
          <c:w val="0.41106764956685737"/>
          <c:h val="6.7006190461049086E-3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tx1"/>
      </a:solidFill>
      <a:round/>
    </a:ln>
    <a:effectLst>
      <a:softEdge rad="101600"/>
    </a:effectLst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517304</xdr:colOff>
      <xdr:row>3</xdr:row>
      <xdr:rowOff>66524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1472D1-076D-4035-9057-F2120AAB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24234" cy="68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372639</xdr:colOff>
      <xdr:row>3</xdr:row>
      <xdr:rowOff>88174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B4848B6-DF44-4D0E-95C7-FB42EF0F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14189" cy="65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346365</xdr:colOff>
      <xdr:row>1</xdr:row>
      <xdr:rowOff>65562</xdr:rowOff>
    </xdr:from>
    <xdr:to>
      <xdr:col>387</xdr:col>
      <xdr:colOff>1</xdr:colOff>
      <xdr:row>13</xdr:row>
      <xdr:rowOff>34636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A74DEFAE-69DE-44D3-B3DF-DF217872B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387</xdr:col>
      <xdr:colOff>0</xdr:colOff>
      <xdr:row>19</xdr:row>
      <xdr:rowOff>22265</xdr:rowOff>
    </xdr:from>
    <xdr:to>
      <xdr:col>399</xdr:col>
      <xdr:colOff>598713</xdr:colOff>
      <xdr:row>98</xdr:row>
      <xdr:rowOff>244929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E8532C23-E102-4243-A295-5B1BC04BD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BQ158"/>
  <sheetViews>
    <sheetView zoomScale="90" zoomScaleNormal="90" workbookViewId="0">
      <selection activeCell="AE21" sqref="AE21"/>
    </sheetView>
  </sheetViews>
  <sheetFormatPr defaultColWidth="8.85546875" defaultRowHeight="15" x14ac:dyDescent="0.25"/>
  <cols>
    <col min="1" max="1" width="4" customWidth="1"/>
    <col min="2" max="2" width="6.7109375" customWidth="1"/>
    <col min="3" max="3" width="11.42578125" customWidth="1"/>
    <col min="4" max="4" width="6.7109375" customWidth="1"/>
    <col min="5" max="5" width="6.7109375" style="14" customWidth="1"/>
    <col min="6" max="6" width="12" customWidth="1"/>
    <col min="7" max="7" width="7.140625" customWidth="1"/>
    <col min="8" max="8" width="16.140625" customWidth="1"/>
    <col min="9" max="9" width="27.42578125" style="5" customWidth="1"/>
    <col min="10" max="11" width="7.85546875" style="5" customWidth="1"/>
    <col min="12" max="12" width="14.42578125" style="5" customWidth="1"/>
    <col min="13" max="13" width="11" customWidth="1"/>
    <col min="14" max="14" width="6.85546875" style="5" customWidth="1"/>
    <col min="15" max="15" width="11.85546875" style="5" customWidth="1"/>
    <col min="16" max="16" width="8.140625" style="5" customWidth="1"/>
    <col min="17" max="17" width="10.42578125" style="53" customWidth="1"/>
    <col min="18" max="18" width="12.7109375" style="53" customWidth="1"/>
    <col min="19" max="19" width="10.42578125" style="5" customWidth="1"/>
    <col min="20" max="20" width="17" style="5" customWidth="1"/>
    <col min="21" max="21" width="10" style="5" customWidth="1"/>
    <col min="22" max="23" width="5.7109375" customWidth="1"/>
    <col min="24" max="24" width="8.42578125" customWidth="1"/>
    <col min="25" max="31" width="5.7109375" customWidth="1"/>
    <col min="32" max="34" width="7.140625" customWidth="1"/>
    <col min="35" max="42" width="5.7109375" customWidth="1"/>
    <col min="43" max="44" width="7" customWidth="1"/>
    <col min="45" max="46" width="5.7109375" customWidth="1"/>
    <col min="47" max="47" width="7.140625" customWidth="1"/>
    <col min="48" max="54" width="5.7109375" customWidth="1"/>
    <col min="55" max="57" width="7.140625" customWidth="1"/>
    <col min="58" max="65" width="5.7109375" customWidth="1"/>
    <col min="66" max="67" width="6.7109375" customWidth="1"/>
    <col min="68" max="68" width="12.85546875" style="7" customWidth="1"/>
    <col min="69" max="69" width="28.85546875" style="5" customWidth="1"/>
  </cols>
  <sheetData>
    <row r="5" spans="1:69" ht="30" x14ac:dyDescent="0.25">
      <c r="F5" s="508" t="s">
        <v>0</v>
      </c>
      <c r="G5" s="509"/>
      <c r="H5" s="510"/>
      <c r="I5" s="4" t="s">
        <v>1</v>
      </c>
    </row>
    <row r="6" spans="1:69" ht="17.25" x14ac:dyDescent="0.3">
      <c r="F6" s="508" t="s">
        <v>2</v>
      </c>
      <c r="G6" s="509"/>
      <c r="H6" s="510"/>
      <c r="I6" s="4" t="s">
        <v>3</v>
      </c>
      <c r="AL6" s="2" t="s">
        <v>4</v>
      </c>
    </row>
    <row r="7" spans="1:69" x14ac:dyDescent="0.25">
      <c r="F7" s="508" t="s">
        <v>5</v>
      </c>
      <c r="G7" s="509"/>
      <c r="H7" s="510"/>
      <c r="I7" s="8" t="s">
        <v>6</v>
      </c>
      <c r="J7" s="15"/>
      <c r="K7" s="15"/>
      <c r="AM7" t="s">
        <v>7</v>
      </c>
    </row>
    <row r="8" spans="1:69" x14ac:dyDescent="0.25">
      <c r="F8" s="508" t="s">
        <v>8</v>
      </c>
      <c r="G8" s="509"/>
      <c r="H8" s="510"/>
      <c r="I8" s="4" t="s">
        <v>9</v>
      </c>
      <c r="AM8" t="s">
        <v>10</v>
      </c>
    </row>
    <row r="9" spans="1:69" x14ac:dyDescent="0.25">
      <c r="F9" s="508" t="s">
        <v>11</v>
      </c>
      <c r="G9" s="509"/>
      <c r="H9" s="510"/>
      <c r="I9" s="4" t="s">
        <v>12</v>
      </c>
      <c r="AM9" t="s">
        <v>13</v>
      </c>
    </row>
    <row r="10" spans="1:69" x14ac:dyDescent="0.25">
      <c r="F10" s="508" t="s">
        <v>14</v>
      </c>
      <c r="G10" s="509"/>
      <c r="H10" s="510"/>
      <c r="I10" s="4" t="s">
        <v>15</v>
      </c>
      <c r="L10" s="15"/>
      <c r="N10" s="15"/>
      <c r="O10" s="15"/>
      <c r="P10" s="15"/>
      <c r="Q10" s="54"/>
      <c r="R10" s="54"/>
      <c r="S10" s="15"/>
      <c r="T10" s="15"/>
      <c r="U10" s="15"/>
      <c r="AM10" s="423" t="s">
        <v>629</v>
      </c>
    </row>
    <row r="11" spans="1:69" x14ac:dyDescent="0.25">
      <c r="F11" s="508" t="s">
        <v>16</v>
      </c>
      <c r="G11" s="509"/>
      <c r="H11" s="510"/>
      <c r="I11" s="9">
        <v>6</v>
      </c>
      <c r="J11" s="16"/>
      <c r="K11" s="16"/>
    </row>
    <row r="12" spans="1:69" x14ac:dyDescent="0.25">
      <c r="F12" s="508" t="s">
        <v>17</v>
      </c>
      <c r="G12" s="509"/>
      <c r="H12" s="510"/>
      <c r="I12" s="102" t="s">
        <v>18</v>
      </c>
      <c r="J12" s="146"/>
      <c r="K12" s="146"/>
    </row>
    <row r="13" spans="1:69" x14ac:dyDescent="0.25">
      <c r="F13" s="508" t="s">
        <v>19</v>
      </c>
      <c r="G13" s="509"/>
      <c r="H13" s="510"/>
      <c r="I13" s="9">
        <v>180</v>
      </c>
      <c r="J13" s="16"/>
      <c r="K13" s="16"/>
    </row>
    <row r="14" spans="1:69" ht="15.75" thickBot="1" x14ac:dyDescent="0.3">
      <c r="L14" s="16"/>
      <c r="N14" s="16"/>
      <c r="O14" s="16"/>
      <c r="P14" s="16"/>
      <c r="Q14" s="93"/>
      <c r="R14" s="94"/>
      <c r="S14" s="16"/>
      <c r="T14" s="16"/>
      <c r="U14" s="16"/>
    </row>
    <row r="15" spans="1:69" ht="24" customHeight="1" thickBot="1" x14ac:dyDescent="0.3">
      <c r="A15" s="456" t="s">
        <v>20</v>
      </c>
      <c r="B15" s="424" t="s">
        <v>21</v>
      </c>
      <c r="C15" s="424" t="s">
        <v>22</v>
      </c>
      <c r="D15" s="424" t="s">
        <v>23</v>
      </c>
      <c r="E15" s="424" t="s">
        <v>24</v>
      </c>
      <c r="F15" s="424" t="s">
        <v>25</v>
      </c>
      <c r="G15" s="424" t="s">
        <v>26</v>
      </c>
      <c r="H15" s="466" t="s">
        <v>27</v>
      </c>
      <c r="I15" s="464" t="s">
        <v>28</v>
      </c>
      <c r="J15" s="424" t="s">
        <v>29</v>
      </c>
      <c r="K15" s="424" t="s">
        <v>30</v>
      </c>
      <c r="L15" s="488" t="s">
        <v>31</v>
      </c>
      <c r="M15" s="489"/>
      <c r="N15" s="489"/>
      <c r="O15" s="489"/>
      <c r="P15" s="489"/>
      <c r="Q15" s="489"/>
      <c r="R15" s="489"/>
      <c r="S15" s="489"/>
      <c r="T15" s="490"/>
      <c r="U15" s="145"/>
      <c r="V15" s="497" t="s">
        <v>32</v>
      </c>
      <c r="W15" s="497"/>
      <c r="X15" s="497"/>
      <c r="Y15" s="497"/>
      <c r="Z15" s="497"/>
      <c r="AA15" s="497"/>
      <c r="AB15" s="497"/>
      <c r="AC15" s="497"/>
      <c r="AD15" s="497"/>
      <c r="AE15" s="497"/>
      <c r="AF15" s="497"/>
      <c r="AG15" s="497"/>
      <c r="AH15" s="497"/>
      <c r="AI15" s="497"/>
      <c r="AJ15" s="497"/>
      <c r="AK15" s="497"/>
      <c r="AL15" s="497"/>
      <c r="AM15" s="497"/>
      <c r="AN15" s="497"/>
      <c r="AO15" s="497"/>
      <c r="AP15" s="497"/>
      <c r="AQ15" s="497"/>
      <c r="AR15" s="498"/>
      <c r="AS15" s="499" t="s">
        <v>33</v>
      </c>
      <c r="AT15" s="500"/>
      <c r="AU15" s="500"/>
      <c r="AV15" s="500"/>
      <c r="AW15" s="500"/>
      <c r="AX15" s="500"/>
      <c r="AY15" s="500"/>
      <c r="AZ15" s="500"/>
      <c r="BA15" s="500"/>
      <c r="BB15" s="500"/>
      <c r="BC15" s="500"/>
      <c r="BD15" s="500"/>
      <c r="BE15" s="500"/>
      <c r="BF15" s="500"/>
      <c r="BG15" s="500"/>
      <c r="BH15" s="500"/>
      <c r="BI15" s="500"/>
      <c r="BJ15" s="500"/>
      <c r="BK15" s="500"/>
      <c r="BL15" s="500"/>
      <c r="BM15" s="500"/>
      <c r="BN15" s="500"/>
      <c r="BO15" s="501"/>
      <c r="BP15" s="431" t="s">
        <v>34</v>
      </c>
      <c r="BQ15" s="432"/>
    </row>
    <row r="16" spans="1:69" ht="46.5" customHeight="1" x14ac:dyDescent="0.25">
      <c r="A16" s="457"/>
      <c r="B16" s="425"/>
      <c r="C16" s="425"/>
      <c r="D16" s="425"/>
      <c r="E16" s="425"/>
      <c r="F16" s="425"/>
      <c r="G16" s="425"/>
      <c r="H16" s="467"/>
      <c r="I16" s="465"/>
      <c r="J16" s="425"/>
      <c r="K16" s="425"/>
      <c r="L16" s="491" t="s">
        <v>35</v>
      </c>
      <c r="M16" s="491"/>
      <c r="N16" s="491"/>
      <c r="O16" s="492"/>
      <c r="P16" s="481" t="s">
        <v>36</v>
      </c>
      <c r="Q16" s="482"/>
      <c r="R16" s="482"/>
      <c r="S16" s="482"/>
      <c r="T16" s="482"/>
      <c r="U16" s="427" t="s">
        <v>37</v>
      </c>
      <c r="V16" s="483" t="s">
        <v>38</v>
      </c>
      <c r="W16" s="487" t="s">
        <v>39</v>
      </c>
      <c r="X16" s="485" t="s">
        <v>40</v>
      </c>
      <c r="Y16" s="476" t="s">
        <v>41</v>
      </c>
      <c r="Z16" s="474" t="s">
        <v>42</v>
      </c>
      <c r="AA16" s="502" t="s">
        <v>43</v>
      </c>
      <c r="AB16" s="503"/>
      <c r="AC16" s="472" t="s">
        <v>44</v>
      </c>
      <c r="AD16" s="472" t="s">
        <v>45</v>
      </c>
      <c r="AE16" s="472" t="s">
        <v>46</v>
      </c>
      <c r="AF16" s="478" t="s">
        <v>47</v>
      </c>
      <c r="AG16" s="479"/>
      <c r="AH16" s="480"/>
      <c r="AI16" s="472" t="s">
        <v>48</v>
      </c>
      <c r="AJ16" s="472" t="s">
        <v>49</v>
      </c>
      <c r="AK16" s="472" t="s">
        <v>50</v>
      </c>
      <c r="AL16" s="472" t="s">
        <v>51</v>
      </c>
      <c r="AM16" s="472" t="s">
        <v>52</v>
      </c>
      <c r="AN16" s="472" t="s">
        <v>53</v>
      </c>
      <c r="AO16" s="472" t="s">
        <v>54</v>
      </c>
      <c r="AP16" s="472" t="s">
        <v>55</v>
      </c>
      <c r="AQ16" s="493" t="s">
        <v>56</v>
      </c>
      <c r="AR16" s="495" t="s">
        <v>57</v>
      </c>
      <c r="AS16" s="483" t="s">
        <v>58</v>
      </c>
      <c r="AT16" s="487" t="s">
        <v>39</v>
      </c>
      <c r="AU16" s="485" t="s">
        <v>59</v>
      </c>
      <c r="AV16" s="476" t="s">
        <v>41</v>
      </c>
      <c r="AW16" s="474" t="s">
        <v>42</v>
      </c>
      <c r="AX16" s="502" t="s">
        <v>43</v>
      </c>
      <c r="AY16" s="503"/>
      <c r="AZ16" s="472" t="s">
        <v>44</v>
      </c>
      <c r="BA16" s="472" t="s">
        <v>60</v>
      </c>
      <c r="BB16" s="472" t="s">
        <v>46</v>
      </c>
      <c r="BC16" s="478" t="s">
        <v>47</v>
      </c>
      <c r="BD16" s="479"/>
      <c r="BE16" s="480"/>
      <c r="BF16" s="472" t="s">
        <v>48</v>
      </c>
      <c r="BG16" s="472" t="s">
        <v>49</v>
      </c>
      <c r="BH16" s="472" t="s">
        <v>50</v>
      </c>
      <c r="BI16" s="472" t="s">
        <v>51</v>
      </c>
      <c r="BJ16" s="472" t="s">
        <v>52</v>
      </c>
      <c r="BK16" s="472" t="s">
        <v>53</v>
      </c>
      <c r="BL16" s="472" t="s">
        <v>54</v>
      </c>
      <c r="BM16" s="472" t="s">
        <v>55</v>
      </c>
      <c r="BN16" s="504" t="s">
        <v>56</v>
      </c>
      <c r="BO16" s="506" t="s">
        <v>57</v>
      </c>
      <c r="BP16" s="433"/>
      <c r="BQ16" s="434"/>
    </row>
    <row r="17" spans="1:69" ht="78.75" customHeight="1" x14ac:dyDescent="0.25">
      <c r="A17" s="457"/>
      <c r="B17" s="425"/>
      <c r="C17" s="425"/>
      <c r="D17" s="425"/>
      <c r="E17" s="425"/>
      <c r="F17" s="425"/>
      <c r="G17" s="425"/>
      <c r="H17" s="467"/>
      <c r="I17" s="465"/>
      <c r="J17" s="425"/>
      <c r="K17" s="425"/>
      <c r="L17" s="147" t="s">
        <v>61</v>
      </c>
      <c r="M17" s="172" t="s">
        <v>62</v>
      </c>
      <c r="N17" s="31" t="s">
        <v>63</v>
      </c>
      <c r="O17" s="151" t="s">
        <v>64</v>
      </c>
      <c r="P17" s="37" t="s">
        <v>65</v>
      </c>
      <c r="Q17" s="60" t="s">
        <v>66</v>
      </c>
      <c r="R17" s="64" t="s">
        <v>67</v>
      </c>
      <c r="S17" s="40" t="s">
        <v>68</v>
      </c>
      <c r="T17" s="36" t="s">
        <v>69</v>
      </c>
      <c r="U17" s="428"/>
      <c r="V17" s="484"/>
      <c r="W17" s="428"/>
      <c r="X17" s="486"/>
      <c r="Y17" s="477"/>
      <c r="Z17" s="475"/>
      <c r="AA17" s="62" t="s">
        <v>70</v>
      </c>
      <c r="AB17" s="41" t="s">
        <v>71</v>
      </c>
      <c r="AC17" s="473"/>
      <c r="AD17" s="473"/>
      <c r="AE17" s="473"/>
      <c r="AF17" s="61" t="s">
        <v>72</v>
      </c>
      <c r="AG17" s="61" t="s">
        <v>73</v>
      </c>
      <c r="AH17" s="61" t="s">
        <v>74</v>
      </c>
      <c r="AI17" s="473"/>
      <c r="AJ17" s="473"/>
      <c r="AK17" s="473"/>
      <c r="AL17" s="473"/>
      <c r="AM17" s="473"/>
      <c r="AN17" s="473"/>
      <c r="AO17" s="473"/>
      <c r="AP17" s="473"/>
      <c r="AQ17" s="494"/>
      <c r="AR17" s="496"/>
      <c r="AS17" s="484"/>
      <c r="AT17" s="428"/>
      <c r="AU17" s="486"/>
      <c r="AV17" s="477"/>
      <c r="AW17" s="475"/>
      <c r="AX17" s="62" t="s">
        <v>70</v>
      </c>
      <c r="AY17" s="41" t="s">
        <v>71</v>
      </c>
      <c r="AZ17" s="473"/>
      <c r="BA17" s="473"/>
      <c r="BB17" s="473"/>
      <c r="BC17" s="61" t="s">
        <v>72</v>
      </c>
      <c r="BD17" s="61" t="s">
        <v>73</v>
      </c>
      <c r="BE17" s="61" t="s">
        <v>74</v>
      </c>
      <c r="BF17" s="473"/>
      <c r="BG17" s="473"/>
      <c r="BH17" s="473"/>
      <c r="BI17" s="473"/>
      <c r="BJ17" s="473"/>
      <c r="BK17" s="473"/>
      <c r="BL17" s="473"/>
      <c r="BM17" s="473"/>
      <c r="BN17" s="505"/>
      <c r="BO17" s="507"/>
      <c r="BP17" s="21" t="s">
        <v>75</v>
      </c>
      <c r="BQ17" s="92" t="s">
        <v>76</v>
      </c>
    </row>
    <row r="18" spans="1:69" ht="13.5" customHeight="1" x14ac:dyDescent="0.25">
      <c r="A18" s="462"/>
      <c r="B18" s="460"/>
      <c r="C18" s="460"/>
      <c r="D18" s="460"/>
      <c r="E18" s="460"/>
      <c r="F18" s="460"/>
      <c r="G18" s="460"/>
      <c r="H18" s="95"/>
      <c r="I18" s="458"/>
      <c r="J18" s="425"/>
      <c r="K18" s="425"/>
      <c r="L18" s="148">
        <v>1</v>
      </c>
      <c r="M18" s="69">
        <v>2</v>
      </c>
      <c r="N18" s="70">
        <v>3</v>
      </c>
      <c r="O18" s="167">
        <v>4</v>
      </c>
      <c r="P18" s="71">
        <v>5</v>
      </c>
      <c r="Q18" s="72">
        <v>6</v>
      </c>
      <c r="R18" s="72">
        <v>7</v>
      </c>
      <c r="S18" s="73">
        <v>8</v>
      </c>
      <c r="T18" s="74">
        <v>9</v>
      </c>
      <c r="U18" s="429">
        <v>10</v>
      </c>
      <c r="V18" s="448">
        <v>11</v>
      </c>
      <c r="W18" s="176">
        <v>12</v>
      </c>
      <c r="X18" s="75">
        <v>13</v>
      </c>
      <c r="Y18" s="76">
        <v>14</v>
      </c>
      <c r="Z18" s="152">
        <v>15</v>
      </c>
      <c r="AA18" s="468">
        <v>16</v>
      </c>
      <c r="AB18" s="77">
        <v>17</v>
      </c>
      <c r="AC18" s="450">
        <v>18</v>
      </c>
      <c r="AD18" s="450">
        <v>19</v>
      </c>
      <c r="AE18" s="450">
        <v>20</v>
      </c>
      <c r="AF18" s="78">
        <v>21</v>
      </c>
      <c r="AG18" s="450">
        <v>22</v>
      </c>
      <c r="AH18" s="450">
        <v>23</v>
      </c>
      <c r="AI18" s="450">
        <v>24</v>
      </c>
      <c r="AJ18" s="450">
        <v>25</v>
      </c>
      <c r="AK18" s="450">
        <v>26</v>
      </c>
      <c r="AL18" s="450">
        <v>27</v>
      </c>
      <c r="AM18" s="450">
        <v>28</v>
      </c>
      <c r="AN18" s="450">
        <v>29</v>
      </c>
      <c r="AO18" s="450">
        <v>30</v>
      </c>
      <c r="AP18" s="450">
        <v>31</v>
      </c>
      <c r="AQ18" s="446">
        <v>32</v>
      </c>
      <c r="AR18" s="470">
        <v>33</v>
      </c>
      <c r="AS18" s="448">
        <v>34</v>
      </c>
      <c r="AT18" s="429">
        <v>35</v>
      </c>
      <c r="AU18" s="79">
        <v>36</v>
      </c>
      <c r="AV18" s="76">
        <v>37</v>
      </c>
      <c r="AW18" s="154">
        <v>38</v>
      </c>
      <c r="AX18" s="450">
        <v>39</v>
      </c>
      <c r="AY18" s="77">
        <v>40</v>
      </c>
      <c r="AZ18" s="450">
        <v>41</v>
      </c>
      <c r="BA18" s="450">
        <v>42</v>
      </c>
      <c r="BB18" s="450">
        <v>43</v>
      </c>
      <c r="BC18" s="454">
        <v>44</v>
      </c>
      <c r="BD18" s="452">
        <v>45</v>
      </c>
      <c r="BE18" s="80">
        <v>46</v>
      </c>
      <c r="BF18" s="450">
        <v>47</v>
      </c>
      <c r="BG18" s="450">
        <v>48</v>
      </c>
      <c r="BH18" s="450">
        <v>49</v>
      </c>
      <c r="BI18" s="450">
        <v>50</v>
      </c>
      <c r="BJ18" s="450">
        <v>51</v>
      </c>
      <c r="BK18" s="450">
        <v>52</v>
      </c>
      <c r="BL18" s="450">
        <v>53</v>
      </c>
      <c r="BM18" s="450">
        <v>54</v>
      </c>
      <c r="BN18" s="446">
        <v>55</v>
      </c>
      <c r="BO18" s="444">
        <v>56</v>
      </c>
      <c r="BP18" s="81" t="s">
        <v>77</v>
      </c>
      <c r="BQ18" s="442" t="s">
        <v>78</v>
      </c>
    </row>
    <row r="19" spans="1:69" ht="66" customHeight="1" thickBot="1" x14ac:dyDescent="0.3">
      <c r="A19" s="463"/>
      <c r="B19" s="461"/>
      <c r="C19" s="461"/>
      <c r="D19" s="461"/>
      <c r="E19" s="461"/>
      <c r="F19" s="461"/>
      <c r="G19" s="461"/>
      <c r="H19" s="96"/>
      <c r="I19" s="459"/>
      <c r="J19" s="426"/>
      <c r="K19" s="426"/>
      <c r="L19" s="203" t="s">
        <v>79</v>
      </c>
      <c r="M19" s="82" t="s">
        <v>80</v>
      </c>
      <c r="N19" s="50" t="s">
        <v>81</v>
      </c>
      <c r="O19" s="204" t="s">
        <v>82</v>
      </c>
      <c r="P19" s="83" t="s">
        <v>83</v>
      </c>
      <c r="Q19" s="84" t="s">
        <v>84</v>
      </c>
      <c r="R19" s="139" t="s">
        <v>85</v>
      </c>
      <c r="S19" s="85" t="s">
        <v>86</v>
      </c>
      <c r="T19" s="86" t="s">
        <v>87</v>
      </c>
      <c r="U19" s="430"/>
      <c r="V19" s="449"/>
      <c r="W19" s="177"/>
      <c r="X19" s="87" t="s">
        <v>88</v>
      </c>
      <c r="Y19" s="88" t="s">
        <v>89</v>
      </c>
      <c r="Z19" s="153" t="s">
        <v>90</v>
      </c>
      <c r="AA19" s="469"/>
      <c r="AB19" s="85"/>
      <c r="AC19" s="451"/>
      <c r="AD19" s="451"/>
      <c r="AE19" s="451"/>
      <c r="AF19" s="89"/>
      <c r="AG19" s="451"/>
      <c r="AH19" s="451"/>
      <c r="AI19" s="451"/>
      <c r="AJ19" s="451"/>
      <c r="AK19" s="451"/>
      <c r="AL19" s="451"/>
      <c r="AM19" s="451"/>
      <c r="AN19" s="451"/>
      <c r="AO19" s="451"/>
      <c r="AP19" s="451"/>
      <c r="AQ19" s="447"/>
      <c r="AR19" s="471"/>
      <c r="AS19" s="449"/>
      <c r="AT19" s="430"/>
      <c r="AU19" s="49" t="s">
        <v>91</v>
      </c>
      <c r="AV19" s="88" t="s">
        <v>92</v>
      </c>
      <c r="AW19" s="155" t="s">
        <v>93</v>
      </c>
      <c r="AX19" s="451"/>
      <c r="AY19" s="85"/>
      <c r="AZ19" s="451"/>
      <c r="BA19" s="451"/>
      <c r="BB19" s="451"/>
      <c r="BC19" s="455"/>
      <c r="BD19" s="453"/>
      <c r="BE19" s="90"/>
      <c r="BF19" s="451"/>
      <c r="BG19" s="451"/>
      <c r="BH19" s="451"/>
      <c r="BI19" s="451"/>
      <c r="BJ19" s="451"/>
      <c r="BK19" s="451"/>
      <c r="BL19" s="451"/>
      <c r="BM19" s="451"/>
      <c r="BN19" s="447"/>
      <c r="BO19" s="445"/>
      <c r="BP19" s="91" t="s">
        <v>94</v>
      </c>
      <c r="BQ19" s="443"/>
    </row>
    <row r="20" spans="1:69" s="11" customFormat="1" x14ac:dyDescent="0.25">
      <c r="A20" s="189">
        <v>1</v>
      </c>
      <c r="B20" s="190" t="s">
        <v>95</v>
      </c>
      <c r="C20" s="191" t="s">
        <v>96</v>
      </c>
      <c r="D20" s="191"/>
      <c r="E20" s="190">
        <v>1</v>
      </c>
      <c r="F20" s="191" t="s">
        <v>97</v>
      </c>
      <c r="G20" s="191" t="s">
        <v>98</v>
      </c>
      <c r="H20" s="192" t="s">
        <v>99</v>
      </c>
      <c r="I20" s="192" t="s">
        <v>100</v>
      </c>
      <c r="J20" s="150"/>
      <c r="K20" s="150"/>
      <c r="L20" s="105">
        <f t="shared" ref="L20:L82" si="0">X20+AU20</f>
        <v>75</v>
      </c>
      <c r="M20" s="24">
        <f t="shared" ref="M20:M82" si="1">AR20+BO20</f>
        <v>25</v>
      </c>
      <c r="N20" s="106">
        <f t="shared" ref="N20:N82" si="2">Y20+AV20</f>
        <v>50</v>
      </c>
      <c r="O20" s="168">
        <f t="shared" ref="O20:O82" si="3">Z20+AW20</f>
        <v>50</v>
      </c>
      <c r="P20" s="107">
        <f>W20+AT20</f>
        <v>3</v>
      </c>
      <c r="Q20" s="108">
        <f t="shared" ref="Q20:Q83" si="4">IFERROR((AK20+BH20)*P20/N20," ")</f>
        <v>0</v>
      </c>
      <c r="R20" s="59">
        <f>IFERROR((SUM(AD20:AH20,AJ20:AK20,AP20,BA20:BE20,BG20:BH20,BM20))*P20/N20," ")</f>
        <v>1.2</v>
      </c>
      <c r="S20" s="109">
        <f>IFERROR((AB20+AN20+AY20+BK20)*P20/N20," ")</f>
        <v>1.8</v>
      </c>
      <c r="T20" s="112">
        <f>IFERROR((SUM(AA20,AC20:AM20,AX20,AZ20:BJ20)*P20/N20)," ")</f>
        <v>3</v>
      </c>
      <c r="U20" s="196" t="s">
        <v>101</v>
      </c>
      <c r="V20" s="391" t="s">
        <v>102</v>
      </c>
      <c r="W20" s="178">
        <v>3</v>
      </c>
      <c r="X20" s="110">
        <f t="shared" ref="X20:X82" si="5">AR20+Y20</f>
        <v>75</v>
      </c>
      <c r="Y20" s="111">
        <f t="shared" ref="Y20:Y82" si="6">AQ20+Z20</f>
        <v>50</v>
      </c>
      <c r="Z20" s="156">
        <f t="shared" ref="Z20:Z82" si="7">(SUM(AA20:AP20))-AB20</f>
        <v>50</v>
      </c>
      <c r="AA20" s="44">
        <v>30</v>
      </c>
      <c r="AB20" s="42">
        <v>30</v>
      </c>
      <c r="AC20" s="48"/>
      <c r="AD20" s="48"/>
      <c r="AE20" s="48">
        <v>20</v>
      </c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20"/>
      <c r="AR20" s="29">
        <v>25</v>
      </c>
      <c r="AS20" s="47"/>
      <c r="AT20" s="97"/>
      <c r="AU20" s="25">
        <f t="shared" ref="AU20:AU82" si="8">BO20+AV20</f>
        <v>0</v>
      </c>
      <c r="AV20" s="34">
        <f t="shared" ref="AV20:AV82" si="9">BN20+AW20</f>
        <v>0</v>
      </c>
      <c r="AW20" s="160">
        <f t="shared" ref="AW20:AW82" si="10">(SUM(AX20:BM20))-AY20</f>
        <v>0</v>
      </c>
      <c r="AX20" s="48"/>
      <c r="AY20" s="42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20"/>
      <c r="BO20" s="29"/>
      <c r="BP20" s="22">
        <f>IFERROR(L20/P20," ")</f>
        <v>25</v>
      </c>
      <c r="BQ20" s="10" t="str">
        <f>IF(OR(BP20&gt;30,BP20&lt;25),"1 ECTS powinien mieścić się przedziale 25-30h","Wartość prawidłowa")</f>
        <v>Wartość prawidłowa</v>
      </c>
    </row>
    <row r="21" spans="1:69" s="11" customFormat="1" ht="30" x14ac:dyDescent="0.25">
      <c r="A21" s="46">
        <v>2</v>
      </c>
      <c r="B21" s="99" t="s">
        <v>95</v>
      </c>
      <c r="C21" s="18" t="s">
        <v>96</v>
      </c>
      <c r="D21" s="18"/>
      <c r="E21" s="187">
        <v>1</v>
      </c>
      <c r="F21" s="18" t="s">
        <v>97</v>
      </c>
      <c r="G21" s="48" t="s">
        <v>98</v>
      </c>
      <c r="H21" s="193" t="s">
        <v>99</v>
      </c>
      <c r="I21" s="188" t="s">
        <v>103</v>
      </c>
      <c r="J21" s="149"/>
      <c r="K21" s="149"/>
      <c r="L21" s="26">
        <f t="shared" si="0"/>
        <v>63</v>
      </c>
      <c r="M21" s="24">
        <f t="shared" si="1"/>
        <v>28</v>
      </c>
      <c r="N21" s="33">
        <f t="shared" si="2"/>
        <v>35</v>
      </c>
      <c r="O21" s="169">
        <f t="shared" si="3"/>
        <v>35</v>
      </c>
      <c r="P21" s="38">
        <f t="shared" ref="P21:P82" si="11">W21+AT21</f>
        <v>2.5</v>
      </c>
      <c r="Q21" s="59">
        <f t="shared" si="4"/>
        <v>0</v>
      </c>
      <c r="R21" s="59">
        <f t="shared" ref="R21:R47" si="12">IFERROR((SUM(AD21:AH21,AJ21:AK21,AP21,BA21:BE21,BG21:BH21,BM21))*P21/N21," ")</f>
        <v>0.7142857142857143</v>
      </c>
      <c r="S21" s="55">
        <f t="shared" ref="S21:S82" si="13">IFERROR((AB21+AN21+AY21+BK21)*P21/N21," ")</f>
        <v>1.7857142857142858</v>
      </c>
      <c r="T21" s="65">
        <f t="shared" ref="T21:T47" si="14">IFERROR((SUM(AA21,AC21:AM21,AX21,AZ21:BJ21)*P21/N21)," ")</f>
        <v>2.5</v>
      </c>
      <c r="U21" s="197" t="s">
        <v>101</v>
      </c>
      <c r="V21" s="395" t="s">
        <v>102</v>
      </c>
      <c r="W21" s="163">
        <v>2.5</v>
      </c>
      <c r="X21" s="28">
        <f t="shared" si="5"/>
        <v>63</v>
      </c>
      <c r="Y21" s="35">
        <f t="shared" si="6"/>
        <v>35</v>
      </c>
      <c r="Z21" s="157">
        <f t="shared" si="7"/>
        <v>35</v>
      </c>
      <c r="AA21" s="45">
        <v>25</v>
      </c>
      <c r="AB21" s="43">
        <v>25</v>
      </c>
      <c r="AC21" s="18"/>
      <c r="AD21" s="18">
        <v>10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9"/>
      <c r="AR21" s="30">
        <v>28</v>
      </c>
      <c r="AS21" s="47"/>
      <c r="AT21" s="163"/>
      <c r="AU21" s="26">
        <f t="shared" si="8"/>
        <v>0</v>
      </c>
      <c r="AV21" s="35">
        <f t="shared" si="9"/>
        <v>0</v>
      </c>
      <c r="AW21" s="161">
        <f t="shared" si="10"/>
        <v>0</v>
      </c>
      <c r="AX21" s="18"/>
      <c r="AY21" s="43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9"/>
      <c r="BO21" s="30"/>
      <c r="BP21" s="22">
        <f t="shared" ref="BP21:BP82" si="15">IFERROR(L21/P21," ")</f>
        <v>25.2</v>
      </c>
      <c r="BQ21" s="10" t="str">
        <f t="shared" ref="BQ21:BQ97" si="16">IF(OR(BP21&gt;30,BP21&lt;25),"1 ECTS powinien mieścić się przedziale 25-30h","Wartość prawidłowa")</f>
        <v>Wartość prawidłowa</v>
      </c>
    </row>
    <row r="22" spans="1:69" s="11" customFormat="1" x14ac:dyDescent="0.25">
      <c r="A22" s="18">
        <v>3</v>
      </c>
      <c r="B22" s="187" t="s">
        <v>95</v>
      </c>
      <c r="C22" s="18" t="s">
        <v>96</v>
      </c>
      <c r="D22" s="18"/>
      <c r="E22" s="187">
        <v>1</v>
      </c>
      <c r="F22" s="18" t="s">
        <v>97</v>
      </c>
      <c r="G22" s="48" t="s">
        <v>98</v>
      </c>
      <c r="H22" s="193" t="s">
        <v>99</v>
      </c>
      <c r="I22" s="188" t="s">
        <v>104</v>
      </c>
      <c r="J22" s="149"/>
      <c r="K22" s="149"/>
      <c r="L22" s="26">
        <f t="shared" si="0"/>
        <v>63</v>
      </c>
      <c r="M22" s="24">
        <f t="shared" si="1"/>
        <v>28</v>
      </c>
      <c r="N22" s="33">
        <f t="shared" si="2"/>
        <v>35</v>
      </c>
      <c r="O22" s="169">
        <f t="shared" si="3"/>
        <v>35</v>
      </c>
      <c r="P22" s="38">
        <f t="shared" si="11"/>
        <v>2.5</v>
      </c>
      <c r="Q22" s="59">
        <f t="shared" si="4"/>
        <v>0</v>
      </c>
      <c r="R22" s="59">
        <f t="shared" si="12"/>
        <v>0.7142857142857143</v>
      </c>
      <c r="S22" s="55">
        <f t="shared" si="13"/>
        <v>1.7857142857142858</v>
      </c>
      <c r="T22" s="65">
        <f t="shared" si="14"/>
        <v>2.5</v>
      </c>
      <c r="U22" s="197" t="s">
        <v>101</v>
      </c>
      <c r="V22" s="395" t="s">
        <v>102</v>
      </c>
      <c r="W22" s="163">
        <v>2.5</v>
      </c>
      <c r="X22" s="28">
        <f t="shared" si="5"/>
        <v>63</v>
      </c>
      <c r="Y22" s="35">
        <f t="shared" si="6"/>
        <v>35</v>
      </c>
      <c r="Z22" s="157">
        <f t="shared" si="7"/>
        <v>35</v>
      </c>
      <c r="AA22" s="45">
        <v>25</v>
      </c>
      <c r="AB22" s="43">
        <v>25</v>
      </c>
      <c r="AC22" s="18"/>
      <c r="AD22" s="18">
        <v>10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9"/>
      <c r="AR22" s="30">
        <v>28</v>
      </c>
      <c r="AS22" s="47"/>
      <c r="AT22" s="163"/>
      <c r="AU22" s="26">
        <f t="shared" si="8"/>
        <v>0</v>
      </c>
      <c r="AV22" s="35">
        <f t="shared" si="9"/>
        <v>0</v>
      </c>
      <c r="AW22" s="161">
        <f t="shared" si="10"/>
        <v>0</v>
      </c>
      <c r="AX22" s="18"/>
      <c r="AY22" s="43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9"/>
      <c r="BO22" s="30"/>
      <c r="BP22" s="22">
        <f t="shared" si="15"/>
        <v>25.2</v>
      </c>
      <c r="BQ22" s="10" t="str">
        <f t="shared" si="16"/>
        <v>Wartość prawidłowa</v>
      </c>
    </row>
    <row r="23" spans="1:69" s="11" customFormat="1" x14ac:dyDescent="0.25">
      <c r="A23" s="18">
        <v>4</v>
      </c>
      <c r="B23" s="187" t="s">
        <v>95</v>
      </c>
      <c r="C23" s="18" t="s">
        <v>96</v>
      </c>
      <c r="D23" s="18"/>
      <c r="E23" s="187">
        <v>1</v>
      </c>
      <c r="F23" s="18" t="s">
        <v>97</v>
      </c>
      <c r="G23" s="48" t="s">
        <v>98</v>
      </c>
      <c r="H23" s="193" t="s">
        <v>99</v>
      </c>
      <c r="I23" s="188" t="s">
        <v>105</v>
      </c>
      <c r="J23" s="149"/>
      <c r="K23" s="149"/>
      <c r="L23" s="26">
        <f t="shared" si="0"/>
        <v>25</v>
      </c>
      <c r="M23" s="24">
        <f t="shared" si="1"/>
        <v>10</v>
      </c>
      <c r="N23" s="33">
        <f t="shared" si="2"/>
        <v>15</v>
      </c>
      <c r="O23" s="169">
        <f t="shared" si="3"/>
        <v>15</v>
      </c>
      <c r="P23" s="38">
        <f t="shared" si="11"/>
        <v>1</v>
      </c>
      <c r="Q23" s="59">
        <f t="shared" si="4"/>
        <v>0</v>
      </c>
      <c r="R23" s="59">
        <f t="shared" si="12"/>
        <v>0.66666666666666663</v>
      </c>
      <c r="S23" s="55">
        <f t="shared" si="13"/>
        <v>0.33333333333333331</v>
      </c>
      <c r="T23" s="65">
        <f t="shared" si="14"/>
        <v>1</v>
      </c>
      <c r="U23" s="197" t="s">
        <v>102</v>
      </c>
      <c r="V23" s="47" t="s">
        <v>102</v>
      </c>
      <c r="W23" s="163">
        <v>1</v>
      </c>
      <c r="X23" s="28">
        <f t="shared" si="5"/>
        <v>25</v>
      </c>
      <c r="Y23" s="35">
        <f t="shared" si="6"/>
        <v>15</v>
      </c>
      <c r="Z23" s="157">
        <f t="shared" si="7"/>
        <v>15</v>
      </c>
      <c r="AA23" s="45">
        <v>5</v>
      </c>
      <c r="AB23" s="43">
        <v>5</v>
      </c>
      <c r="AC23" s="18"/>
      <c r="AD23" s="18">
        <v>10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9"/>
      <c r="AR23" s="30">
        <v>10</v>
      </c>
      <c r="AS23" s="47"/>
      <c r="AT23" s="163"/>
      <c r="AU23" s="26">
        <f t="shared" si="8"/>
        <v>0</v>
      </c>
      <c r="AV23" s="35">
        <f t="shared" si="9"/>
        <v>0</v>
      </c>
      <c r="AW23" s="161">
        <f t="shared" si="10"/>
        <v>0</v>
      </c>
      <c r="AX23" s="18"/>
      <c r="AY23" s="43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9"/>
      <c r="BO23" s="30"/>
      <c r="BP23" s="22">
        <f t="shared" si="15"/>
        <v>25</v>
      </c>
      <c r="BQ23" s="10" t="str">
        <f t="shared" si="16"/>
        <v>Wartość prawidłowa</v>
      </c>
    </row>
    <row r="24" spans="1:69" s="11" customFormat="1" ht="30" x14ac:dyDescent="0.25">
      <c r="A24" s="18">
        <v>5</v>
      </c>
      <c r="B24" s="187" t="s">
        <v>95</v>
      </c>
      <c r="C24" s="18" t="s">
        <v>96</v>
      </c>
      <c r="D24" s="18"/>
      <c r="E24" s="187">
        <v>1</v>
      </c>
      <c r="F24" s="18" t="s">
        <v>97</v>
      </c>
      <c r="G24" s="48" t="s">
        <v>98</v>
      </c>
      <c r="H24" s="193" t="s">
        <v>99</v>
      </c>
      <c r="I24" s="188" t="s">
        <v>106</v>
      </c>
      <c r="J24" s="149"/>
      <c r="K24" s="149"/>
      <c r="L24" s="26">
        <f t="shared" si="0"/>
        <v>38</v>
      </c>
      <c r="M24" s="24">
        <f t="shared" si="1"/>
        <v>13</v>
      </c>
      <c r="N24" s="33">
        <f t="shared" si="2"/>
        <v>25</v>
      </c>
      <c r="O24" s="169">
        <f t="shared" si="3"/>
        <v>25</v>
      </c>
      <c r="P24" s="38">
        <f t="shared" si="11"/>
        <v>1.5</v>
      </c>
      <c r="Q24" s="59">
        <f t="shared" si="4"/>
        <v>0</v>
      </c>
      <c r="R24" s="59">
        <f t="shared" si="12"/>
        <v>0</v>
      </c>
      <c r="S24" s="55">
        <f t="shared" si="13"/>
        <v>0.9</v>
      </c>
      <c r="T24" s="65">
        <f t="shared" si="14"/>
        <v>1.5</v>
      </c>
      <c r="U24" s="197" t="s">
        <v>102</v>
      </c>
      <c r="V24" s="47" t="s">
        <v>102</v>
      </c>
      <c r="W24" s="163">
        <v>1.5</v>
      </c>
      <c r="X24" s="28">
        <f t="shared" si="5"/>
        <v>38</v>
      </c>
      <c r="Y24" s="35">
        <f t="shared" si="6"/>
        <v>25</v>
      </c>
      <c r="Z24" s="157">
        <f t="shared" si="7"/>
        <v>25</v>
      </c>
      <c r="AA24" s="45">
        <v>15</v>
      </c>
      <c r="AB24" s="43">
        <v>15</v>
      </c>
      <c r="AC24" s="18"/>
      <c r="AD24" s="18"/>
      <c r="AE24" s="18"/>
      <c r="AF24" s="18"/>
      <c r="AG24" s="18"/>
      <c r="AH24" s="18"/>
      <c r="AI24" s="18">
        <v>10</v>
      </c>
      <c r="AJ24" s="18"/>
      <c r="AK24" s="18"/>
      <c r="AL24" s="18"/>
      <c r="AM24" s="18"/>
      <c r="AN24" s="18"/>
      <c r="AO24" s="18"/>
      <c r="AP24" s="18"/>
      <c r="AQ24" s="19"/>
      <c r="AR24" s="30">
        <v>13</v>
      </c>
      <c r="AS24" s="47"/>
      <c r="AT24" s="163"/>
      <c r="AU24" s="26">
        <f t="shared" si="8"/>
        <v>0</v>
      </c>
      <c r="AV24" s="35">
        <f t="shared" si="9"/>
        <v>0</v>
      </c>
      <c r="AW24" s="161">
        <f t="shared" si="10"/>
        <v>0</v>
      </c>
      <c r="AX24" s="18"/>
      <c r="AY24" s="43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9"/>
      <c r="BO24" s="30"/>
      <c r="BP24" s="22">
        <f t="shared" si="15"/>
        <v>25.333333333333332</v>
      </c>
      <c r="BQ24" s="10" t="str">
        <f t="shared" si="16"/>
        <v>Wartość prawidłowa</v>
      </c>
    </row>
    <row r="25" spans="1:69" s="11" customFormat="1" x14ac:dyDescent="0.25">
      <c r="A25" s="18">
        <v>6</v>
      </c>
      <c r="B25" s="187" t="s">
        <v>95</v>
      </c>
      <c r="C25" s="18" t="s">
        <v>96</v>
      </c>
      <c r="D25" s="18"/>
      <c r="E25" s="187">
        <v>1</v>
      </c>
      <c r="F25" s="18" t="s">
        <v>97</v>
      </c>
      <c r="G25" s="48" t="s">
        <v>98</v>
      </c>
      <c r="H25" s="193" t="s">
        <v>99</v>
      </c>
      <c r="I25" s="188" t="s">
        <v>107</v>
      </c>
      <c r="J25" s="149"/>
      <c r="K25" s="149"/>
      <c r="L25" s="26">
        <f t="shared" si="0"/>
        <v>65</v>
      </c>
      <c r="M25" s="24">
        <f t="shared" si="1"/>
        <v>25</v>
      </c>
      <c r="N25" s="33">
        <f t="shared" si="2"/>
        <v>40</v>
      </c>
      <c r="O25" s="169">
        <f t="shared" si="3"/>
        <v>40</v>
      </c>
      <c r="P25" s="38">
        <f t="shared" si="11"/>
        <v>2.5</v>
      </c>
      <c r="Q25" s="59">
        <f t="shared" si="4"/>
        <v>0</v>
      </c>
      <c r="R25" s="59">
        <f t="shared" si="12"/>
        <v>1.25</v>
      </c>
      <c r="S25" s="55">
        <f t="shared" si="13"/>
        <v>0.625</v>
      </c>
      <c r="T25" s="65">
        <f t="shared" si="14"/>
        <v>2.5</v>
      </c>
      <c r="U25" s="197" t="s">
        <v>101</v>
      </c>
      <c r="V25" s="47"/>
      <c r="W25" s="163"/>
      <c r="X25" s="28">
        <f t="shared" si="5"/>
        <v>0</v>
      </c>
      <c r="Y25" s="35">
        <f t="shared" si="6"/>
        <v>0</v>
      </c>
      <c r="Z25" s="157">
        <f t="shared" si="7"/>
        <v>0</v>
      </c>
      <c r="AA25" s="45"/>
      <c r="AB25" s="43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9"/>
      <c r="AR25" s="30"/>
      <c r="AS25" s="395" t="s">
        <v>102</v>
      </c>
      <c r="AT25" s="163">
        <v>2.5</v>
      </c>
      <c r="AU25" s="26">
        <f t="shared" si="8"/>
        <v>65</v>
      </c>
      <c r="AV25" s="35">
        <f t="shared" si="9"/>
        <v>40</v>
      </c>
      <c r="AW25" s="161">
        <f t="shared" si="10"/>
        <v>40</v>
      </c>
      <c r="AX25" s="18">
        <v>20</v>
      </c>
      <c r="AY25" s="43">
        <v>10</v>
      </c>
      <c r="AZ25" s="18"/>
      <c r="BA25" s="18">
        <v>20</v>
      </c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9"/>
      <c r="BO25" s="30">
        <v>25</v>
      </c>
      <c r="BP25" s="22">
        <f t="shared" si="15"/>
        <v>26</v>
      </c>
      <c r="BQ25" s="10" t="str">
        <f t="shared" si="16"/>
        <v>Wartość prawidłowa</v>
      </c>
    </row>
    <row r="26" spans="1:69" s="11" customFormat="1" x14ac:dyDescent="0.25">
      <c r="A26" s="18">
        <v>7</v>
      </c>
      <c r="B26" s="187" t="s">
        <v>95</v>
      </c>
      <c r="C26" s="18" t="s">
        <v>96</v>
      </c>
      <c r="D26" s="18"/>
      <c r="E26" s="187">
        <v>1</v>
      </c>
      <c r="F26" s="18" t="s">
        <v>97</v>
      </c>
      <c r="G26" s="48" t="s">
        <v>98</v>
      </c>
      <c r="H26" s="193" t="s">
        <v>99</v>
      </c>
      <c r="I26" s="188" t="s">
        <v>108</v>
      </c>
      <c r="J26" s="149"/>
      <c r="K26" s="149"/>
      <c r="L26" s="26">
        <f t="shared" si="0"/>
        <v>25</v>
      </c>
      <c r="M26" s="24">
        <f t="shared" si="1"/>
        <v>5</v>
      </c>
      <c r="N26" s="33">
        <f t="shared" si="2"/>
        <v>20</v>
      </c>
      <c r="O26" s="169">
        <f t="shared" si="3"/>
        <v>20</v>
      </c>
      <c r="P26" s="38">
        <f t="shared" si="11"/>
        <v>1</v>
      </c>
      <c r="Q26" s="59">
        <f t="shared" si="4"/>
        <v>0</v>
      </c>
      <c r="R26" s="59">
        <f t="shared" si="12"/>
        <v>0.5</v>
      </c>
      <c r="S26" s="55">
        <f t="shared" si="13"/>
        <v>0.5</v>
      </c>
      <c r="T26" s="65">
        <f t="shared" si="14"/>
        <v>1</v>
      </c>
      <c r="U26" s="197" t="s">
        <v>102</v>
      </c>
      <c r="V26" s="47" t="s">
        <v>102</v>
      </c>
      <c r="W26" s="163">
        <v>1</v>
      </c>
      <c r="X26" s="28">
        <f t="shared" si="5"/>
        <v>25</v>
      </c>
      <c r="Y26" s="35">
        <f t="shared" si="6"/>
        <v>20</v>
      </c>
      <c r="Z26" s="157">
        <f t="shared" si="7"/>
        <v>20</v>
      </c>
      <c r="AA26" s="45">
        <v>10</v>
      </c>
      <c r="AB26" s="43">
        <v>10</v>
      </c>
      <c r="AC26" s="18"/>
      <c r="AD26" s="18">
        <v>10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9"/>
      <c r="AR26" s="30">
        <v>5</v>
      </c>
      <c r="AS26" s="47"/>
      <c r="AT26" s="163"/>
      <c r="AU26" s="26">
        <f t="shared" si="8"/>
        <v>0</v>
      </c>
      <c r="AV26" s="35">
        <f t="shared" si="9"/>
        <v>0</v>
      </c>
      <c r="AW26" s="161">
        <f t="shared" si="10"/>
        <v>0</v>
      </c>
      <c r="AX26" s="18"/>
      <c r="AY26" s="43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9"/>
      <c r="BO26" s="30"/>
      <c r="BP26" s="22">
        <f t="shared" si="15"/>
        <v>25</v>
      </c>
      <c r="BQ26" s="10" t="str">
        <f t="shared" si="16"/>
        <v>Wartość prawidłowa</v>
      </c>
    </row>
    <row r="27" spans="1:69" s="11" customFormat="1" x14ac:dyDescent="0.25">
      <c r="A27" s="18">
        <v>8</v>
      </c>
      <c r="B27" s="187" t="s">
        <v>95</v>
      </c>
      <c r="C27" s="18" t="s">
        <v>96</v>
      </c>
      <c r="D27" s="18"/>
      <c r="E27" s="187">
        <v>1</v>
      </c>
      <c r="F27" s="18" t="s">
        <v>97</v>
      </c>
      <c r="G27" s="48" t="s">
        <v>98</v>
      </c>
      <c r="H27" s="193" t="s">
        <v>99</v>
      </c>
      <c r="I27" s="188" t="s">
        <v>109</v>
      </c>
      <c r="J27" s="149"/>
      <c r="K27" s="149"/>
      <c r="L27" s="26">
        <f t="shared" si="0"/>
        <v>50</v>
      </c>
      <c r="M27" s="24">
        <f t="shared" si="1"/>
        <v>20</v>
      </c>
      <c r="N27" s="33">
        <f t="shared" si="2"/>
        <v>30</v>
      </c>
      <c r="O27" s="169">
        <f t="shared" si="3"/>
        <v>30</v>
      </c>
      <c r="P27" s="38">
        <f t="shared" si="11"/>
        <v>2</v>
      </c>
      <c r="Q27" s="59">
        <f t="shared" si="4"/>
        <v>0</v>
      </c>
      <c r="R27" s="59">
        <f t="shared" si="12"/>
        <v>1</v>
      </c>
      <c r="S27" s="55">
        <f t="shared" si="13"/>
        <v>1</v>
      </c>
      <c r="T27" s="65">
        <f t="shared" si="14"/>
        <v>2</v>
      </c>
      <c r="U27" s="197" t="s">
        <v>102</v>
      </c>
      <c r="V27" s="47"/>
      <c r="W27" s="163"/>
      <c r="X27" s="28">
        <f t="shared" si="5"/>
        <v>0</v>
      </c>
      <c r="Y27" s="35">
        <f t="shared" si="6"/>
        <v>0</v>
      </c>
      <c r="Z27" s="157">
        <f t="shared" si="7"/>
        <v>0</v>
      </c>
      <c r="AA27" s="45"/>
      <c r="AB27" s="43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9"/>
      <c r="AR27" s="30"/>
      <c r="AS27" s="47" t="s">
        <v>102</v>
      </c>
      <c r="AT27" s="163">
        <v>2</v>
      </c>
      <c r="AU27" s="26">
        <f t="shared" si="8"/>
        <v>50</v>
      </c>
      <c r="AV27" s="35">
        <f t="shared" si="9"/>
        <v>30</v>
      </c>
      <c r="AW27" s="161">
        <f t="shared" si="10"/>
        <v>30</v>
      </c>
      <c r="AX27" s="18">
        <v>15</v>
      </c>
      <c r="AY27" s="43">
        <v>15</v>
      </c>
      <c r="AZ27" s="18"/>
      <c r="BA27" s="18">
        <v>15</v>
      </c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9"/>
      <c r="BO27" s="30">
        <v>20</v>
      </c>
      <c r="BP27" s="22">
        <f t="shared" si="15"/>
        <v>25</v>
      </c>
      <c r="BQ27" s="10" t="str">
        <f t="shared" si="16"/>
        <v>Wartość prawidłowa</v>
      </c>
    </row>
    <row r="28" spans="1:69" s="11" customFormat="1" ht="15.75" customHeight="1" x14ac:dyDescent="0.25">
      <c r="A28" s="18">
        <v>9</v>
      </c>
      <c r="B28" s="187" t="s">
        <v>110</v>
      </c>
      <c r="C28" s="18" t="s">
        <v>96</v>
      </c>
      <c r="D28" s="18"/>
      <c r="E28" s="187">
        <v>1</v>
      </c>
      <c r="F28" s="18" t="s">
        <v>97</v>
      </c>
      <c r="G28" s="48" t="s">
        <v>98</v>
      </c>
      <c r="H28" s="193" t="s">
        <v>99</v>
      </c>
      <c r="I28" s="188" t="s">
        <v>111</v>
      </c>
      <c r="J28" s="149"/>
      <c r="K28" s="149" t="s">
        <v>112</v>
      </c>
      <c r="L28" s="26">
        <f t="shared" ref="L28:L47" si="17">X28+AU28</f>
        <v>50</v>
      </c>
      <c r="M28" s="24">
        <f t="shared" ref="M28:M47" si="18">AR28+BO28</f>
        <v>20</v>
      </c>
      <c r="N28" s="33">
        <f t="shared" ref="N28:N47" si="19">Y28+AV28</f>
        <v>30</v>
      </c>
      <c r="O28" s="169">
        <f t="shared" ref="O28:O47" si="20">Z28+AW28</f>
        <v>30</v>
      </c>
      <c r="P28" s="38">
        <f t="shared" ref="P28:P47" si="21">W28+AT28</f>
        <v>2</v>
      </c>
      <c r="Q28" s="59">
        <f t="shared" ref="Q28:Q47" si="22">IFERROR((AK28+BH28)*P28/N28," ")</f>
        <v>0</v>
      </c>
      <c r="R28" s="59">
        <f t="shared" si="12"/>
        <v>0.33333333333333331</v>
      </c>
      <c r="S28" s="55">
        <f>IFERROR((AB28+AN28+AY28+BK28)*P28/N28," O46")</f>
        <v>1.6666666666666667</v>
      </c>
      <c r="T28" s="65">
        <f t="shared" si="14"/>
        <v>2</v>
      </c>
      <c r="U28" s="197" t="s">
        <v>102</v>
      </c>
      <c r="V28" s="47" t="s">
        <v>102</v>
      </c>
      <c r="W28" s="163">
        <v>2</v>
      </c>
      <c r="X28" s="28">
        <f t="shared" ref="X28:X47" si="23">AR28+Y28</f>
        <v>50</v>
      </c>
      <c r="Y28" s="35">
        <f t="shared" ref="Y28:Y47" si="24">AQ28+Z28</f>
        <v>30</v>
      </c>
      <c r="Z28" s="157">
        <f t="shared" ref="Z28:Z47" si="25">(SUM(AA28:AP28))-AB28</f>
        <v>30</v>
      </c>
      <c r="AA28" s="45">
        <v>25</v>
      </c>
      <c r="AB28" s="43">
        <v>25</v>
      </c>
      <c r="AC28" s="18"/>
      <c r="AD28" s="18">
        <v>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9"/>
      <c r="AR28" s="30">
        <v>20</v>
      </c>
      <c r="AS28" s="47"/>
      <c r="AT28" s="163"/>
      <c r="AU28" s="26">
        <f t="shared" ref="AU28:AU47" si="26">BO28+AV28</f>
        <v>0</v>
      </c>
      <c r="AV28" s="35">
        <f t="shared" ref="AV28:AV47" si="27">BN28+AW28</f>
        <v>0</v>
      </c>
      <c r="AW28" s="161">
        <f t="shared" ref="AW28:AW47" si="28">(SUM(AX28:BM28))-AY28</f>
        <v>0</v>
      </c>
      <c r="AX28" s="18"/>
      <c r="AY28" s="43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9"/>
      <c r="BO28" s="30"/>
      <c r="BP28" s="22">
        <f t="shared" ref="BP28:BP47" si="29">IFERROR(L28/P28," ")</f>
        <v>25</v>
      </c>
      <c r="BQ28" s="10" t="str">
        <f t="shared" ref="BQ28:BQ47" si="30">IF(OR(BP28&gt;30,BP28&lt;25),"1 ECTS powinien mieścić się przedziale 25-30h","Wartość prawidłowa")</f>
        <v>Wartość prawidłowa</v>
      </c>
    </row>
    <row r="29" spans="1:69" s="11" customFormat="1" x14ac:dyDescent="0.25">
      <c r="A29" s="18">
        <v>10</v>
      </c>
      <c r="B29" s="187" t="s">
        <v>110</v>
      </c>
      <c r="C29" s="18" t="s">
        <v>96</v>
      </c>
      <c r="D29" s="18"/>
      <c r="E29" s="187">
        <v>1</v>
      </c>
      <c r="F29" s="18" t="s">
        <v>97</v>
      </c>
      <c r="G29" s="48" t="s">
        <v>98</v>
      </c>
      <c r="H29" s="193" t="s">
        <v>99</v>
      </c>
      <c r="I29" s="188" t="s">
        <v>113</v>
      </c>
      <c r="J29" s="149"/>
      <c r="K29" s="149" t="s">
        <v>112</v>
      </c>
      <c r="L29" s="26">
        <f t="shared" si="17"/>
        <v>88</v>
      </c>
      <c r="M29" s="24">
        <f t="shared" si="18"/>
        <v>33</v>
      </c>
      <c r="N29" s="33">
        <f t="shared" si="19"/>
        <v>55</v>
      </c>
      <c r="O29" s="169">
        <f t="shared" si="20"/>
        <v>55</v>
      </c>
      <c r="P29" s="38">
        <f t="shared" si="21"/>
        <v>3.5</v>
      </c>
      <c r="Q29" s="59">
        <f t="shared" si="22"/>
        <v>0</v>
      </c>
      <c r="R29" s="59">
        <f t="shared" si="12"/>
        <v>0.95454545454545459</v>
      </c>
      <c r="S29" s="55">
        <f t="shared" ref="S29:S47" si="31">IFERROR((AB29+AN29+AY29+BK29)*P29/N29," ")</f>
        <v>2.5454545454545454</v>
      </c>
      <c r="T29" s="65">
        <f t="shared" si="14"/>
        <v>3.5</v>
      </c>
      <c r="U29" s="197" t="s">
        <v>102</v>
      </c>
      <c r="V29" s="47" t="s">
        <v>102</v>
      </c>
      <c r="W29" s="163">
        <v>3.5</v>
      </c>
      <c r="X29" s="28">
        <f t="shared" si="23"/>
        <v>88</v>
      </c>
      <c r="Y29" s="35">
        <f t="shared" si="24"/>
        <v>55</v>
      </c>
      <c r="Z29" s="157">
        <f t="shared" si="25"/>
        <v>55</v>
      </c>
      <c r="AA29" s="45">
        <v>40</v>
      </c>
      <c r="AB29" s="43">
        <v>40</v>
      </c>
      <c r="AC29" s="18"/>
      <c r="AD29" s="18">
        <v>15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9"/>
      <c r="AR29" s="30">
        <v>33</v>
      </c>
      <c r="AS29" s="47"/>
      <c r="AT29" s="163"/>
      <c r="AU29" s="26">
        <f t="shared" si="26"/>
        <v>0</v>
      </c>
      <c r="AV29" s="35">
        <f t="shared" si="27"/>
        <v>0</v>
      </c>
      <c r="AW29" s="161">
        <f t="shared" si="28"/>
        <v>0</v>
      </c>
      <c r="AX29" s="18"/>
      <c r="AY29" s="43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9"/>
      <c r="BO29" s="30"/>
      <c r="BP29" s="22">
        <f t="shared" si="29"/>
        <v>25.142857142857142</v>
      </c>
      <c r="BQ29" s="10" t="str">
        <f t="shared" si="30"/>
        <v>Wartość prawidłowa</v>
      </c>
    </row>
    <row r="30" spans="1:69" s="11" customFormat="1" ht="30" x14ac:dyDescent="0.25">
      <c r="A30" s="18">
        <v>11</v>
      </c>
      <c r="B30" s="187" t="s">
        <v>110</v>
      </c>
      <c r="C30" s="18" t="s">
        <v>96</v>
      </c>
      <c r="D30" s="18"/>
      <c r="E30" s="187">
        <v>1</v>
      </c>
      <c r="F30" s="18" t="s">
        <v>97</v>
      </c>
      <c r="G30" s="48" t="s">
        <v>98</v>
      </c>
      <c r="H30" s="193" t="s">
        <v>99</v>
      </c>
      <c r="I30" s="188" t="s">
        <v>114</v>
      </c>
      <c r="J30" s="149"/>
      <c r="K30" s="149" t="s">
        <v>112</v>
      </c>
      <c r="L30" s="26">
        <f t="shared" si="17"/>
        <v>25</v>
      </c>
      <c r="M30" s="24">
        <f t="shared" si="18"/>
        <v>10</v>
      </c>
      <c r="N30" s="33">
        <f t="shared" si="19"/>
        <v>15</v>
      </c>
      <c r="O30" s="169">
        <f t="shared" si="20"/>
        <v>15</v>
      </c>
      <c r="P30" s="38">
        <f t="shared" si="21"/>
        <v>1</v>
      </c>
      <c r="Q30" s="59">
        <f t="shared" si="22"/>
        <v>0</v>
      </c>
      <c r="R30" s="59">
        <f t="shared" si="12"/>
        <v>0.33333333333333331</v>
      </c>
      <c r="S30" s="55">
        <f t="shared" si="31"/>
        <v>0.33333333333333331</v>
      </c>
      <c r="T30" s="65">
        <f t="shared" si="14"/>
        <v>1</v>
      </c>
      <c r="U30" s="197" t="s">
        <v>102</v>
      </c>
      <c r="V30" s="47"/>
      <c r="W30" s="163"/>
      <c r="X30" s="28">
        <f t="shared" si="23"/>
        <v>0</v>
      </c>
      <c r="Y30" s="35">
        <f t="shared" si="24"/>
        <v>0</v>
      </c>
      <c r="Z30" s="157">
        <f t="shared" si="25"/>
        <v>0</v>
      </c>
      <c r="AA30" s="45"/>
      <c r="AB30" s="43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9"/>
      <c r="AR30" s="30"/>
      <c r="AS30" s="47" t="s">
        <v>102</v>
      </c>
      <c r="AT30" s="163">
        <v>1</v>
      </c>
      <c r="AU30" s="26">
        <f t="shared" si="26"/>
        <v>25</v>
      </c>
      <c r="AV30" s="35">
        <f t="shared" si="27"/>
        <v>15</v>
      </c>
      <c r="AW30" s="161">
        <f t="shared" si="28"/>
        <v>15</v>
      </c>
      <c r="AX30" s="18">
        <v>10</v>
      </c>
      <c r="AY30" s="43">
        <v>5</v>
      </c>
      <c r="AZ30" s="18"/>
      <c r="BA30" s="18">
        <v>5</v>
      </c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9"/>
      <c r="BO30" s="30">
        <v>10</v>
      </c>
      <c r="BP30" s="22">
        <f t="shared" si="29"/>
        <v>25</v>
      </c>
      <c r="BQ30" s="10" t="str">
        <f t="shared" si="30"/>
        <v>Wartość prawidłowa</v>
      </c>
    </row>
    <row r="31" spans="1:69" s="11" customFormat="1" x14ac:dyDescent="0.25">
      <c r="A31" s="18">
        <v>12</v>
      </c>
      <c r="B31" s="187" t="s">
        <v>110</v>
      </c>
      <c r="C31" s="18" t="s">
        <v>96</v>
      </c>
      <c r="D31" s="18"/>
      <c r="E31" s="187">
        <v>1</v>
      </c>
      <c r="F31" s="18" t="s">
        <v>97</v>
      </c>
      <c r="G31" s="48" t="s">
        <v>98</v>
      </c>
      <c r="H31" s="193" t="s">
        <v>99</v>
      </c>
      <c r="I31" s="188" t="s">
        <v>115</v>
      </c>
      <c r="J31" s="149"/>
      <c r="K31" s="149" t="s">
        <v>112</v>
      </c>
      <c r="L31" s="26">
        <f t="shared" si="17"/>
        <v>63</v>
      </c>
      <c r="M31" s="24">
        <f t="shared" si="18"/>
        <v>28</v>
      </c>
      <c r="N31" s="33">
        <f t="shared" si="19"/>
        <v>35</v>
      </c>
      <c r="O31" s="169">
        <f t="shared" si="20"/>
        <v>35</v>
      </c>
      <c r="P31" s="38">
        <f t="shared" si="21"/>
        <v>2.5</v>
      </c>
      <c r="Q31" s="59">
        <f t="shared" si="22"/>
        <v>0</v>
      </c>
      <c r="R31" s="59">
        <f t="shared" si="12"/>
        <v>0.35714285714285715</v>
      </c>
      <c r="S31" s="55">
        <f t="shared" si="31"/>
        <v>2.1428571428571428</v>
      </c>
      <c r="T31" s="65">
        <f t="shared" si="14"/>
        <v>2.5</v>
      </c>
      <c r="U31" s="197" t="s">
        <v>102</v>
      </c>
      <c r="V31" s="47"/>
      <c r="W31" s="163"/>
      <c r="X31" s="28">
        <f t="shared" si="23"/>
        <v>0</v>
      </c>
      <c r="Y31" s="35">
        <f t="shared" si="24"/>
        <v>0</v>
      </c>
      <c r="Z31" s="157">
        <f t="shared" si="25"/>
        <v>0</v>
      </c>
      <c r="AA31" s="45"/>
      <c r="AB31" s="43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9"/>
      <c r="AR31" s="30"/>
      <c r="AS31" s="47" t="s">
        <v>102</v>
      </c>
      <c r="AT31" s="163">
        <v>2.5</v>
      </c>
      <c r="AU31" s="26">
        <f t="shared" si="26"/>
        <v>63</v>
      </c>
      <c r="AV31" s="35">
        <f t="shared" si="27"/>
        <v>35</v>
      </c>
      <c r="AW31" s="161">
        <f t="shared" si="28"/>
        <v>35</v>
      </c>
      <c r="AX31" s="18">
        <v>30</v>
      </c>
      <c r="AY31" s="43">
        <v>30</v>
      </c>
      <c r="AZ31" s="18"/>
      <c r="BA31" s="18">
        <v>5</v>
      </c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9"/>
      <c r="BO31" s="30">
        <v>28</v>
      </c>
      <c r="BP31" s="22">
        <f t="shared" si="29"/>
        <v>25.2</v>
      </c>
      <c r="BQ31" s="10" t="str">
        <f t="shared" si="30"/>
        <v>Wartość prawidłowa</v>
      </c>
    </row>
    <row r="32" spans="1:69" s="11" customFormat="1" x14ac:dyDescent="0.25">
      <c r="A32" s="18">
        <v>13</v>
      </c>
      <c r="B32" s="187" t="s">
        <v>110</v>
      </c>
      <c r="C32" s="18" t="s">
        <v>96</v>
      </c>
      <c r="D32" s="18"/>
      <c r="E32" s="187">
        <v>1</v>
      </c>
      <c r="F32" s="18" t="s">
        <v>97</v>
      </c>
      <c r="G32" s="48" t="s">
        <v>98</v>
      </c>
      <c r="H32" s="193" t="s">
        <v>99</v>
      </c>
      <c r="I32" s="380" t="s">
        <v>116</v>
      </c>
      <c r="J32" s="149"/>
      <c r="K32" s="149" t="s">
        <v>112</v>
      </c>
      <c r="L32" s="26">
        <f t="shared" si="17"/>
        <v>50</v>
      </c>
      <c r="M32" s="24">
        <f t="shared" si="18"/>
        <v>25</v>
      </c>
      <c r="N32" s="33">
        <f t="shared" si="19"/>
        <v>25</v>
      </c>
      <c r="O32" s="169">
        <f t="shared" si="20"/>
        <v>25</v>
      </c>
      <c r="P32" s="38">
        <f t="shared" si="21"/>
        <v>2</v>
      </c>
      <c r="Q32" s="59">
        <f t="shared" si="22"/>
        <v>0</v>
      </c>
      <c r="R32" s="59">
        <f t="shared" si="12"/>
        <v>0.8</v>
      </c>
      <c r="S32" s="55">
        <f t="shared" si="31"/>
        <v>1.2</v>
      </c>
      <c r="T32" s="65">
        <f t="shared" si="14"/>
        <v>2</v>
      </c>
      <c r="U32" s="197" t="s">
        <v>102</v>
      </c>
      <c r="V32" s="47" t="s">
        <v>102</v>
      </c>
      <c r="W32" s="163">
        <v>2</v>
      </c>
      <c r="X32" s="28">
        <f t="shared" si="23"/>
        <v>50</v>
      </c>
      <c r="Y32" s="35">
        <f t="shared" si="24"/>
        <v>25</v>
      </c>
      <c r="Z32" s="157">
        <f t="shared" si="25"/>
        <v>25</v>
      </c>
      <c r="AA32" s="45">
        <v>15</v>
      </c>
      <c r="AB32" s="43">
        <v>15</v>
      </c>
      <c r="AC32" s="18"/>
      <c r="AD32" s="18">
        <v>10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9"/>
      <c r="AR32" s="30">
        <v>25</v>
      </c>
      <c r="AS32" s="47"/>
      <c r="AT32" s="163"/>
      <c r="AU32" s="26">
        <f t="shared" si="26"/>
        <v>0</v>
      </c>
      <c r="AV32" s="35">
        <f t="shared" si="27"/>
        <v>0</v>
      </c>
      <c r="AW32" s="161">
        <f t="shared" si="28"/>
        <v>0</v>
      </c>
      <c r="AX32" s="18"/>
      <c r="AY32" s="43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9"/>
      <c r="BO32" s="30"/>
      <c r="BP32" s="22">
        <f t="shared" si="29"/>
        <v>25</v>
      </c>
      <c r="BQ32" s="10" t="str">
        <f t="shared" si="30"/>
        <v>Wartość prawidłowa</v>
      </c>
    </row>
    <row r="33" spans="1:69" s="11" customFormat="1" ht="30" x14ac:dyDescent="0.25">
      <c r="A33" s="18">
        <v>14</v>
      </c>
      <c r="B33" s="187" t="s">
        <v>110</v>
      </c>
      <c r="C33" s="18" t="s">
        <v>96</v>
      </c>
      <c r="D33" s="18"/>
      <c r="E33" s="187">
        <v>1</v>
      </c>
      <c r="F33" s="18" t="s">
        <v>97</v>
      </c>
      <c r="G33" s="48" t="s">
        <v>98</v>
      </c>
      <c r="H33" s="193" t="s">
        <v>99</v>
      </c>
      <c r="I33" s="188" t="s">
        <v>117</v>
      </c>
      <c r="J33" s="149"/>
      <c r="K33" s="149" t="s">
        <v>112</v>
      </c>
      <c r="L33" s="26">
        <f t="shared" si="17"/>
        <v>50</v>
      </c>
      <c r="M33" s="24">
        <f t="shared" si="18"/>
        <v>20</v>
      </c>
      <c r="N33" s="33">
        <f t="shared" si="19"/>
        <v>30</v>
      </c>
      <c r="O33" s="169">
        <f t="shared" si="20"/>
        <v>30</v>
      </c>
      <c r="P33" s="38">
        <f t="shared" si="21"/>
        <v>2</v>
      </c>
      <c r="Q33" s="59">
        <f t="shared" si="22"/>
        <v>0</v>
      </c>
      <c r="R33" s="59">
        <f t="shared" si="12"/>
        <v>0</v>
      </c>
      <c r="S33" s="55">
        <f t="shared" si="31"/>
        <v>0</v>
      </c>
      <c r="T33" s="65">
        <f t="shared" si="14"/>
        <v>2</v>
      </c>
      <c r="U33" s="197" t="s">
        <v>102</v>
      </c>
      <c r="V33" s="47"/>
      <c r="W33" s="163"/>
      <c r="X33" s="28">
        <f t="shared" si="23"/>
        <v>0</v>
      </c>
      <c r="Y33" s="35">
        <f t="shared" si="24"/>
        <v>0</v>
      </c>
      <c r="Z33" s="157">
        <f t="shared" si="25"/>
        <v>0</v>
      </c>
      <c r="AA33" s="45"/>
      <c r="AB33" s="43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9"/>
      <c r="AR33" s="30"/>
      <c r="AS33" s="47" t="s">
        <v>102</v>
      </c>
      <c r="AT33" s="163">
        <v>2</v>
      </c>
      <c r="AU33" s="26">
        <f t="shared" si="26"/>
        <v>50</v>
      </c>
      <c r="AV33" s="35">
        <f t="shared" si="27"/>
        <v>30</v>
      </c>
      <c r="AW33" s="161">
        <f t="shared" si="28"/>
        <v>30</v>
      </c>
      <c r="AX33" s="18">
        <v>30</v>
      </c>
      <c r="AY33" s="43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9"/>
      <c r="BO33" s="30">
        <v>20</v>
      </c>
      <c r="BP33" s="22">
        <f t="shared" si="29"/>
        <v>25</v>
      </c>
      <c r="BQ33" s="10" t="str">
        <f t="shared" si="30"/>
        <v>Wartość prawidłowa</v>
      </c>
    </row>
    <row r="34" spans="1:69" s="11" customFormat="1" ht="30" x14ac:dyDescent="0.25">
      <c r="A34" s="18">
        <v>15</v>
      </c>
      <c r="B34" s="187" t="s">
        <v>110</v>
      </c>
      <c r="C34" s="18" t="s">
        <v>96</v>
      </c>
      <c r="D34" s="18"/>
      <c r="E34" s="187">
        <v>1</v>
      </c>
      <c r="F34" s="18" t="s">
        <v>97</v>
      </c>
      <c r="G34" s="48" t="s">
        <v>98</v>
      </c>
      <c r="H34" s="193" t="s">
        <v>99</v>
      </c>
      <c r="I34" s="188" t="s">
        <v>118</v>
      </c>
      <c r="J34" s="149"/>
      <c r="K34" s="149" t="s">
        <v>112</v>
      </c>
      <c r="L34" s="26">
        <f t="shared" si="17"/>
        <v>50</v>
      </c>
      <c r="M34" s="24">
        <f t="shared" si="18"/>
        <v>20</v>
      </c>
      <c r="N34" s="33">
        <f t="shared" si="19"/>
        <v>30</v>
      </c>
      <c r="O34" s="169">
        <f t="shared" si="20"/>
        <v>30</v>
      </c>
      <c r="P34" s="38">
        <f t="shared" si="21"/>
        <v>2</v>
      </c>
      <c r="Q34" s="59">
        <f t="shared" si="22"/>
        <v>0</v>
      </c>
      <c r="R34" s="59">
        <f t="shared" si="12"/>
        <v>0</v>
      </c>
      <c r="S34" s="55">
        <f t="shared" si="31"/>
        <v>0</v>
      </c>
      <c r="T34" s="65">
        <f t="shared" si="14"/>
        <v>2</v>
      </c>
      <c r="U34" s="197" t="s">
        <v>102</v>
      </c>
      <c r="V34" s="47"/>
      <c r="W34" s="163"/>
      <c r="X34" s="28">
        <f t="shared" si="23"/>
        <v>0</v>
      </c>
      <c r="Y34" s="35">
        <f t="shared" si="24"/>
        <v>0</v>
      </c>
      <c r="Z34" s="157">
        <f t="shared" si="25"/>
        <v>0</v>
      </c>
      <c r="AA34" s="45"/>
      <c r="AB34" s="43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9"/>
      <c r="AR34" s="30"/>
      <c r="AS34" s="47" t="s">
        <v>102</v>
      </c>
      <c r="AT34" s="163">
        <v>2</v>
      </c>
      <c r="AU34" s="26">
        <f t="shared" si="26"/>
        <v>50</v>
      </c>
      <c r="AV34" s="35">
        <f t="shared" si="27"/>
        <v>30</v>
      </c>
      <c r="AW34" s="161">
        <f t="shared" si="28"/>
        <v>30</v>
      </c>
      <c r="AX34" s="18">
        <v>30</v>
      </c>
      <c r="AY34" s="43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9"/>
      <c r="BO34" s="30">
        <v>20</v>
      </c>
      <c r="BP34" s="22">
        <f t="shared" si="29"/>
        <v>25</v>
      </c>
      <c r="BQ34" s="10" t="str">
        <f t="shared" si="30"/>
        <v>Wartość prawidłowa</v>
      </c>
    </row>
    <row r="35" spans="1:69" s="11" customFormat="1" x14ac:dyDescent="0.25">
      <c r="A35" s="18">
        <v>16</v>
      </c>
      <c r="B35" s="187" t="s">
        <v>110</v>
      </c>
      <c r="C35" s="18" t="s">
        <v>96</v>
      </c>
      <c r="D35" s="18"/>
      <c r="E35" s="187">
        <v>1</v>
      </c>
      <c r="F35" s="18" t="s">
        <v>97</v>
      </c>
      <c r="G35" s="48" t="s">
        <v>98</v>
      </c>
      <c r="H35" s="193" t="s">
        <v>99</v>
      </c>
      <c r="I35" s="188" t="s">
        <v>119</v>
      </c>
      <c r="J35" s="149"/>
      <c r="K35" s="149" t="s">
        <v>112</v>
      </c>
      <c r="L35" s="26">
        <f t="shared" si="17"/>
        <v>100</v>
      </c>
      <c r="M35" s="24">
        <f t="shared" si="18"/>
        <v>40</v>
      </c>
      <c r="N35" s="33">
        <f t="shared" si="19"/>
        <v>60</v>
      </c>
      <c r="O35" s="169">
        <f t="shared" si="20"/>
        <v>60</v>
      </c>
      <c r="P35" s="38">
        <f t="shared" si="21"/>
        <v>4</v>
      </c>
      <c r="Q35" s="59">
        <f t="shared" si="22"/>
        <v>0</v>
      </c>
      <c r="R35" s="59">
        <f t="shared" si="12"/>
        <v>0</v>
      </c>
      <c r="S35" s="55">
        <f t="shared" si="31"/>
        <v>0</v>
      </c>
      <c r="T35" s="65">
        <f t="shared" si="14"/>
        <v>4</v>
      </c>
      <c r="U35" s="197" t="s">
        <v>102</v>
      </c>
      <c r="V35" s="47" t="s">
        <v>102</v>
      </c>
      <c r="W35" s="163">
        <v>2</v>
      </c>
      <c r="X35" s="28">
        <f t="shared" si="23"/>
        <v>50</v>
      </c>
      <c r="Y35" s="35">
        <f t="shared" si="24"/>
        <v>30</v>
      </c>
      <c r="Z35" s="157">
        <f t="shared" si="25"/>
        <v>30</v>
      </c>
      <c r="AA35" s="45"/>
      <c r="AB35" s="43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>
        <v>30</v>
      </c>
      <c r="AN35" s="18"/>
      <c r="AO35" s="18"/>
      <c r="AP35" s="18"/>
      <c r="AQ35" s="19"/>
      <c r="AR35" s="30">
        <v>20</v>
      </c>
      <c r="AS35" s="47" t="s">
        <v>102</v>
      </c>
      <c r="AT35" s="163">
        <v>2</v>
      </c>
      <c r="AU35" s="26">
        <f t="shared" si="26"/>
        <v>50</v>
      </c>
      <c r="AV35" s="35">
        <f t="shared" si="27"/>
        <v>30</v>
      </c>
      <c r="AW35" s="161">
        <f t="shared" si="28"/>
        <v>30</v>
      </c>
      <c r="AX35" s="18"/>
      <c r="AY35" s="43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>
        <v>30</v>
      </c>
      <c r="BK35" s="18"/>
      <c r="BL35" s="18"/>
      <c r="BM35" s="18"/>
      <c r="BN35" s="19"/>
      <c r="BO35" s="30">
        <v>20</v>
      </c>
      <c r="BP35" s="22">
        <f t="shared" si="29"/>
        <v>25</v>
      </c>
      <c r="BQ35" s="10" t="str">
        <f t="shared" si="30"/>
        <v>Wartość prawidłowa</v>
      </c>
    </row>
    <row r="36" spans="1:69" s="11" customFormat="1" x14ac:dyDescent="0.25">
      <c r="A36" s="18">
        <v>17</v>
      </c>
      <c r="B36" s="187" t="s">
        <v>110</v>
      </c>
      <c r="C36" s="18" t="s">
        <v>96</v>
      </c>
      <c r="D36" s="18"/>
      <c r="E36" s="187">
        <v>1</v>
      </c>
      <c r="F36" s="18" t="s">
        <v>97</v>
      </c>
      <c r="G36" s="48" t="s">
        <v>98</v>
      </c>
      <c r="H36" s="193" t="s">
        <v>99</v>
      </c>
      <c r="I36" s="380" t="s">
        <v>120</v>
      </c>
      <c r="J36" s="149"/>
      <c r="K36" s="149" t="s">
        <v>112</v>
      </c>
      <c r="L36" s="26">
        <f t="shared" si="17"/>
        <v>25</v>
      </c>
      <c r="M36" s="24">
        <f t="shared" si="18"/>
        <v>10</v>
      </c>
      <c r="N36" s="33">
        <f t="shared" si="19"/>
        <v>15</v>
      </c>
      <c r="O36" s="169">
        <f t="shared" si="20"/>
        <v>15</v>
      </c>
      <c r="P36" s="38">
        <f t="shared" si="21"/>
        <v>1</v>
      </c>
      <c r="Q36" s="59">
        <f t="shared" si="22"/>
        <v>0</v>
      </c>
      <c r="R36" s="59">
        <f t="shared" si="12"/>
        <v>0.66666666666666663</v>
      </c>
      <c r="S36" s="55">
        <f t="shared" si="31"/>
        <v>0.33333333333333331</v>
      </c>
      <c r="T36" s="65">
        <f t="shared" si="14"/>
        <v>1</v>
      </c>
      <c r="U36" s="197" t="s">
        <v>102</v>
      </c>
      <c r="V36" s="47" t="s">
        <v>102</v>
      </c>
      <c r="W36" s="163">
        <v>1</v>
      </c>
      <c r="X36" s="28">
        <f t="shared" si="23"/>
        <v>25</v>
      </c>
      <c r="Y36" s="35">
        <f t="shared" si="24"/>
        <v>15</v>
      </c>
      <c r="Z36" s="157">
        <f t="shared" si="25"/>
        <v>15</v>
      </c>
      <c r="AA36" s="45">
        <v>5</v>
      </c>
      <c r="AB36" s="43">
        <v>5</v>
      </c>
      <c r="AC36" s="18"/>
      <c r="AD36" s="18">
        <v>10</v>
      </c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9"/>
      <c r="AR36" s="30">
        <v>10</v>
      </c>
      <c r="AS36" s="47"/>
      <c r="AT36" s="163"/>
      <c r="AU36" s="26">
        <f t="shared" si="26"/>
        <v>0</v>
      </c>
      <c r="AV36" s="35">
        <f t="shared" si="27"/>
        <v>0</v>
      </c>
      <c r="AW36" s="161">
        <f t="shared" si="28"/>
        <v>0</v>
      </c>
      <c r="AX36" s="18"/>
      <c r="AY36" s="43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9"/>
      <c r="BO36" s="30"/>
      <c r="BP36" s="22">
        <f t="shared" si="29"/>
        <v>25</v>
      </c>
      <c r="BQ36" s="10" t="str">
        <f t="shared" si="30"/>
        <v>Wartość prawidłowa</v>
      </c>
    </row>
    <row r="37" spans="1:69" s="11" customFormat="1" ht="30" x14ac:dyDescent="0.25">
      <c r="A37" s="18">
        <v>18</v>
      </c>
      <c r="B37" s="187" t="s">
        <v>110</v>
      </c>
      <c r="C37" s="18" t="s">
        <v>96</v>
      </c>
      <c r="D37" s="18"/>
      <c r="E37" s="187">
        <v>1</v>
      </c>
      <c r="F37" s="18" t="s">
        <v>97</v>
      </c>
      <c r="G37" s="48" t="s">
        <v>98</v>
      </c>
      <c r="H37" s="193" t="s">
        <v>99</v>
      </c>
      <c r="I37" s="380" t="s">
        <v>121</v>
      </c>
      <c r="J37" s="149"/>
      <c r="K37" s="149" t="s">
        <v>112</v>
      </c>
      <c r="L37" s="26">
        <f t="shared" si="17"/>
        <v>25</v>
      </c>
      <c r="M37" s="24">
        <f t="shared" si="18"/>
        <v>10</v>
      </c>
      <c r="N37" s="33">
        <f t="shared" si="19"/>
        <v>15</v>
      </c>
      <c r="O37" s="169">
        <f t="shared" si="20"/>
        <v>15</v>
      </c>
      <c r="P37" s="38">
        <f t="shared" si="21"/>
        <v>1</v>
      </c>
      <c r="Q37" s="59">
        <f t="shared" si="22"/>
        <v>0</v>
      </c>
      <c r="R37" s="59">
        <f t="shared" si="12"/>
        <v>0.66666666666666663</v>
      </c>
      <c r="S37" s="55">
        <f t="shared" si="31"/>
        <v>0.33333333333333331</v>
      </c>
      <c r="T37" s="65">
        <f t="shared" si="14"/>
        <v>1</v>
      </c>
      <c r="U37" s="197" t="s">
        <v>102</v>
      </c>
      <c r="V37" s="47" t="s">
        <v>102</v>
      </c>
      <c r="W37" s="163">
        <v>1</v>
      </c>
      <c r="X37" s="28">
        <f t="shared" si="23"/>
        <v>25</v>
      </c>
      <c r="Y37" s="35">
        <f t="shared" si="24"/>
        <v>15</v>
      </c>
      <c r="Z37" s="157">
        <f t="shared" si="25"/>
        <v>15</v>
      </c>
      <c r="AA37" s="45">
        <v>5</v>
      </c>
      <c r="AB37" s="43">
        <v>5</v>
      </c>
      <c r="AC37" s="18"/>
      <c r="AD37" s="18">
        <v>10</v>
      </c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9"/>
      <c r="AR37" s="30">
        <v>10</v>
      </c>
      <c r="AS37" s="47"/>
      <c r="AT37" s="163"/>
      <c r="AU37" s="26"/>
      <c r="AV37" s="35"/>
      <c r="AW37" s="161"/>
      <c r="AX37" s="18"/>
      <c r="AY37" s="43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9"/>
      <c r="BO37" s="30"/>
      <c r="BP37" s="22">
        <f t="shared" si="29"/>
        <v>25</v>
      </c>
      <c r="BQ37" s="10"/>
    </row>
    <row r="38" spans="1:69" s="11" customFormat="1" ht="30" x14ac:dyDescent="0.25">
      <c r="A38" s="18">
        <v>19</v>
      </c>
      <c r="B38" s="187" t="s">
        <v>122</v>
      </c>
      <c r="C38" s="18" t="s">
        <v>96</v>
      </c>
      <c r="D38" s="18"/>
      <c r="E38" s="187">
        <v>1</v>
      </c>
      <c r="F38" s="18" t="s">
        <v>97</v>
      </c>
      <c r="G38" s="48" t="s">
        <v>98</v>
      </c>
      <c r="H38" s="193" t="s">
        <v>99</v>
      </c>
      <c r="I38" s="188" t="s">
        <v>123</v>
      </c>
      <c r="J38" s="149"/>
      <c r="K38" s="149"/>
      <c r="L38" s="26">
        <f t="shared" si="17"/>
        <v>53</v>
      </c>
      <c r="M38" s="24">
        <f t="shared" si="18"/>
        <v>5</v>
      </c>
      <c r="N38" s="33">
        <f t="shared" si="19"/>
        <v>48</v>
      </c>
      <c r="O38" s="169">
        <f t="shared" si="20"/>
        <v>48</v>
      </c>
      <c r="P38" s="38">
        <f t="shared" si="21"/>
        <v>2</v>
      </c>
      <c r="Q38" s="59">
        <f t="shared" si="22"/>
        <v>0</v>
      </c>
      <c r="R38" s="59">
        <f t="shared" si="12"/>
        <v>1.25</v>
      </c>
      <c r="S38" s="55">
        <f t="shared" si="31"/>
        <v>0.75</v>
      </c>
      <c r="T38" s="65">
        <f t="shared" si="14"/>
        <v>2</v>
      </c>
      <c r="U38" s="197" t="s">
        <v>102</v>
      </c>
      <c r="V38" s="47" t="s">
        <v>102</v>
      </c>
      <c r="W38" s="163">
        <v>2</v>
      </c>
      <c r="X38" s="28">
        <f t="shared" si="23"/>
        <v>53</v>
      </c>
      <c r="Y38" s="35">
        <f t="shared" si="24"/>
        <v>48</v>
      </c>
      <c r="Z38" s="157">
        <f t="shared" si="25"/>
        <v>48</v>
      </c>
      <c r="AA38" s="45">
        <v>18</v>
      </c>
      <c r="AB38" s="43">
        <v>18</v>
      </c>
      <c r="AC38" s="18"/>
      <c r="AD38" s="18"/>
      <c r="AE38" s="18"/>
      <c r="AF38" s="18"/>
      <c r="AG38" s="18">
        <v>30</v>
      </c>
      <c r="AH38" s="18"/>
      <c r="AI38" s="18"/>
      <c r="AJ38" s="18"/>
      <c r="AK38" s="18"/>
      <c r="AL38" s="18"/>
      <c r="AM38" s="18"/>
      <c r="AN38" s="18"/>
      <c r="AO38" s="18"/>
      <c r="AP38" s="18"/>
      <c r="AQ38" s="19"/>
      <c r="AR38" s="30">
        <v>5</v>
      </c>
      <c r="AS38" s="47"/>
      <c r="AT38" s="163"/>
      <c r="AU38" s="26">
        <f t="shared" si="26"/>
        <v>0</v>
      </c>
      <c r="AV38" s="35">
        <f t="shared" si="27"/>
        <v>0</v>
      </c>
      <c r="AW38" s="161">
        <f t="shared" si="28"/>
        <v>0</v>
      </c>
      <c r="AX38" s="18"/>
      <c r="AY38" s="43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9"/>
      <c r="BO38" s="30"/>
      <c r="BP38" s="22">
        <f t="shared" si="29"/>
        <v>26.5</v>
      </c>
      <c r="BQ38" s="10" t="str">
        <f t="shared" si="30"/>
        <v>Wartość prawidłowa</v>
      </c>
    </row>
    <row r="39" spans="1:69" s="11" customFormat="1" ht="30" x14ac:dyDescent="0.25">
      <c r="A39" s="18">
        <v>20</v>
      </c>
      <c r="B39" s="187" t="s">
        <v>122</v>
      </c>
      <c r="C39" s="18" t="s">
        <v>96</v>
      </c>
      <c r="D39" s="18"/>
      <c r="E39" s="187">
        <v>1</v>
      </c>
      <c r="F39" s="18" t="s">
        <v>97</v>
      </c>
      <c r="G39" s="48" t="s">
        <v>98</v>
      </c>
      <c r="H39" s="193" t="s">
        <v>99</v>
      </c>
      <c r="I39" s="188" t="s">
        <v>124</v>
      </c>
      <c r="J39" s="149"/>
      <c r="K39" s="149"/>
      <c r="L39" s="26">
        <f t="shared" si="17"/>
        <v>80</v>
      </c>
      <c r="M39" s="24">
        <f t="shared" si="18"/>
        <v>20</v>
      </c>
      <c r="N39" s="33">
        <f t="shared" si="19"/>
        <v>60</v>
      </c>
      <c r="O39" s="169">
        <f t="shared" si="20"/>
        <v>60</v>
      </c>
      <c r="P39" s="38">
        <f t="shared" si="21"/>
        <v>3</v>
      </c>
      <c r="Q39" s="59">
        <f t="shared" si="22"/>
        <v>0</v>
      </c>
      <c r="R39" s="59">
        <f t="shared" si="12"/>
        <v>2</v>
      </c>
      <c r="S39" s="55">
        <f t="shared" si="31"/>
        <v>0.5</v>
      </c>
      <c r="T39" s="65">
        <f t="shared" si="14"/>
        <v>3</v>
      </c>
      <c r="U39" s="197" t="s">
        <v>101</v>
      </c>
      <c r="V39" s="47" t="s">
        <v>102</v>
      </c>
      <c r="W39" s="163">
        <v>1.5</v>
      </c>
      <c r="X39" s="28">
        <f t="shared" si="23"/>
        <v>40</v>
      </c>
      <c r="Y39" s="35">
        <f t="shared" si="24"/>
        <v>30</v>
      </c>
      <c r="Z39" s="157">
        <f t="shared" si="25"/>
        <v>30</v>
      </c>
      <c r="AA39" s="45">
        <v>10</v>
      </c>
      <c r="AB39" s="43">
        <v>10</v>
      </c>
      <c r="AC39" s="18"/>
      <c r="AD39" s="18"/>
      <c r="AE39" s="18"/>
      <c r="AF39" s="18"/>
      <c r="AG39" s="18">
        <v>20</v>
      </c>
      <c r="AH39" s="18"/>
      <c r="AI39" s="18"/>
      <c r="AJ39" s="18"/>
      <c r="AK39" s="18"/>
      <c r="AL39" s="18"/>
      <c r="AM39" s="18"/>
      <c r="AN39" s="18"/>
      <c r="AO39" s="18"/>
      <c r="AP39" s="18"/>
      <c r="AQ39" s="19"/>
      <c r="AR39" s="30">
        <v>10</v>
      </c>
      <c r="AS39" s="395" t="s">
        <v>102</v>
      </c>
      <c r="AT39" s="163">
        <v>1.5</v>
      </c>
      <c r="AU39" s="26">
        <f t="shared" si="26"/>
        <v>40</v>
      </c>
      <c r="AV39" s="35">
        <f t="shared" si="27"/>
        <v>30</v>
      </c>
      <c r="AW39" s="161">
        <f t="shared" si="28"/>
        <v>30</v>
      </c>
      <c r="AX39" s="18">
        <v>10</v>
      </c>
      <c r="AY39" s="43"/>
      <c r="AZ39" s="18"/>
      <c r="BA39" s="18"/>
      <c r="BB39" s="18"/>
      <c r="BC39" s="18"/>
      <c r="BD39" s="18">
        <v>20</v>
      </c>
      <c r="BE39" s="18"/>
      <c r="BF39" s="18"/>
      <c r="BG39" s="18"/>
      <c r="BH39" s="18"/>
      <c r="BI39" s="18"/>
      <c r="BJ39" s="18"/>
      <c r="BK39" s="18"/>
      <c r="BL39" s="18"/>
      <c r="BM39" s="18"/>
      <c r="BN39" s="19"/>
      <c r="BO39" s="30">
        <v>10</v>
      </c>
      <c r="BP39" s="22">
        <f t="shared" si="29"/>
        <v>26.666666666666668</v>
      </c>
      <c r="BQ39" s="10" t="str">
        <f t="shared" si="30"/>
        <v>Wartość prawidłowa</v>
      </c>
    </row>
    <row r="40" spans="1:69" s="11" customFormat="1" ht="60" x14ac:dyDescent="0.25">
      <c r="A40" s="18">
        <v>21</v>
      </c>
      <c r="B40" s="187" t="s">
        <v>122</v>
      </c>
      <c r="C40" s="18" t="s">
        <v>96</v>
      </c>
      <c r="D40" s="18"/>
      <c r="E40" s="187">
        <v>1</v>
      </c>
      <c r="F40" s="18" t="s">
        <v>97</v>
      </c>
      <c r="G40" s="48" t="s">
        <v>98</v>
      </c>
      <c r="H40" s="193" t="s">
        <v>125</v>
      </c>
      <c r="I40" s="188" t="s">
        <v>126</v>
      </c>
      <c r="J40" s="149"/>
      <c r="K40" s="149"/>
      <c r="L40" s="26">
        <f t="shared" si="17"/>
        <v>125</v>
      </c>
      <c r="M40" s="24">
        <f t="shared" si="18"/>
        <v>25</v>
      </c>
      <c r="N40" s="33">
        <f t="shared" si="19"/>
        <v>100</v>
      </c>
      <c r="O40" s="169">
        <f t="shared" si="20"/>
        <v>100</v>
      </c>
      <c r="P40" s="38">
        <f t="shared" si="21"/>
        <v>5</v>
      </c>
      <c r="Q40" s="59">
        <f t="shared" si="22"/>
        <v>0</v>
      </c>
      <c r="R40" s="59">
        <f t="shared" si="12"/>
        <v>3</v>
      </c>
      <c r="S40" s="55">
        <f t="shared" si="31"/>
        <v>0.75</v>
      </c>
      <c r="T40" s="65">
        <f t="shared" si="14"/>
        <v>5</v>
      </c>
      <c r="U40" s="197" t="s">
        <v>101</v>
      </c>
      <c r="V40" s="47" t="s">
        <v>102</v>
      </c>
      <c r="W40" s="163">
        <v>2</v>
      </c>
      <c r="X40" s="28">
        <f t="shared" si="23"/>
        <v>55</v>
      </c>
      <c r="Y40" s="35">
        <f t="shared" si="24"/>
        <v>40</v>
      </c>
      <c r="Z40" s="157">
        <f t="shared" si="25"/>
        <v>40</v>
      </c>
      <c r="AA40" s="45">
        <v>15</v>
      </c>
      <c r="AB40" s="43">
        <v>15</v>
      </c>
      <c r="AC40" s="18"/>
      <c r="AD40" s="18"/>
      <c r="AE40" s="18"/>
      <c r="AF40" s="18"/>
      <c r="AG40" s="18">
        <v>25</v>
      </c>
      <c r="AH40" s="18"/>
      <c r="AI40" s="18"/>
      <c r="AJ40" s="18"/>
      <c r="AK40" s="18"/>
      <c r="AL40" s="18"/>
      <c r="AM40" s="18"/>
      <c r="AN40" s="18"/>
      <c r="AO40" s="18"/>
      <c r="AP40" s="18"/>
      <c r="AQ40" s="19"/>
      <c r="AR40" s="30">
        <v>15</v>
      </c>
      <c r="AS40" s="395" t="s">
        <v>102</v>
      </c>
      <c r="AT40" s="163">
        <v>3</v>
      </c>
      <c r="AU40" s="26">
        <f t="shared" si="26"/>
        <v>70</v>
      </c>
      <c r="AV40" s="35">
        <f t="shared" si="27"/>
        <v>60</v>
      </c>
      <c r="AW40" s="161">
        <f t="shared" si="28"/>
        <v>60</v>
      </c>
      <c r="AX40" s="18">
        <v>25</v>
      </c>
      <c r="AY40" s="43"/>
      <c r="AZ40" s="18"/>
      <c r="BA40" s="18"/>
      <c r="BB40" s="18"/>
      <c r="BC40" s="18"/>
      <c r="BD40" s="18">
        <v>35</v>
      </c>
      <c r="BE40" s="18"/>
      <c r="BF40" s="18"/>
      <c r="BG40" s="18"/>
      <c r="BH40" s="18"/>
      <c r="BI40" s="18"/>
      <c r="BJ40" s="18"/>
      <c r="BK40" s="18"/>
      <c r="BL40" s="18"/>
      <c r="BM40" s="18"/>
      <c r="BN40" s="19"/>
      <c r="BO40" s="30">
        <v>10</v>
      </c>
      <c r="BP40" s="22">
        <f t="shared" si="29"/>
        <v>25</v>
      </c>
      <c r="BQ40" s="10" t="str">
        <f t="shared" si="30"/>
        <v>Wartość prawidłowa</v>
      </c>
    </row>
    <row r="41" spans="1:69" s="11" customFormat="1" ht="60" x14ac:dyDescent="0.25">
      <c r="A41" s="18">
        <v>22</v>
      </c>
      <c r="B41" s="99" t="s">
        <v>110</v>
      </c>
      <c r="C41" s="18" t="s">
        <v>96</v>
      </c>
      <c r="D41" s="18"/>
      <c r="E41" s="187">
        <v>1</v>
      </c>
      <c r="F41" s="18" t="s">
        <v>97</v>
      </c>
      <c r="G41" s="48" t="s">
        <v>98</v>
      </c>
      <c r="H41" s="193" t="s">
        <v>125</v>
      </c>
      <c r="I41" s="188" t="s">
        <v>127</v>
      </c>
      <c r="J41" s="149"/>
      <c r="K41" s="149" t="s">
        <v>112</v>
      </c>
      <c r="L41" s="26">
        <f t="shared" si="17"/>
        <v>30</v>
      </c>
      <c r="M41" s="24">
        <f t="shared" si="18"/>
        <v>10</v>
      </c>
      <c r="N41" s="33">
        <f t="shared" si="19"/>
        <v>20</v>
      </c>
      <c r="O41" s="169">
        <f t="shared" si="20"/>
        <v>20</v>
      </c>
      <c r="P41" s="38">
        <f t="shared" si="21"/>
        <v>1</v>
      </c>
      <c r="Q41" s="59">
        <f t="shared" si="22"/>
        <v>0</v>
      </c>
      <c r="R41" s="59">
        <f t="shared" si="12"/>
        <v>0</v>
      </c>
      <c r="S41" s="55">
        <f t="shared" si="31"/>
        <v>0.75</v>
      </c>
      <c r="T41" s="65">
        <f t="shared" si="14"/>
        <v>1</v>
      </c>
      <c r="U41" s="197" t="s">
        <v>102</v>
      </c>
      <c r="V41" s="47" t="s">
        <v>102</v>
      </c>
      <c r="W41" s="163">
        <v>0.5</v>
      </c>
      <c r="X41" s="28">
        <f t="shared" si="23"/>
        <v>15</v>
      </c>
      <c r="Y41" s="35">
        <f t="shared" si="24"/>
        <v>10</v>
      </c>
      <c r="Z41" s="157">
        <f t="shared" si="25"/>
        <v>10</v>
      </c>
      <c r="AA41" s="45">
        <v>10</v>
      </c>
      <c r="AB41" s="43">
        <v>10</v>
      </c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9"/>
      <c r="AR41" s="30">
        <v>5</v>
      </c>
      <c r="AS41" s="47" t="s">
        <v>102</v>
      </c>
      <c r="AT41" s="163">
        <v>0.5</v>
      </c>
      <c r="AU41" s="26">
        <f t="shared" si="26"/>
        <v>15</v>
      </c>
      <c r="AV41" s="35">
        <f t="shared" si="27"/>
        <v>10</v>
      </c>
      <c r="AW41" s="161">
        <f t="shared" si="28"/>
        <v>10</v>
      </c>
      <c r="AX41" s="18">
        <v>10</v>
      </c>
      <c r="AY41" s="43">
        <v>5</v>
      </c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9"/>
      <c r="BO41" s="30">
        <v>5</v>
      </c>
      <c r="BP41" s="22">
        <f t="shared" si="29"/>
        <v>30</v>
      </c>
      <c r="BQ41" s="10" t="str">
        <f t="shared" si="30"/>
        <v>Wartość prawidłowa</v>
      </c>
    </row>
    <row r="42" spans="1:69" s="11" customFormat="1" ht="60" x14ac:dyDescent="0.25">
      <c r="A42" s="18">
        <v>23</v>
      </c>
      <c r="B42" s="99" t="s">
        <v>122</v>
      </c>
      <c r="C42" s="18" t="s">
        <v>96</v>
      </c>
      <c r="D42" s="18" t="s">
        <v>110</v>
      </c>
      <c r="E42" s="187">
        <v>1</v>
      </c>
      <c r="F42" s="18" t="s">
        <v>97</v>
      </c>
      <c r="G42" s="48" t="s">
        <v>128</v>
      </c>
      <c r="H42" s="193" t="s">
        <v>125</v>
      </c>
      <c r="I42" s="188" t="s">
        <v>129</v>
      </c>
      <c r="J42" s="149"/>
      <c r="K42" s="149"/>
      <c r="L42" s="26">
        <f t="shared" si="17"/>
        <v>50</v>
      </c>
      <c r="M42" s="24">
        <f t="shared" si="18"/>
        <v>10</v>
      </c>
      <c r="N42" s="33">
        <f t="shared" si="19"/>
        <v>40</v>
      </c>
      <c r="O42" s="169">
        <f t="shared" si="20"/>
        <v>40</v>
      </c>
      <c r="P42" s="38">
        <f t="shared" si="21"/>
        <v>2</v>
      </c>
      <c r="Q42" s="59">
        <f t="shared" si="22"/>
        <v>0</v>
      </c>
      <c r="R42" s="59">
        <f t="shared" si="12"/>
        <v>1</v>
      </c>
      <c r="S42" s="55">
        <f t="shared" si="31"/>
        <v>0.5</v>
      </c>
      <c r="T42" s="65">
        <f t="shared" si="14"/>
        <v>2</v>
      </c>
      <c r="U42" s="197" t="s">
        <v>102</v>
      </c>
      <c r="V42" s="47" t="s">
        <v>102</v>
      </c>
      <c r="W42" s="163">
        <v>1</v>
      </c>
      <c r="X42" s="28">
        <f t="shared" si="23"/>
        <v>25</v>
      </c>
      <c r="Y42" s="35">
        <f t="shared" si="24"/>
        <v>20</v>
      </c>
      <c r="Z42" s="157">
        <f t="shared" si="25"/>
        <v>20</v>
      </c>
      <c r="AA42" s="45">
        <v>10</v>
      </c>
      <c r="AB42" s="43">
        <v>10</v>
      </c>
      <c r="AC42" s="18"/>
      <c r="AD42" s="18"/>
      <c r="AE42" s="18"/>
      <c r="AF42" s="18"/>
      <c r="AG42" s="18">
        <v>10</v>
      </c>
      <c r="AH42" s="18"/>
      <c r="AI42" s="18"/>
      <c r="AJ42" s="18"/>
      <c r="AK42" s="18"/>
      <c r="AL42" s="18"/>
      <c r="AM42" s="18"/>
      <c r="AN42" s="18"/>
      <c r="AO42" s="18"/>
      <c r="AP42" s="18"/>
      <c r="AQ42" s="19"/>
      <c r="AR42" s="30">
        <v>5</v>
      </c>
      <c r="AS42" s="47" t="s">
        <v>102</v>
      </c>
      <c r="AT42" s="163">
        <v>1</v>
      </c>
      <c r="AU42" s="26">
        <f t="shared" si="26"/>
        <v>25</v>
      </c>
      <c r="AV42" s="35">
        <f t="shared" si="27"/>
        <v>20</v>
      </c>
      <c r="AW42" s="161">
        <f t="shared" si="28"/>
        <v>20</v>
      </c>
      <c r="AX42" s="18">
        <v>10</v>
      </c>
      <c r="AY42" s="43"/>
      <c r="AZ42" s="18"/>
      <c r="BA42" s="18"/>
      <c r="BB42" s="18"/>
      <c r="BC42" s="18"/>
      <c r="BD42" s="18">
        <v>10</v>
      </c>
      <c r="BE42" s="18"/>
      <c r="BF42" s="18"/>
      <c r="BG42" s="18"/>
      <c r="BH42" s="18"/>
      <c r="BI42" s="18"/>
      <c r="BJ42" s="18"/>
      <c r="BK42" s="18"/>
      <c r="BL42" s="18"/>
      <c r="BM42" s="18"/>
      <c r="BN42" s="19"/>
      <c r="BO42" s="30">
        <v>5</v>
      </c>
      <c r="BP42" s="22">
        <f t="shared" si="29"/>
        <v>25</v>
      </c>
      <c r="BQ42" s="10" t="str">
        <f t="shared" si="30"/>
        <v>Wartość prawidłowa</v>
      </c>
    </row>
    <row r="43" spans="1:69" s="11" customFormat="1" ht="60" x14ac:dyDescent="0.25">
      <c r="A43" s="18">
        <v>24</v>
      </c>
      <c r="B43" s="99" t="s">
        <v>122</v>
      </c>
      <c r="C43" s="18" t="s">
        <v>96</v>
      </c>
      <c r="D43" s="18" t="s">
        <v>95</v>
      </c>
      <c r="E43" s="187">
        <v>1</v>
      </c>
      <c r="F43" s="18" t="s">
        <v>97</v>
      </c>
      <c r="G43" s="48" t="s">
        <v>128</v>
      </c>
      <c r="H43" s="193" t="s">
        <v>125</v>
      </c>
      <c r="I43" s="188" t="s">
        <v>130</v>
      </c>
      <c r="J43" s="149"/>
      <c r="K43" s="149"/>
      <c r="L43" s="26">
        <f t="shared" si="17"/>
        <v>50</v>
      </c>
      <c r="M43" s="24">
        <f t="shared" si="18"/>
        <v>10</v>
      </c>
      <c r="N43" s="33">
        <f t="shared" si="19"/>
        <v>40</v>
      </c>
      <c r="O43" s="169">
        <f t="shared" si="20"/>
        <v>40</v>
      </c>
      <c r="P43" s="38">
        <f t="shared" si="21"/>
        <v>2</v>
      </c>
      <c r="Q43" s="59">
        <f t="shared" si="22"/>
        <v>0</v>
      </c>
      <c r="R43" s="59">
        <f t="shared" ref="R43" si="32">IFERROR((SUM(AD43:AH43,AJ43:AK43,AP43,BA43:BE43,BG43:BH43,BM43))*P43/N43," ")</f>
        <v>1</v>
      </c>
      <c r="S43" s="55">
        <f t="shared" ref="S43" si="33">IFERROR((AB43+AN43+AY43+BK43)*P43/N43," ")</f>
        <v>0.5</v>
      </c>
      <c r="T43" s="65">
        <f t="shared" si="14"/>
        <v>2</v>
      </c>
      <c r="U43" s="197" t="s">
        <v>102</v>
      </c>
      <c r="V43" s="47" t="s">
        <v>102</v>
      </c>
      <c r="W43" s="163">
        <v>1</v>
      </c>
      <c r="X43" s="28">
        <f t="shared" ref="X43" si="34">AR43+Y43</f>
        <v>25</v>
      </c>
      <c r="Y43" s="35">
        <f t="shared" ref="Y43" si="35">AQ43+Z43</f>
        <v>20</v>
      </c>
      <c r="Z43" s="157">
        <f t="shared" ref="Z43" si="36">(SUM(AA43:AP43))-AB43</f>
        <v>20</v>
      </c>
      <c r="AA43" s="45">
        <v>10</v>
      </c>
      <c r="AB43" s="43">
        <v>10</v>
      </c>
      <c r="AC43" s="18"/>
      <c r="AD43" s="18"/>
      <c r="AE43" s="18"/>
      <c r="AF43" s="18"/>
      <c r="AG43" s="18">
        <v>10</v>
      </c>
      <c r="AH43" s="18"/>
      <c r="AI43" s="18"/>
      <c r="AJ43" s="18"/>
      <c r="AK43" s="18"/>
      <c r="AL43" s="18"/>
      <c r="AM43" s="18"/>
      <c r="AN43" s="18"/>
      <c r="AO43" s="18"/>
      <c r="AP43" s="18"/>
      <c r="AQ43" s="19"/>
      <c r="AR43" s="30">
        <v>5</v>
      </c>
      <c r="AS43" s="47" t="s">
        <v>102</v>
      </c>
      <c r="AT43" s="163">
        <v>1</v>
      </c>
      <c r="AU43" s="26">
        <f t="shared" si="26"/>
        <v>25</v>
      </c>
      <c r="AV43" s="35">
        <f t="shared" si="27"/>
        <v>20</v>
      </c>
      <c r="AW43" s="161">
        <f t="shared" si="28"/>
        <v>20</v>
      </c>
      <c r="AX43" s="18">
        <v>10</v>
      </c>
      <c r="AY43" s="43"/>
      <c r="AZ43" s="18"/>
      <c r="BA43" s="18"/>
      <c r="BB43" s="18"/>
      <c r="BC43" s="18"/>
      <c r="BD43" s="18">
        <v>10</v>
      </c>
      <c r="BE43" s="18"/>
      <c r="BF43" s="18"/>
      <c r="BG43" s="18"/>
      <c r="BH43" s="18"/>
      <c r="BI43" s="18"/>
      <c r="BJ43" s="18"/>
      <c r="BK43" s="18"/>
      <c r="BL43" s="18"/>
      <c r="BM43" s="18"/>
      <c r="BN43" s="19"/>
      <c r="BO43" s="30">
        <v>5</v>
      </c>
      <c r="BP43" s="22">
        <f t="shared" si="29"/>
        <v>25</v>
      </c>
      <c r="BQ43" s="10" t="str">
        <f t="shared" si="30"/>
        <v>Wartość prawidłowa</v>
      </c>
    </row>
    <row r="44" spans="1:69" s="11" customFormat="1" ht="45" x14ac:dyDescent="0.25">
      <c r="A44" s="18">
        <v>25</v>
      </c>
      <c r="B44" s="99" t="s">
        <v>131</v>
      </c>
      <c r="C44" s="18" t="s">
        <v>96</v>
      </c>
      <c r="D44" s="18"/>
      <c r="E44" s="187">
        <v>1</v>
      </c>
      <c r="F44" s="18" t="s">
        <v>97</v>
      </c>
      <c r="G44" s="48" t="s">
        <v>98</v>
      </c>
      <c r="H44" s="193" t="s">
        <v>99</v>
      </c>
      <c r="I44" s="188" t="s">
        <v>132</v>
      </c>
      <c r="J44" s="149"/>
      <c r="K44" s="149"/>
      <c r="L44" s="26">
        <f t="shared" si="17"/>
        <v>90</v>
      </c>
      <c r="M44" s="24">
        <f t="shared" si="18"/>
        <v>0</v>
      </c>
      <c r="N44" s="33">
        <f t="shared" si="19"/>
        <v>90</v>
      </c>
      <c r="O44" s="169">
        <f t="shared" si="20"/>
        <v>90</v>
      </c>
      <c r="P44" s="38">
        <f t="shared" si="21"/>
        <v>3</v>
      </c>
      <c r="Q44" s="59">
        <f t="shared" si="22"/>
        <v>0</v>
      </c>
      <c r="R44" s="59">
        <f t="shared" si="12"/>
        <v>3</v>
      </c>
      <c r="S44" s="55">
        <f t="shared" si="31"/>
        <v>0</v>
      </c>
      <c r="T44" s="65">
        <f t="shared" si="14"/>
        <v>0</v>
      </c>
      <c r="U44" s="197" t="s">
        <v>102</v>
      </c>
      <c r="V44" s="47"/>
      <c r="W44" s="163"/>
      <c r="X44" s="28">
        <f t="shared" si="23"/>
        <v>0</v>
      </c>
      <c r="Y44" s="35">
        <f t="shared" si="24"/>
        <v>0</v>
      </c>
      <c r="Z44" s="157">
        <f t="shared" si="25"/>
        <v>0</v>
      </c>
      <c r="AA44" s="45"/>
      <c r="AB44" s="43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9"/>
      <c r="AR44" s="30"/>
      <c r="AS44" s="47" t="s">
        <v>102</v>
      </c>
      <c r="AT44" s="163">
        <v>3</v>
      </c>
      <c r="AU44" s="26">
        <f t="shared" si="26"/>
        <v>90</v>
      </c>
      <c r="AV44" s="35">
        <f t="shared" si="27"/>
        <v>90</v>
      </c>
      <c r="AW44" s="161">
        <f t="shared" si="28"/>
        <v>90</v>
      </c>
      <c r="AX44" s="18"/>
      <c r="AY44" s="43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>
        <v>90</v>
      </c>
      <c r="BN44" s="19"/>
      <c r="BO44" s="30"/>
      <c r="BP44" s="22">
        <f t="shared" si="29"/>
        <v>30</v>
      </c>
      <c r="BQ44" s="10" t="str">
        <f t="shared" si="30"/>
        <v>Wartość prawidłowa</v>
      </c>
    </row>
    <row r="45" spans="1:69" s="11" customFormat="1" ht="45" x14ac:dyDescent="0.25">
      <c r="A45" s="18">
        <v>26</v>
      </c>
      <c r="B45" s="99" t="s">
        <v>131</v>
      </c>
      <c r="C45" s="18" t="s">
        <v>96</v>
      </c>
      <c r="D45" s="18"/>
      <c r="E45" s="187">
        <v>1</v>
      </c>
      <c r="F45" s="18" t="s">
        <v>97</v>
      </c>
      <c r="G45" s="48" t="s">
        <v>98</v>
      </c>
      <c r="H45" s="193" t="s">
        <v>99</v>
      </c>
      <c r="I45" s="188" t="s">
        <v>133</v>
      </c>
      <c r="J45" s="149"/>
      <c r="K45" s="149"/>
      <c r="L45" s="26">
        <f t="shared" si="17"/>
        <v>156</v>
      </c>
      <c r="M45" s="24">
        <f t="shared" si="18"/>
        <v>0</v>
      </c>
      <c r="N45" s="33">
        <f t="shared" si="19"/>
        <v>156</v>
      </c>
      <c r="O45" s="169">
        <f t="shared" si="20"/>
        <v>156</v>
      </c>
      <c r="P45" s="38">
        <f t="shared" si="21"/>
        <v>6</v>
      </c>
      <c r="Q45" s="59">
        <f t="shared" si="22"/>
        <v>0</v>
      </c>
      <c r="R45" s="59">
        <f t="shared" si="12"/>
        <v>6</v>
      </c>
      <c r="S45" s="55">
        <f t="shared" si="31"/>
        <v>0</v>
      </c>
      <c r="T45" s="65">
        <f t="shared" si="14"/>
        <v>0</v>
      </c>
      <c r="U45" s="197" t="s">
        <v>102</v>
      </c>
      <c r="V45" s="47"/>
      <c r="W45" s="163"/>
      <c r="X45" s="28">
        <f t="shared" si="23"/>
        <v>0</v>
      </c>
      <c r="Y45" s="35">
        <f t="shared" si="24"/>
        <v>0</v>
      </c>
      <c r="Z45" s="157">
        <f t="shared" si="25"/>
        <v>0</v>
      </c>
      <c r="AA45" s="45"/>
      <c r="AB45" s="43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9"/>
      <c r="AR45" s="30"/>
      <c r="AS45" s="47" t="s">
        <v>102</v>
      </c>
      <c r="AT45" s="163">
        <v>6</v>
      </c>
      <c r="AU45" s="26">
        <f t="shared" si="26"/>
        <v>156</v>
      </c>
      <c r="AV45" s="35">
        <f t="shared" si="27"/>
        <v>156</v>
      </c>
      <c r="AW45" s="161">
        <f t="shared" si="28"/>
        <v>156</v>
      </c>
      <c r="AX45" s="18"/>
      <c r="AY45" s="43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>
        <v>156</v>
      </c>
      <c r="BN45" s="19"/>
      <c r="BO45" s="30"/>
      <c r="BP45" s="22">
        <f t="shared" si="29"/>
        <v>26</v>
      </c>
      <c r="BQ45" s="10" t="str">
        <f t="shared" si="30"/>
        <v>Wartość prawidłowa</v>
      </c>
    </row>
    <row r="46" spans="1:69" s="11" customFormat="1" ht="90" x14ac:dyDescent="0.25">
      <c r="A46" s="46">
        <v>27</v>
      </c>
      <c r="B46" s="187" t="s">
        <v>131</v>
      </c>
      <c r="C46" s="18" t="s">
        <v>96</v>
      </c>
      <c r="D46" s="18"/>
      <c r="E46" s="187">
        <v>1</v>
      </c>
      <c r="F46" s="18" t="s">
        <v>134</v>
      </c>
      <c r="G46" s="18" t="s">
        <v>98</v>
      </c>
      <c r="H46" s="18" t="s">
        <v>99</v>
      </c>
      <c r="I46" s="149" t="s">
        <v>135</v>
      </c>
      <c r="J46" s="150"/>
      <c r="K46" s="150"/>
      <c r="L46" s="26">
        <f>X46+AU46</f>
        <v>30</v>
      </c>
      <c r="M46" s="24">
        <f>AR46+BO46</f>
        <v>0</v>
      </c>
      <c r="N46" s="35">
        <f>Y46+AV46</f>
        <v>30</v>
      </c>
      <c r="O46" s="157">
        <f>Z46+AW46</f>
        <v>30</v>
      </c>
      <c r="P46" s="38">
        <f>W46+AT46</f>
        <v>1</v>
      </c>
      <c r="Q46" s="113">
        <f>IFERROR((AK46+BH46)*P46/N46," ")</f>
        <v>0</v>
      </c>
      <c r="R46" s="59">
        <f t="shared" si="12"/>
        <v>1</v>
      </c>
      <c r="S46" s="55">
        <f>IFERROR((AB46+AN46+AY46+BK46)*P46/N46," ")</f>
        <v>0</v>
      </c>
      <c r="T46" s="135">
        <f t="shared" si="14"/>
        <v>0</v>
      </c>
      <c r="U46" s="197" t="s">
        <v>102</v>
      </c>
      <c r="V46" s="46"/>
      <c r="W46" s="18">
        <v>0</v>
      </c>
      <c r="X46" s="28">
        <f t="shared" ref="X46" si="37">AR46+Y46</f>
        <v>0</v>
      </c>
      <c r="Y46" s="35">
        <f t="shared" ref="Y46" si="38">AQ46+Z46</f>
        <v>0</v>
      </c>
      <c r="Z46" s="157">
        <f t="shared" ref="Z46" si="39">(SUM(AA46:AP46))-AB46</f>
        <v>0</v>
      </c>
      <c r="AA46" s="18"/>
      <c r="AB46" s="195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Q46" s="19"/>
      <c r="AR46" s="30"/>
      <c r="AS46" s="46" t="s">
        <v>102</v>
      </c>
      <c r="AT46" s="18">
        <v>1</v>
      </c>
      <c r="AU46" s="26">
        <f>BO46+AV46</f>
        <v>30</v>
      </c>
      <c r="AV46" s="35">
        <f>BN46+AW46</f>
        <v>30</v>
      </c>
      <c r="AW46" s="157">
        <f>(SUM(AX46:BM46))-AY46</f>
        <v>30</v>
      </c>
      <c r="AX46" s="18"/>
      <c r="AY46" s="195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>
        <v>30</v>
      </c>
      <c r="BN46" s="19"/>
      <c r="BO46" s="30"/>
      <c r="BP46" s="186">
        <f>IFERROR(L46/P46," ")</f>
        <v>30</v>
      </c>
      <c r="BQ46" s="194" t="str">
        <f>IF(OR(BP46&gt;30,BP46&lt;25),"1 ECTS powinien mieścić się przedziale 25-30h","Wartość prawidłowa")</f>
        <v>Wartość prawidłowa</v>
      </c>
    </row>
    <row r="47" spans="1:69" s="11" customFormat="1" ht="30.75" thickBot="1" x14ac:dyDescent="0.3">
      <c r="A47" s="46">
        <v>28</v>
      </c>
      <c r="B47" s="99"/>
      <c r="C47" s="18" t="s">
        <v>96</v>
      </c>
      <c r="D47" s="18"/>
      <c r="E47" s="187">
        <v>1</v>
      </c>
      <c r="F47" s="18" t="s">
        <v>97</v>
      </c>
      <c r="G47" s="18" t="s">
        <v>98</v>
      </c>
      <c r="H47" s="149" t="s">
        <v>99</v>
      </c>
      <c r="I47" s="188" t="s">
        <v>136</v>
      </c>
      <c r="J47" s="149"/>
      <c r="K47" s="149"/>
      <c r="L47" s="26">
        <f t="shared" si="17"/>
        <v>60</v>
      </c>
      <c r="M47" s="24">
        <f t="shared" si="18"/>
        <v>0</v>
      </c>
      <c r="N47" s="33">
        <f t="shared" si="19"/>
        <v>60</v>
      </c>
      <c r="O47" s="169">
        <f t="shared" si="20"/>
        <v>60</v>
      </c>
      <c r="P47" s="38">
        <f t="shared" si="21"/>
        <v>0</v>
      </c>
      <c r="Q47" s="113">
        <f t="shared" si="22"/>
        <v>0</v>
      </c>
      <c r="R47" s="59">
        <f t="shared" si="12"/>
        <v>0</v>
      </c>
      <c r="S47" s="55">
        <f t="shared" si="31"/>
        <v>0</v>
      </c>
      <c r="T47" s="173">
        <f t="shared" si="14"/>
        <v>0</v>
      </c>
      <c r="U47" s="197" t="s">
        <v>102</v>
      </c>
      <c r="V47" s="46" t="s">
        <v>102</v>
      </c>
      <c r="W47" s="163"/>
      <c r="X47" s="28">
        <f t="shared" si="23"/>
        <v>30</v>
      </c>
      <c r="Y47" s="35">
        <f t="shared" si="24"/>
        <v>30</v>
      </c>
      <c r="Z47" s="157">
        <f t="shared" si="25"/>
        <v>30</v>
      </c>
      <c r="AA47" s="45"/>
      <c r="AB47" s="43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>
        <v>30</v>
      </c>
      <c r="AP47" s="18"/>
      <c r="AQ47" s="19"/>
      <c r="AR47" s="30"/>
      <c r="AS47" s="46" t="s">
        <v>102</v>
      </c>
      <c r="AT47" s="163"/>
      <c r="AU47" s="26">
        <f t="shared" si="26"/>
        <v>30</v>
      </c>
      <c r="AV47" s="35">
        <f t="shared" si="27"/>
        <v>30</v>
      </c>
      <c r="AW47" s="161">
        <f t="shared" si="28"/>
        <v>30</v>
      </c>
      <c r="AX47" s="18"/>
      <c r="AY47" s="43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>
        <v>30</v>
      </c>
      <c r="BM47" s="18"/>
      <c r="BN47" s="19"/>
      <c r="BO47" s="30"/>
      <c r="BP47" s="22" t="str">
        <f t="shared" si="29"/>
        <v xml:space="preserve"> </v>
      </c>
      <c r="BQ47" s="115" t="str">
        <f t="shared" si="30"/>
        <v>1 ECTS powinien mieścić się przedziale 25-30h</v>
      </c>
    </row>
    <row r="48" spans="1:69" s="11" customFormat="1" ht="15.75" thickBot="1" x14ac:dyDescent="0.3">
      <c r="A48" s="179"/>
      <c r="B48" s="180"/>
      <c r="C48" s="181"/>
      <c r="D48" s="181"/>
      <c r="E48" s="180"/>
      <c r="F48" s="181"/>
      <c r="G48" s="181"/>
      <c r="H48" s="181"/>
      <c r="I48" s="182" t="s">
        <v>137</v>
      </c>
      <c r="J48" s="183">
        <f>COUNTIF(J20:J47,"tak")</f>
        <v>0</v>
      </c>
      <c r="K48" s="183">
        <f>COUNTIF(K5:K47,"tak")</f>
        <v>11</v>
      </c>
      <c r="L48" s="181">
        <f t="shared" ref="L48:AQ48" si="40">SUM(L20:L47)</f>
        <v>1654</v>
      </c>
      <c r="M48" s="181">
        <f t="shared" si="40"/>
        <v>450</v>
      </c>
      <c r="N48" s="181">
        <f t="shared" si="40"/>
        <v>1204</v>
      </c>
      <c r="O48" s="181">
        <f>SUM(O20:O47)</f>
        <v>1204</v>
      </c>
      <c r="P48" s="181">
        <f t="shared" si="40"/>
        <v>62</v>
      </c>
      <c r="Q48" s="181">
        <f t="shared" si="40"/>
        <v>0</v>
      </c>
      <c r="R48" s="181">
        <f t="shared" si="40"/>
        <v>28.406926406926406</v>
      </c>
      <c r="S48" s="181">
        <f t="shared" si="40"/>
        <v>21.034740259740257</v>
      </c>
      <c r="T48" s="181">
        <f t="shared" si="40"/>
        <v>52</v>
      </c>
      <c r="U48" s="184">
        <f t="shared" si="40"/>
        <v>0</v>
      </c>
      <c r="V48" s="179">
        <f t="shared" si="40"/>
        <v>0</v>
      </c>
      <c r="W48" s="181">
        <f t="shared" si="40"/>
        <v>31</v>
      </c>
      <c r="X48" s="181">
        <f t="shared" si="40"/>
        <v>820</v>
      </c>
      <c r="Y48" s="181">
        <f t="shared" si="40"/>
        <v>548</v>
      </c>
      <c r="Z48" s="181">
        <f t="shared" si="40"/>
        <v>548</v>
      </c>
      <c r="AA48" s="181">
        <f>SUM(AA20:AA47)</f>
        <v>273</v>
      </c>
      <c r="AB48" s="181">
        <f t="shared" si="40"/>
        <v>273</v>
      </c>
      <c r="AC48" s="181">
        <f t="shared" si="40"/>
        <v>0</v>
      </c>
      <c r="AD48" s="181">
        <f t="shared" si="40"/>
        <v>90</v>
      </c>
      <c r="AE48" s="181">
        <f t="shared" si="40"/>
        <v>20</v>
      </c>
      <c r="AF48" s="181">
        <f t="shared" si="40"/>
        <v>0</v>
      </c>
      <c r="AG48" s="181">
        <f t="shared" si="40"/>
        <v>95</v>
      </c>
      <c r="AH48" s="181">
        <f t="shared" si="40"/>
        <v>0</v>
      </c>
      <c r="AI48" s="181">
        <f t="shared" si="40"/>
        <v>10</v>
      </c>
      <c r="AJ48" s="181">
        <f t="shared" si="40"/>
        <v>0</v>
      </c>
      <c r="AK48" s="181">
        <f t="shared" si="40"/>
        <v>0</v>
      </c>
      <c r="AL48" s="181">
        <f t="shared" si="40"/>
        <v>0</v>
      </c>
      <c r="AM48" s="181">
        <f t="shared" si="40"/>
        <v>30</v>
      </c>
      <c r="AN48" s="181">
        <f t="shared" si="40"/>
        <v>0</v>
      </c>
      <c r="AO48" s="181">
        <f t="shared" si="40"/>
        <v>30</v>
      </c>
      <c r="AP48" s="181">
        <f t="shared" si="40"/>
        <v>0</v>
      </c>
      <c r="AQ48" s="181">
        <f t="shared" si="40"/>
        <v>0</v>
      </c>
      <c r="AR48" s="185">
        <f t="shared" ref="AR48:BO48" si="41">SUM(AR20:AR47)</f>
        <v>272</v>
      </c>
      <c r="AS48" s="179">
        <f t="shared" si="41"/>
        <v>0</v>
      </c>
      <c r="AT48" s="181">
        <f t="shared" si="41"/>
        <v>31</v>
      </c>
      <c r="AU48" s="181">
        <f t="shared" si="41"/>
        <v>834</v>
      </c>
      <c r="AV48" s="181">
        <f t="shared" si="41"/>
        <v>656</v>
      </c>
      <c r="AW48" s="181">
        <f t="shared" si="41"/>
        <v>656</v>
      </c>
      <c r="AX48" s="181">
        <f>SUM(AX20:AX47)</f>
        <v>200</v>
      </c>
      <c r="AY48" s="181">
        <f t="shared" si="41"/>
        <v>65</v>
      </c>
      <c r="AZ48" s="181">
        <f t="shared" si="41"/>
        <v>0</v>
      </c>
      <c r="BA48" s="181">
        <f t="shared" si="41"/>
        <v>45</v>
      </c>
      <c r="BB48" s="181">
        <f t="shared" si="41"/>
        <v>0</v>
      </c>
      <c r="BC48" s="181">
        <f t="shared" si="41"/>
        <v>0</v>
      </c>
      <c r="BD48" s="181">
        <f t="shared" si="41"/>
        <v>75</v>
      </c>
      <c r="BE48" s="181">
        <f t="shared" si="41"/>
        <v>0</v>
      </c>
      <c r="BF48" s="181">
        <f t="shared" si="41"/>
        <v>0</v>
      </c>
      <c r="BG48" s="181">
        <f t="shared" si="41"/>
        <v>0</v>
      </c>
      <c r="BH48" s="181">
        <f t="shared" si="41"/>
        <v>0</v>
      </c>
      <c r="BI48" s="181">
        <f t="shared" si="41"/>
        <v>0</v>
      </c>
      <c r="BJ48" s="181">
        <f t="shared" si="41"/>
        <v>30</v>
      </c>
      <c r="BK48" s="181">
        <f t="shared" si="41"/>
        <v>0</v>
      </c>
      <c r="BL48" s="181">
        <f t="shared" si="41"/>
        <v>30</v>
      </c>
      <c r="BM48" s="181">
        <f t="shared" si="41"/>
        <v>276</v>
      </c>
      <c r="BN48" s="181">
        <f t="shared" si="41"/>
        <v>0</v>
      </c>
      <c r="BO48" s="185">
        <f t="shared" si="41"/>
        <v>178</v>
      </c>
      <c r="BP48" s="186"/>
      <c r="BQ48" s="10"/>
    </row>
    <row r="49" spans="1:69" s="11" customFormat="1" ht="30" customHeight="1" x14ac:dyDescent="0.25">
      <c r="A49" s="46">
        <v>29</v>
      </c>
      <c r="B49" s="99" t="s">
        <v>110</v>
      </c>
      <c r="C49" s="18" t="s">
        <v>96</v>
      </c>
      <c r="D49" s="18"/>
      <c r="E49" s="187">
        <v>2</v>
      </c>
      <c r="F49" s="390" t="s">
        <v>134</v>
      </c>
      <c r="G49" s="48" t="s">
        <v>98</v>
      </c>
      <c r="H49" s="97" t="s">
        <v>99</v>
      </c>
      <c r="I49" s="188" t="s">
        <v>119</v>
      </c>
      <c r="J49" s="149"/>
      <c r="K49" s="149" t="s">
        <v>112</v>
      </c>
      <c r="L49" s="26">
        <f t="shared" si="0"/>
        <v>100</v>
      </c>
      <c r="M49" s="24">
        <f t="shared" si="1"/>
        <v>40</v>
      </c>
      <c r="N49" s="33">
        <f t="shared" si="2"/>
        <v>60</v>
      </c>
      <c r="O49" s="169">
        <f t="shared" si="3"/>
        <v>60</v>
      </c>
      <c r="P49" s="38">
        <f t="shared" si="11"/>
        <v>4</v>
      </c>
      <c r="Q49" s="59">
        <f t="shared" si="4"/>
        <v>0</v>
      </c>
      <c r="R49" s="113">
        <f>IFERROR((SUM(AD49:AH49,AJ49:AK49,AP49,BA49:BE49,BG49:BH49,BM49))*P49/N49," ")</f>
        <v>0</v>
      </c>
      <c r="S49" s="55">
        <f t="shared" si="13"/>
        <v>0</v>
      </c>
      <c r="T49" s="65">
        <f t="shared" ref="T49:T67" si="42">IFERROR((SUM(AA49,AC49:AM49,AX49,AZ49:BJ49)*P49/N49)," ")</f>
        <v>4</v>
      </c>
      <c r="U49" s="197" t="s">
        <v>101</v>
      </c>
      <c r="V49" s="47" t="s">
        <v>102</v>
      </c>
      <c r="W49" s="163">
        <v>2</v>
      </c>
      <c r="X49" s="28">
        <f t="shared" si="5"/>
        <v>50</v>
      </c>
      <c r="Y49" s="35">
        <f t="shared" si="6"/>
        <v>30</v>
      </c>
      <c r="Z49" s="157">
        <f t="shared" si="7"/>
        <v>30</v>
      </c>
      <c r="AA49" s="45"/>
      <c r="AB49" s="43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>
        <v>30</v>
      </c>
      <c r="AN49" s="18"/>
      <c r="AO49" s="18"/>
      <c r="AP49" s="18"/>
      <c r="AQ49" s="19"/>
      <c r="AR49" s="30">
        <v>20</v>
      </c>
      <c r="AS49" s="395" t="s">
        <v>102</v>
      </c>
      <c r="AT49" s="163">
        <v>2</v>
      </c>
      <c r="AU49" s="26">
        <f t="shared" si="8"/>
        <v>50</v>
      </c>
      <c r="AV49" s="35">
        <f t="shared" si="9"/>
        <v>30</v>
      </c>
      <c r="AW49" s="161">
        <f t="shared" si="10"/>
        <v>30</v>
      </c>
      <c r="AX49" s="18"/>
      <c r="AY49" s="43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>
        <v>30</v>
      </c>
      <c r="BK49" s="18"/>
      <c r="BL49" s="18"/>
      <c r="BM49" s="18"/>
      <c r="BN49" s="19"/>
      <c r="BO49" s="30">
        <v>20</v>
      </c>
      <c r="BP49" s="22">
        <f t="shared" si="15"/>
        <v>25</v>
      </c>
      <c r="BQ49" s="10" t="str">
        <f t="shared" si="16"/>
        <v>Wartość prawidłowa</v>
      </c>
    </row>
    <row r="50" spans="1:69" s="11" customFormat="1" ht="45" x14ac:dyDescent="0.25">
      <c r="A50" s="46">
        <v>30</v>
      </c>
      <c r="B50" s="99" t="s">
        <v>110</v>
      </c>
      <c r="C50" s="18" t="s">
        <v>96</v>
      </c>
      <c r="D50" s="18"/>
      <c r="E50" s="187">
        <v>2</v>
      </c>
      <c r="F50" s="390" t="s">
        <v>134</v>
      </c>
      <c r="G50" s="48" t="s">
        <v>98</v>
      </c>
      <c r="H50" s="97" t="s">
        <v>99</v>
      </c>
      <c r="I50" s="188" t="s">
        <v>138</v>
      </c>
      <c r="J50" s="149"/>
      <c r="K50" s="149" t="s">
        <v>112</v>
      </c>
      <c r="L50" s="26">
        <f t="shared" si="0"/>
        <v>100</v>
      </c>
      <c r="M50" s="24">
        <f t="shared" si="1"/>
        <v>40</v>
      </c>
      <c r="N50" s="33">
        <f t="shared" si="2"/>
        <v>60</v>
      </c>
      <c r="O50" s="169">
        <f t="shared" si="3"/>
        <v>60</v>
      </c>
      <c r="P50" s="38">
        <f t="shared" si="11"/>
        <v>4</v>
      </c>
      <c r="Q50" s="59">
        <f t="shared" si="4"/>
        <v>0</v>
      </c>
      <c r="R50" s="113">
        <f t="shared" ref="R50:R67" si="43">IFERROR((SUM(AD50:AH50,AJ50:AK50,AP50,BA50:BE50,BG50:BH50,BM50))*P50/N50," ")</f>
        <v>4</v>
      </c>
      <c r="S50" s="55">
        <f t="shared" si="13"/>
        <v>0</v>
      </c>
      <c r="T50" s="65">
        <f t="shared" si="42"/>
        <v>4</v>
      </c>
      <c r="U50" s="197" t="s">
        <v>102</v>
      </c>
      <c r="V50" s="47" t="s">
        <v>102</v>
      </c>
      <c r="W50" s="163">
        <v>2</v>
      </c>
      <c r="X50" s="28">
        <f t="shared" si="5"/>
        <v>30</v>
      </c>
      <c r="Y50" s="35">
        <f t="shared" si="6"/>
        <v>30</v>
      </c>
      <c r="Z50" s="157">
        <f t="shared" si="7"/>
        <v>30</v>
      </c>
      <c r="AA50" s="45"/>
      <c r="AB50" s="43"/>
      <c r="AC50" s="18"/>
      <c r="AD50" s="18"/>
      <c r="AE50" s="18">
        <v>30</v>
      </c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9"/>
      <c r="AR50" s="30"/>
      <c r="AS50" s="397" t="s">
        <v>102</v>
      </c>
      <c r="AT50" s="163">
        <v>2</v>
      </c>
      <c r="AU50" s="26">
        <f t="shared" si="8"/>
        <v>70</v>
      </c>
      <c r="AV50" s="35">
        <f t="shared" si="9"/>
        <v>30</v>
      </c>
      <c r="AW50" s="161">
        <f t="shared" si="10"/>
        <v>30</v>
      </c>
      <c r="AX50" s="18"/>
      <c r="AY50" s="43"/>
      <c r="AZ50" s="18"/>
      <c r="BA50" s="18"/>
      <c r="BB50" s="18">
        <v>30</v>
      </c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9"/>
      <c r="BO50" s="30">
        <v>40</v>
      </c>
      <c r="BP50" s="22">
        <f t="shared" si="15"/>
        <v>25</v>
      </c>
      <c r="BQ50" s="10" t="str">
        <f t="shared" si="16"/>
        <v>Wartość prawidłowa</v>
      </c>
    </row>
    <row r="51" spans="1:69" s="11" customFormat="1" ht="30" x14ac:dyDescent="0.25">
      <c r="A51" s="46">
        <v>31</v>
      </c>
      <c r="B51" s="99" t="s">
        <v>122</v>
      </c>
      <c r="C51" s="18" t="s">
        <v>96</v>
      </c>
      <c r="D51" s="18"/>
      <c r="E51" s="187">
        <v>2</v>
      </c>
      <c r="F51" s="390" t="s">
        <v>134</v>
      </c>
      <c r="G51" s="48" t="s">
        <v>98</v>
      </c>
      <c r="H51" s="97" t="s">
        <v>99</v>
      </c>
      <c r="I51" s="188" t="s">
        <v>139</v>
      </c>
      <c r="J51" s="149"/>
      <c r="K51" s="149"/>
      <c r="L51" s="26">
        <f t="shared" si="0"/>
        <v>190</v>
      </c>
      <c r="M51" s="24">
        <f t="shared" si="1"/>
        <v>40</v>
      </c>
      <c r="N51" s="33">
        <f t="shared" si="2"/>
        <v>150</v>
      </c>
      <c r="O51" s="169">
        <f t="shared" si="3"/>
        <v>150</v>
      </c>
      <c r="P51" s="38">
        <f t="shared" si="11"/>
        <v>7.5</v>
      </c>
      <c r="Q51" s="59">
        <f t="shared" si="4"/>
        <v>0</v>
      </c>
      <c r="R51" s="113">
        <f t="shared" si="43"/>
        <v>4.5</v>
      </c>
      <c r="S51" s="55">
        <f t="shared" si="13"/>
        <v>0</v>
      </c>
      <c r="T51" s="65">
        <f t="shared" si="42"/>
        <v>7.5</v>
      </c>
      <c r="U51" s="197" t="s">
        <v>102</v>
      </c>
      <c r="V51" s="47" t="s">
        <v>102</v>
      </c>
      <c r="W51" s="163">
        <v>3.5</v>
      </c>
      <c r="X51" s="28">
        <f t="shared" si="5"/>
        <v>90</v>
      </c>
      <c r="Y51" s="35">
        <f t="shared" si="6"/>
        <v>70</v>
      </c>
      <c r="Z51" s="157">
        <f t="shared" si="7"/>
        <v>70</v>
      </c>
      <c r="AA51" s="45">
        <v>25</v>
      </c>
      <c r="AB51" s="43"/>
      <c r="AC51" s="18"/>
      <c r="AD51" s="18">
        <v>10</v>
      </c>
      <c r="AE51" s="18"/>
      <c r="AF51" s="18"/>
      <c r="AG51" s="18">
        <v>35</v>
      </c>
      <c r="AH51" s="18"/>
      <c r="AI51" s="18"/>
      <c r="AJ51" s="18"/>
      <c r="AK51" s="18"/>
      <c r="AL51" s="18"/>
      <c r="AM51" s="18"/>
      <c r="AN51" s="18"/>
      <c r="AO51" s="18"/>
      <c r="AP51" s="18"/>
      <c r="AQ51" s="19"/>
      <c r="AR51" s="30">
        <v>20</v>
      </c>
      <c r="AS51" s="397" t="s">
        <v>102</v>
      </c>
      <c r="AT51" s="163">
        <v>4</v>
      </c>
      <c r="AU51" s="26">
        <f t="shared" si="8"/>
        <v>100</v>
      </c>
      <c r="AV51" s="35">
        <f t="shared" si="9"/>
        <v>80</v>
      </c>
      <c r="AW51" s="161">
        <f t="shared" si="10"/>
        <v>80</v>
      </c>
      <c r="AX51" s="18">
        <v>35</v>
      </c>
      <c r="AY51" s="43"/>
      <c r="AZ51" s="18"/>
      <c r="BA51" s="18">
        <v>10</v>
      </c>
      <c r="BB51" s="18"/>
      <c r="BC51" s="18"/>
      <c r="BD51" s="18">
        <v>35</v>
      </c>
      <c r="BE51" s="18"/>
      <c r="BF51" s="18"/>
      <c r="BG51" s="18"/>
      <c r="BH51" s="18"/>
      <c r="BI51" s="18"/>
      <c r="BJ51" s="18"/>
      <c r="BK51" s="18"/>
      <c r="BL51" s="18"/>
      <c r="BM51" s="18"/>
      <c r="BN51" s="19"/>
      <c r="BO51" s="30">
        <v>20</v>
      </c>
      <c r="BP51" s="22">
        <f t="shared" si="15"/>
        <v>25.333333333333332</v>
      </c>
      <c r="BQ51" s="10" t="str">
        <f t="shared" si="16"/>
        <v>Wartość prawidłowa</v>
      </c>
    </row>
    <row r="52" spans="1:69" s="11" customFormat="1" x14ac:dyDescent="0.25">
      <c r="A52" s="46">
        <v>32</v>
      </c>
      <c r="B52" s="99" t="s">
        <v>122</v>
      </c>
      <c r="C52" s="18" t="s">
        <v>96</v>
      </c>
      <c r="D52" s="18"/>
      <c r="E52" s="187">
        <v>2</v>
      </c>
      <c r="F52" s="390" t="s">
        <v>134</v>
      </c>
      <c r="G52" s="48" t="s">
        <v>98</v>
      </c>
      <c r="H52" s="97" t="s">
        <v>99</v>
      </c>
      <c r="I52" s="188" t="s">
        <v>140</v>
      </c>
      <c r="J52" s="149"/>
      <c r="K52" s="149"/>
      <c r="L52" s="26">
        <f t="shared" si="0"/>
        <v>130</v>
      </c>
      <c r="M52" s="24">
        <f t="shared" si="1"/>
        <v>10</v>
      </c>
      <c r="N52" s="33">
        <f t="shared" si="2"/>
        <v>120</v>
      </c>
      <c r="O52" s="169">
        <f t="shared" si="3"/>
        <v>120</v>
      </c>
      <c r="P52" s="38">
        <f t="shared" si="11"/>
        <v>5</v>
      </c>
      <c r="Q52" s="59">
        <f t="shared" si="4"/>
        <v>0</v>
      </c>
      <c r="R52" s="113">
        <f t="shared" si="43"/>
        <v>3.3333333333333335</v>
      </c>
      <c r="S52" s="55">
        <f t="shared" si="13"/>
        <v>0</v>
      </c>
      <c r="T52" s="65">
        <f t="shared" si="42"/>
        <v>5</v>
      </c>
      <c r="U52" s="197" t="s">
        <v>102</v>
      </c>
      <c r="V52" s="47" t="s">
        <v>102</v>
      </c>
      <c r="W52" s="163">
        <v>2.5</v>
      </c>
      <c r="X52" s="28">
        <f t="shared" si="5"/>
        <v>65</v>
      </c>
      <c r="Y52" s="35">
        <f t="shared" si="6"/>
        <v>60</v>
      </c>
      <c r="Z52" s="157">
        <f t="shared" si="7"/>
        <v>60</v>
      </c>
      <c r="AA52" s="45">
        <v>20</v>
      </c>
      <c r="AB52" s="43"/>
      <c r="AC52" s="18"/>
      <c r="AD52" s="18"/>
      <c r="AE52" s="18"/>
      <c r="AF52" s="18"/>
      <c r="AG52" s="18"/>
      <c r="AH52" s="18"/>
      <c r="AI52" s="18"/>
      <c r="AJ52" s="18">
        <v>40</v>
      </c>
      <c r="AK52" s="18"/>
      <c r="AL52" s="18"/>
      <c r="AM52" s="18"/>
      <c r="AN52" s="18"/>
      <c r="AO52" s="18"/>
      <c r="AP52" s="18"/>
      <c r="AQ52" s="19"/>
      <c r="AR52" s="30">
        <v>5</v>
      </c>
      <c r="AS52" s="397" t="s">
        <v>102</v>
      </c>
      <c r="AT52" s="163">
        <v>2.5</v>
      </c>
      <c r="AU52" s="26">
        <f t="shared" si="8"/>
        <v>65</v>
      </c>
      <c r="AV52" s="35">
        <f t="shared" si="9"/>
        <v>60</v>
      </c>
      <c r="AW52" s="161">
        <f t="shared" si="10"/>
        <v>60</v>
      </c>
      <c r="AX52" s="18">
        <v>20</v>
      </c>
      <c r="AY52" s="43"/>
      <c r="AZ52" s="18"/>
      <c r="BA52" s="18"/>
      <c r="BB52" s="18"/>
      <c r="BC52" s="18"/>
      <c r="BD52" s="18"/>
      <c r="BE52" s="18"/>
      <c r="BF52" s="18"/>
      <c r="BG52" s="18">
        <v>40</v>
      </c>
      <c r="BH52" s="18"/>
      <c r="BI52" s="18"/>
      <c r="BJ52" s="18"/>
      <c r="BK52" s="18"/>
      <c r="BL52" s="18"/>
      <c r="BM52" s="18"/>
      <c r="BN52" s="19"/>
      <c r="BO52" s="30">
        <v>5</v>
      </c>
      <c r="BP52" s="22">
        <f t="shared" si="15"/>
        <v>26</v>
      </c>
      <c r="BQ52" s="10" t="str">
        <f t="shared" si="16"/>
        <v>Wartość prawidłowa</v>
      </c>
    </row>
    <row r="53" spans="1:69" s="11" customFormat="1" ht="30" x14ac:dyDescent="0.25">
      <c r="A53" s="46">
        <v>33</v>
      </c>
      <c r="B53" s="99" t="s">
        <v>122</v>
      </c>
      <c r="C53" s="18" t="s">
        <v>96</v>
      </c>
      <c r="D53" s="18"/>
      <c r="E53" s="187">
        <v>2</v>
      </c>
      <c r="F53" s="390" t="s">
        <v>134</v>
      </c>
      <c r="G53" s="48" t="s">
        <v>98</v>
      </c>
      <c r="H53" s="97" t="s">
        <v>99</v>
      </c>
      <c r="I53" s="188" t="s">
        <v>141</v>
      </c>
      <c r="J53" s="149"/>
      <c r="K53" s="149"/>
      <c r="L53" s="26">
        <f t="shared" si="0"/>
        <v>65</v>
      </c>
      <c r="M53" s="24">
        <f t="shared" si="1"/>
        <v>10</v>
      </c>
      <c r="N53" s="33">
        <f t="shared" si="2"/>
        <v>55</v>
      </c>
      <c r="O53" s="169">
        <f t="shared" si="3"/>
        <v>55</v>
      </c>
      <c r="P53" s="38">
        <f t="shared" si="11"/>
        <v>2.5</v>
      </c>
      <c r="Q53" s="59">
        <f t="shared" si="4"/>
        <v>0</v>
      </c>
      <c r="R53" s="113">
        <f t="shared" si="43"/>
        <v>1.3636363636363635</v>
      </c>
      <c r="S53" s="55">
        <f t="shared" si="13"/>
        <v>0</v>
      </c>
      <c r="T53" s="65">
        <f t="shared" si="42"/>
        <v>2.5</v>
      </c>
      <c r="U53" s="197" t="s">
        <v>101</v>
      </c>
      <c r="V53" s="197" t="s">
        <v>101</v>
      </c>
      <c r="W53" s="163">
        <v>2.5</v>
      </c>
      <c r="X53" s="28">
        <f t="shared" si="5"/>
        <v>65</v>
      </c>
      <c r="Y53" s="35">
        <f t="shared" si="6"/>
        <v>55</v>
      </c>
      <c r="Z53" s="157">
        <f t="shared" si="7"/>
        <v>55</v>
      </c>
      <c r="AA53" s="45">
        <v>25</v>
      </c>
      <c r="AB53" s="43"/>
      <c r="AC53" s="18"/>
      <c r="AD53" s="18"/>
      <c r="AE53" s="18"/>
      <c r="AF53" s="18"/>
      <c r="AG53" s="18">
        <v>30</v>
      </c>
      <c r="AH53" s="18"/>
      <c r="AI53" s="18"/>
      <c r="AJ53" s="18"/>
      <c r="AK53" s="18"/>
      <c r="AL53" s="18"/>
      <c r="AM53" s="18"/>
      <c r="AN53" s="18"/>
      <c r="AO53" s="18"/>
      <c r="AP53" s="18"/>
      <c r="AQ53" s="19"/>
      <c r="AR53" s="30">
        <v>10</v>
      </c>
      <c r="AS53" s="397"/>
      <c r="AT53" s="163"/>
      <c r="AU53" s="26">
        <f t="shared" si="8"/>
        <v>0</v>
      </c>
      <c r="AV53" s="35">
        <f t="shared" si="9"/>
        <v>0</v>
      </c>
      <c r="AW53" s="161">
        <f t="shared" si="10"/>
        <v>0</v>
      </c>
      <c r="AX53" s="18"/>
      <c r="AY53" s="43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9"/>
      <c r="BO53" s="30"/>
      <c r="BP53" s="22">
        <f t="shared" si="15"/>
        <v>26</v>
      </c>
      <c r="BQ53" s="10" t="str">
        <f t="shared" si="16"/>
        <v>Wartość prawidłowa</v>
      </c>
    </row>
    <row r="54" spans="1:69" s="11" customFormat="1" ht="30" x14ac:dyDescent="0.25">
      <c r="A54" s="46">
        <v>34</v>
      </c>
      <c r="B54" s="99" t="s">
        <v>122</v>
      </c>
      <c r="C54" s="18" t="s">
        <v>96</v>
      </c>
      <c r="D54" s="18"/>
      <c r="E54" s="187">
        <v>2</v>
      </c>
      <c r="F54" s="390" t="s">
        <v>134</v>
      </c>
      <c r="G54" s="48" t="s">
        <v>98</v>
      </c>
      <c r="H54" s="97" t="s">
        <v>99</v>
      </c>
      <c r="I54" s="188" t="s">
        <v>142</v>
      </c>
      <c r="J54" s="149"/>
      <c r="K54" s="149"/>
      <c r="L54" s="26">
        <f t="shared" si="0"/>
        <v>75</v>
      </c>
      <c r="M54" s="24">
        <f t="shared" si="1"/>
        <v>10</v>
      </c>
      <c r="N54" s="33">
        <f t="shared" si="2"/>
        <v>65</v>
      </c>
      <c r="O54" s="169">
        <f t="shared" si="3"/>
        <v>65</v>
      </c>
      <c r="P54" s="38">
        <f t="shared" si="11"/>
        <v>3</v>
      </c>
      <c r="Q54" s="59">
        <f t="shared" si="4"/>
        <v>0</v>
      </c>
      <c r="R54" s="113">
        <f t="shared" si="43"/>
        <v>1.3846153846153846</v>
      </c>
      <c r="S54" s="55">
        <f t="shared" si="13"/>
        <v>0</v>
      </c>
      <c r="T54" s="65">
        <f t="shared" si="42"/>
        <v>3</v>
      </c>
      <c r="U54" s="197" t="s">
        <v>101</v>
      </c>
      <c r="V54" s="47"/>
      <c r="W54" s="163"/>
      <c r="X54" s="28">
        <f t="shared" si="5"/>
        <v>0</v>
      </c>
      <c r="Y54" s="35">
        <f t="shared" si="6"/>
        <v>0</v>
      </c>
      <c r="Z54" s="157">
        <f t="shared" si="7"/>
        <v>0</v>
      </c>
      <c r="AA54" s="45"/>
      <c r="AB54" s="43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9"/>
      <c r="AR54" s="30"/>
      <c r="AS54" s="395" t="s">
        <v>102</v>
      </c>
      <c r="AT54" s="163">
        <v>3</v>
      </c>
      <c r="AU54" s="26">
        <f t="shared" si="8"/>
        <v>75</v>
      </c>
      <c r="AV54" s="35">
        <f t="shared" si="9"/>
        <v>65</v>
      </c>
      <c r="AW54" s="161">
        <f t="shared" si="10"/>
        <v>65</v>
      </c>
      <c r="AX54" s="18">
        <v>35</v>
      </c>
      <c r="AY54" s="43"/>
      <c r="AZ54" s="18"/>
      <c r="BA54" s="18"/>
      <c r="BB54" s="18"/>
      <c r="BC54" s="18"/>
      <c r="BD54" s="18">
        <v>30</v>
      </c>
      <c r="BE54" s="18"/>
      <c r="BF54" s="18"/>
      <c r="BG54" s="18"/>
      <c r="BH54" s="18"/>
      <c r="BI54" s="18"/>
      <c r="BJ54" s="18"/>
      <c r="BK54" s="18"/>
      <c r="BL54" s="18"/>
      <c r="BM54" s="18"/>
      <c r="BN54" s="19"/>
      <c r="BO54" s="30">
        <v>10</v>
      </c>
      <c r="BP54" s="22">
        <f t="shared" si="15"/>
        <v>25</v>
      </c>
      <c r="BQ54" s="10" t="str">
        <f t="shared" si="16"/>
        <v>Wartość prawidłowa</v>
      </c>
    </row>
    <row r="55" spans="1:69" s="11" customFormat="1" x14ac:dyDescent="0.25">
      <c r="A55" s="46">
        <v>35</v>
      </c>
      <c r="B55" s="99" t="s">
        <v>122</v>
      </c>
      <c r="C55" s="18" t="s">
        <v>96</v>
      </c>
      <c r="D55" s="18"/>
      <c r="E55" s="187">
        <v>2</v>
      </c>
      <c r="F55" s="390" t="s">
        <v>134</v>
      </c>
      <c r="G55" s="48" t="s">
        <v>98</v>
      </c>
      <c r="H55" s="97" t="s">
        <v>99</v>
      </c>
      <c r="I55" s="188" t="s">
        <v>143</v>
      </c>
      <c r="J55" s="149"/>
      <c r="K55" s="149"/>
      <c r="L55" s="26">
        <f t="shared" si="0"/>
        <v>100</v>
      </c>
      <c r="M55" s="24">
        <f t="shared" si="1"/>
        <v>10</v>
      </c>
      <c r="N55" s="33">
        <f t="shared" si="2"/>
        <v>90</v>
      </c>
      <c r="O55" s="169">
        <f t="shared" si="3"/>
        <v>90</v>
      </c>
      <c r="P55" s="38">
        <f t="shared" si="11"/>
        <v>4</v>
      </c>
      <c r="Q55" s="59">
        <f t="shared" si="4"/>
        <v>0</v>
      </c>
      <c r="R55" s="113">
        <f t="shared" si="43"/>
        <v>2.2222222222222223</v>
      </c>
      <c r="S55" s="55">
        <f t="shared" si="13"/>
        <v>0</v>
      </c>
      <c r="T55" s="65">
        <f t="shared" si="42"/>
        <v>4</v>
      </c>
      <c r="U55" s="197" t="s">
        <v>101</v>
      </c>
      <c r="V55" s="47" t="s">
        <v>102</v>
      </c>
      <c r="W55" s="163">
        <v>2</v>
      </c>
      <c r="X55" s="28">
        <f t="shared" si="5"/>
        <v>50</v>
      </c>
      <c r="Y55" s="35">
        <f t="shared" si="6"/>
        <v>45</v>
      </c>
      <c r="Z55" s="157">
        <f t="shared" si="7"/>
        <v>45</v>
      </c>
      <c r="AA55" s="45">
        <v>20</v>
      </c>
      <c r="AB55" s="43"/>
      <c r="AC55" s="18"/>
      <c r="AD55" s="18"/>
      <c r="AE55" s="18"/>
      <c r="AF55" s="18"/>
      <c r="AG55" s="18"/>
      <c r="AH55" s="18"/>
      <c r="AI55" s="18"/>
      <c r="AJ55" s="18">
        <v>25</v>
      </c>
      <c r="AK55" s="18"/>
      <c r="AL55" s="18"/>
      <c r="AM55" s="18"/>
      <c r="AN55" s="18"/>
      <c r="AO55" s="18"/>
      <c r="AP55" s="18"/>
      <c r="AQ55" s="19"/>
      <c r="AR55" s="30">
        <v>5</v>
      </c>
      <c r="AS55" s="395" t="s">
        <v>102</v>
      </c>
      <c r="AT55" s="163">
        <v>2</v>
      </c>
      <c r="AU55" s="26">
        <f t="shared" si="8"/>
        <v>50</v>
      </c>
      <c r="AV55" s="35">
        <f t="shared" si="9"/>
        <v>45</v>
      </c>
      <c r="AW55" s="161">
        <f t="shared" si="10"/>
        <v>45</v>
      </c>
      <c r="AX55" s="18">
        <v>20</v>
      </c>
      <c r="AY55" s="43"/>
      <c r="AZ55" s="18"/>
      <c r="BA55" s="18"/>
      <c r="BB55" s="18"/>
      <c r="BC55" s="18"/>
      <c r="BD55" s="18"/>
      <c r="BE55" s="18"/>
      <c r="BF55" s="18"/>
      <c r="BG55" s="18">
        <v>25</v>
      </c>
      <c r="BH55" s="18"/>
      <c r="BI55" s="18"/>
      <c r="BJ55" s="18"/>
      <c r="BK55" s="18"/>
      <c r="BL55" s="18"/>
      <c r="BM55" s="18"/>
      <c r="BN55" s="19"/>
      <c r="BO55" s="30">
        <v>5</v>
      </c>
      <c r="BP55" s="22">
        <f t="shared" si="15"/>
        <v>25</v>
      </c>
      <c r="BQ55" s="10" t="str">
        <f t="shared" si="16"/>
        <v>Wartość prawidłowa</v>
      </c>
    </row>
    <row r="56" spans="1:69" s="11" customFormat="1" ht="30" x14ac:dyDescent="0.25">
      <c r="A56" s="46">
        <v>36</v>
      </c>
      <c r="B56" s="99" t="s">
        <v>122</v>
      </c>
      <c r="C56" s="18" t="s">
        <v>96</v>
      </c>
      <c r="D56" s="18"/>
      <c r="E56" s="187">
        <v>2</v>
      </c>
      <c r="F56" s="390" t="s">
        <v>134</v>
      </c>
      <c r="G56" s="48" t="s">
        <v>98</v>
      </c>
      <c r="H56" s="97" t="s">
        <v>99</v>
      </c>
      <c r="I56" s="188" t="s">
        <v>144</v>
      </c>
      <c r="J56" s="149"/>
      <c r="K56" s="149"/>
      <c r="L56" s="26">
        <f t="shared" si="0"/>
        <v>100</v>
      </c>
      <c r="M56" s="24">
        <f t="shared" si="1"/>
        <v>10</v>
      </c>
      <c r="N56" s="33">
        <f t="shared" si="2"/>
        <v>90</v>
      </c>
      <c r="O56" s="169">
        <f t="shared" si="3"/>
        <v>90</v>
      </c>
      <c r="P56" s="38">
        <f t="shared" si="11"/>
        <v>4</v>
      </c>
      <c r="Q56" s="59">
        <f t="shared" si="4"/>
        <v>0</v>
      </c>
      <c r="R56" s="113">
        <f t="shared" si="43"/>
        <v>2.2222222222222223</v>
      </c>
      <c r="S56" s="55">
        <f t="shared" si="13"/>
        <v>0</v>
      </c>
      <c r="T56" s="65">
        <f t="shared" si="42"/>
        <v>4</v>
      </c>
      <c r="U56" s="197" t="s">
        <v>101</v>
      </c>
      <c r="V56" s="47" t="s">
        <v>102</v>
      </c>
      <c r="W56" s="163">
        <v>2</v>
      </c>
      <c r="X56" s="28">
        <f t="shared" si="5"/>
        <v>50</v>
      </c>
      <c r="Y56" s="35">
        <f t="shared" si="6"/>
        <v>45</v>
      </c>
      <c r="Z56" s="157">
        <f t="shared" si="7"/>
        <v>45</v>
      </c>
      <c r="AA56" s="45">
        <v>20</v>
      </c>
      <c r="AB56" s="43"/>
      <c r="AC56" s="18"/>
      <c r="AD56" s="18"/>
      <c r="AE56" s="18"/>
      <c r="AF56" s="18"/>
      <c r="AG56" s="18"/>
      <c r="AH56" s="18"/>
      <c r="AI56" s="18"/>
      <c r="AJ56" s="18">
        <v>25</v>
      </c>
      <c r="AK56" s="18"/>
      <c r="AL56" s="18"/>
      <c r="AM56" s="18"/>
      <c r="AN56" s="18"/>
      <c r="AO56" s="18"/>
      <c r="AP56" s="18"/>
      <c r="AQ56" s="19"/>
      <c r="AR56" s="30">
        <v>5</v>
      </c>
      <c r="AS56" s="197" t="s">
        <v>102</v>
      </c>
      <c r="AT56" s="163">
        <v>2</v>
      </c>
      <c r="AU56" s="26">
        <f t="shared" si="8"/>
        <v>50</v>
      </c>
      <c r="AV56" s="35">
        <f t="shared" si="9"/>
        <v>45</v>
      </c>
      <c r="AW56" s="161">
        <f t="shared" si="10"/>
        <v>45</v>
      </c>
      <c r="AX56" s="18">
        <v>20</v>
      </c>
      <c r="AY56" s="43"/>
      <c r="AZ56" s="18"/>
      <c r="BA56" s="18"/>
      <c r="BB56" s="18"/>
      <c r="BC56" s="18"/>
      <c r="BD56" s="18"/>
      <c r="BE56" s="18"/>
      <c r="BF56" s="18"/>
      <c r="BG56" s="18">
        <v>25</v>
      </c>
      <c r="BH56" s="18"/>
      <c r="BI56" s="18"/>
      <c r="BJ56" s="18"/>
      <c r="BK56" s="18"/>
      <c r="BL56" s="18"/>
      <c r="BM56" s="18"/>
      <c r="BN56" s="19"/>
      <c r="BO56" s="30">
        <v>5</v>
      </c>
      <c r="BP56" s="22">
        <f t="shared" si="15"/>
        <v>25</v>
      </c>
      <c r="BQ56" s="10" t="str">
        <f t="shared" si="16"/>
        <v>Wartość prawidłowa</v>
      </c>
    </row>
    <row r="57" spans="1:69" s="11" customFormat="1" x14ac:dyDescent="0.25">
      <c r="A57" s="46">
        <v>37</v>
      </c>
      <c r="B57" s="99" t="s">
        <v>122</v>
      </c>
      <c r="C57" s="18" t="s">
        <v>96</v>
      </c>
      <c r="D57" s="18"/>
      <c r="E57" s="187">
        <v>2</v>
      </c>
      <c r="F57" s="390" t="s">
        <v>134</v>
      </c>
      <c r="G57" s="48" t="s">
        <v>98</v>
      </c>
      <c r="H57" s="97" t="s">
        <v>99</v>
      </c>
      <c r="I57" s="188" t="s">
        <v>145</v>
      </c>
      <c r="J57" s="149"/>
      <c r="K57" s="149"/>
      <c r="L57" s="26">
        <f t="shared" si="0"/>
        <v>45</v>
      </c>
      <c r="M57" s="24">
        <f t="shared" si="1"/>
        <v>10</v>
      </c>
      <c r="N57" s="33">
        <f t="shared" si="2"/>
        <v>35</v>
      </c>
      <c r="O57" s="169">
        <f t="shared" si="3"/>
        <v>35</v>
      </c>
      <c r="P57" s="38">
        <f t="shared" si="11"/>
        <v>1.5</v>
      </c>
      <c r="Q57" s="59">
        <f t="shared" si="4"/>
        <v>0</v>
      </c>
      <c r="R57" s="113">
        <f t="shared" si="43"/>
        <v>0.6428571428571429</v>
      </c>
      <c r="S57" s="55">
        <f t="shared" si="13"/>
        <v>0</v>
      </c>
      <c r="T57" s="65">
        <f t="shared" si="42"/>
        <v>1.5</v>
      </c>
      <c r="U57" s="197" t="s">
        <v>102</v>
      </c>
      <c r="V57" s="47"/>
      <c r="W57" s="163"/>
      <c r="X57" s="28">
        <f t="shared" si="5"/>
        <v>5</v>
      </c>
      <c r="Y57" s="35">
        <f t="shared" si="6"/>
        <v>0</v>
      </c>
      <c r="Z57" s="157">
        <f t="shared" si="7"/>
        <v>0</v>
      </c>
      <c r="AA57" s="45"/>
      <c r="AB57" s="43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9"/>
      <c r="AR57" s="30">
        <v>5</v>
      </c>
      <c r="AS57" s="47" t="s">
        <v>102</v>
      </c>
      <c r="AT57" s="163">
        <v>1.5</v>
      </c>
      <c r="AU57" s="26">
        <f t="shared" si="8"/>
        <v>40</v>
      </c>
      <c r="AV57" s="35">
        <f t="shared" si="9"/>
        <v>35</v>
      </c>
      <c r="AW57" s="161">
        <f t="shared" si="10"/>
        <v>35</v>
      </c>
      <c r="AX57" s="18">
        <v>20</v>
      </c>
      <c r="AY57" s="43"/>
      <c r="AZ57" s="18"/>
      <c r="BA57" s="18"/>
      <c r="BB57" s="18"/>
      <c r="BC57" s="18"/>
      <c r="BD57" s="18"/>
      <c r="BE57" s="18"/>
      <c r="BF57" s="18"/>
      <c r="BG57" s="18">
        <v>15</v>
      </c>
      <c r="BH57" s="18"/>
      <c r="BI57" s="18"/>
      <c r="BJ57" s="18"/>
      <c r="BK57" s="18"/>
      <c r="BL57" s="18"/>
      <c r="BM57" s="18"/>
      <c r="BN57" s="19"/>
      <c r="BO57" s="30">
        <v>5</v>
      </c>
      <c r="BP57" s="22">
        <f t="shared" si="15"/>
        <v>30</v>
      </c>
      <c r="BQ57" s="10" t="str">
        <f t="shared" si="16"/>
        <v>Wartość prawidłowa</v>
      </c>
    </row>
    <row r="58" spans="1:69" s="11" customFormat="1" x14ac:dyDescent="0.25">
      <c r="A58" s="46">
        <v>38</v>
      </c>
      <c r="B58" s="99" t="s">
        <v>122</v>
      </c>
      <c r="C58" s="18" t="s">
        <v>96</v>
      </c>
      <c r="D58" s="18"/>
      <c r="E58" s="187">
        <v>2</v>
      </c>
      <c r="F58" s="390" t="s">
        <v>134</v>
      </c>
      <c r="G58" s="48" t="s">
        <v>98</v>
      </c>
      <c r="H58" s="97" t="s">
        <v>99</v>
      </c>
      <c r="I58" s="188" t="s">
        <v>146</v>
      </c>
      <c r="J58" s="149"/>
      <c r="K58" s="149"/>
      <c r="L58" s="26">
        <f t="shared" si="0"/>
        <v>38</v>
      </c>
      <c r="M58" s="24">
        <f t="shared" si="1"/>
        <v>5</v>
      </c>
      <c r="N58" s="33">
        <f t="shared" si="2"/>
        <v>33</v>
      </c>
      <c r="O58" s="169">
        <f t="shared" si="3"/>
        <v>33</v>
      </c>
      <c r="P58" s="38">
        <f t="shared" si="11"/>
        <v>1.5</v>
      </c>
      <c r="Q58" s="59">
        <f t="shared" si="4"/>
        <v>0</v>
      </c>
      <c r="R58" s="113">
        <f t="shared" si="43"/>
        <v>0.68181818181818177</v>
      </c>
      <c r="S58" s="55">
        <f t="shared" si="13"/>
        <v>0</v>
      </c>
      <c r="T58" s="65">
        <f t="shared" si="42"/>
        <v>1.5</v>
      </c>
      <c r="U58" s="197" t="s">
        <v>102</v>
      </c>
      <c r="V58" s="47" t="s">
        <v>102</v>
      </c>
      <c r="W58" s="163">
        <v>1.5</v>
      </c>
      <c r="X58" s="28">
        <f t="shared" si="5"/>
        <v>38</v>
      </c>
      <c r="Y58" s="35">
        <f t="shared" si="6"/>
        <v>33</v>
      </c>
      <c r="Z58" s="157">
        <f t="shared" si="7"/>
        <v>33</v>
      </c>
      <c r="AA58" s="45">
        <v>18</v>
      </c>
      <c r="AB58" s="43"/>
      <c r="AC58" s="18"/>
      <c r="AD58" s="18"/>
      <c r="AE58" s="18"/>
      <c r="AF58" s="18"/>
      <c r="AG58" s="18"/>
      <c r="AH58" s="18"/>
      <c r="AI58" s="18"/>
      <c r="AJ58" s="18">
        <v>15</v>
      </c>
      <c r="AK58" s="18"/>
      <c r="AL58" s="18"/>
      <c r="AM58" s="18"/>
      <c r="AN58" s="18"/>
      <c r="AO58" s="18"/>
      <c r="AP58" s="18"/>
      <c r="AQ58" s="19"/>
      <c r="AR58" s="30">
        <v>5</v>
      </c>
      <c r="AS58" s="47"/>
      <c r="AT58" s="163"/>
      <c r="AU58" s="26">
        <f t="shared" si="8"/>
        <v>0</v>
      </c>
      <c r="AV58" s="35">
        <f t="shared" si="9"/>
        <v>0</v>
      </c>
      <c r="AW58" s="161">
        <f t="shared" si="10"/>
        <v>0</v>
      </c>
      <c r="AX58" s="18"/>
      <c r="AY58" s="43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9"/>
      <c r="BO58" s="30"/>
      <c r="BP58" s="22">
        <f t="shared" si="15"/>
        <v>25.333333333333332</v>
      </c>
      <c r="BQ58" s="10" t="str">
        <f t="shared" si="16"/>
        <v>Wartość prawidłowa</v>
      </c>
    </row>
    <row r="59" spans="1:69" s="11" customFormat="1" x14ac:dyDescent="0.25">
      <c r="A59" s="46">
        <v>39</v>
      </c>
      <c r="B59" s="99" t="s">
        <v>122</v>
      </c>
      <c r="C59" s="18" t="s">
        <v>96</v>
      </c>
      <c r="D59" s="18"/>
      <c r="E59" s="187">
        <v>2</v>
      </c>
      <c r="F59" s="390" t="s">
        <v>134</v>
      </c>
      <c r="G59" s="48" t="s">
        <v>98</v>
      </c>
      <c r="H59" s="97" t="s">
        <v>99</v>
      </c>
      <c r="I59" s="188" t="s">
        <v>147</v>
      </c>
      <c r="J59" s="149"/>
      <c r="K59" s="149"/>
      <c r="L59" s="26">
        <f t="shared" si="0"/>
        <v>38</v>
      </c>
      <c r="M59" s="24">
        <f t="shared" si="1"/>
        <v>5</v>
      </c>
      <c r="N59" s="33">
        <f t="shared" si="2"/>
        <v>33</v>
      </c>
      <c r="O59" s="169">
        <f t="shared" si="3"/>
        <v>33</v>
      </c>
      <c r="P59" s="38">
        <f t="shared" si="11"/>
        <v>1.5</v>
      </c>
      <c r="Q59" s="59">
        <f t="shared" si="4"/>
        <v>0</v>
      </c>
      <c r="R59" s="113">
        <f t="shared" si="43"/>
        <v>0</v>
      </c>
      <c r="S59" s="55">
        <f t="shared" si="13"/>
        <v>0</v>
      </c>
      <c r="T59" s="65">
        <f t="shared" si="42"/>
        <v>1.5</v>
      </c>
      <c r="U59" s="197" t="s">
        <v>102</v>
      </c>
      <c r="V59" s="47" t="s">
        <v>102</v>
      </c>
      <c r="W59" s="163">
        <v>1.5</v>
      </c>
      <c r="X59" s="28">
        <f t="shared" si="5"/>
        <v>38</v>
      </c>
      <c r="Y59" s="35">
        <f t="shared" si="6"/>
        <v>33</v>
      </c>
      <c r="Z59" s="157">
        <f t="shared" si="7"/>
        <v>33</v>
      </c>
      <c r="AA59" s="45">
        <v>18</v>
      </c>
      <c r="AB59" s="43"/>
      <c r="AC59" s="18"/>
      <c r="AD59" s="18"/>
      <c r="AE59" s="18"/>
      <c r="AF59" s="18"/>
      <c r="AG59" s="18"/>
      <c r="AH59" s="18"/>
      <c r="AI59" s="18">
        <v>15</v>
      </c>
      <c r="AJ59" s="18"/>
      <c r="AK59" s="18"/>
      <c r="AL59" s="18"/>
      <c r="AM59" s="18"/>
      <c r="AN59" s="18"/>
      <c r="AO59" s="18"/>
      <c r="AP59" s="18"/>
      <c r="AQ59" s="19"/>
      <c r="AR59" s="30">
        <v>5</v>
      </c>
      <c r="AS59" s="47"/>
      <c r="AT59" s="163"/>
      <c r="AU59" s="26">
        <f t="shared" si="8"/>
        <v>0</v>
      </c>
      <c r="AV59" s="35">
        <f t="shared" si="9"/>
        <v>0</v>
      </c>
      <c r="AW59" s="161">
        <f t="shared" si="10"/>
        <v>0</v>
      </c>
      <c r="AX59" s="18"/>
      <c r="AY59" s="43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9"/>
      <c r="BO59" s="30"/>
      <c r="BP59" s="22">
        <f t="shared" si="15"/>
        <v>25.333333333333332</v>
      </c>
      <c r="BQ59" s="10" t="str">
        <f t="shared" si="16"/>
        <v>Wartość prawidłowa</v>
      </c>
    </row>
    <row r="60" spans="1:69" s="11" customFormat="1" x14ac:dyDescent="0.25">
      <c r="A60" s="46">
        <v>40</v>
      </c>
      <c r="B60" s="99" t="s">
        <v>122</v>
      </c>
      <c r="C60" s="18" t="s">
        <v>96</v>
      </c>
      <c r="D60" s="18"/>
      <c r="E60" s="187">
        <v>2</v>
      </c>
      <c r="F60" s="390" t="s">
        <v>134</v>
      </c>
      <c r="G60" s="48" t="s">
        <v>98</v>
      </c>
      <c r="H60" s="97" t="s">
        <v>99</v>
      </c>
      <c r="I60" s="188" t="s">
        <v>148</v>
      </c>
      <c r="J60" s="149"/>
      <c r="K60" s="149"/>
      <c r="L60" s="26">
        <f t="shared" si="0"/>
        <v>65</v>
      </c>
      <c r="M60" s="24">
        <f t="shared" si="1"/>
        <v>10</v>
      </c>
      <c r="N60" s="33">
        <f t="shared" si="2"/>
        <v>55</v>
      </c>
      <c r="O60" s="169">
        <f t="shared" si="3"/>
        <v>55</v>
      </c>
      <c r="P60" s="38">
        <f t="shared" si="11"/>
        <v>2.5</v>
      </c>
      <c r="Q60" s="59">
        <f t="shared" si="4"/>
        <v>0</v>
      </c>
      <c r="R60" s="113">
        <f t="shared" si="43"/>
        <v>1.8181818181818181</v>
      </c>
      <c r="S60" s="55">
        <f t="shared" si="13"/>
        <v>0</v>
      </c>
      <c r="T60" s="65">
        <f t="shared" si="42"/>
        <v>2.5</v>
      </c>
      <c r="U60" s="197" t="s">
        <v>101</v>
      </c>
      <c r="V60" s="197" t="s">
        <v>101</v>
      </c>
      <c r="W60" s="163">
        <v>2.5</v>
      </c>
      <c r="X60" s="28">
        <f t="shared" si="5"/>
        <v>65</v>
      </c>
      <c r="Y60" s="35">
        <f t="shared" si="6"/>
        <v>55</v>
      </c>
      <c r="Z60" s="157">
        <f t="shared" si="7"/>
        <v>55</v>
      </c>
      <c r="AA60" s="45">
        <v>15</v>
      </c>
      <c r="AB60" s="43"/>
      <c r="AC60" s="18"/>
      <c r="AD60" s="18"/>
      <c r="AE60" s="18"/>
      <c r="AF60" s="18"/>
      <c r="AG60" s="18">
        <v>40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9"/>
      <c r="AR60" s="30">
        <v>10</v>
      </c>
      <c r="AS60" s="47"/>
      <c r="AT60" s="163"/>
      <c r="AU60" s="26">
        <f t="shared" si="8"/>
        <v>0</v>
      </c>
      <c r="AV60" s="35">
        <f t="shared" si="9"/>
        <v>0</v>
      </c>
      <c r="AW60" s="161">
        <f t="shared" si="10"/>
        <v>0</v>
      </c>
      <c r="AX60" s="18"/>
      <c r="AY60" s="43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9"/>
      <c r="BO60" s="30"/>
      <c r="BP60" s="22">
        <f t="shared" si="15"/>
        <v>26</v>
      </c>
      <c r="BQ60" s="10" t="str">
        <f t="shared" si="16"/>
        <v>Wartość prawidłowa</v>
      </c>
    </row>
    <row r="61" spans="1:69" s="11" customFormat="1" x14ac:dyDescent="0.25">
      <c r="A61" s="46">
        <v>41</v>
      </c>
      <c r="B61" s="99" t="s">
        <v>122</v>
      </c>
      <c r="C61" s="18" t="s">
        <v>96</v>
      </c>
      <c r="D61" s="18"/>
      <c r="E61" s="187">
        <v>2</v>
      </c>
      <c r="F61" s="390" t="s">
        <v>134</v>
      </c>
      <c r="G61" s="48" t="s">
        <v>98</v>
      </c>
      <c r="H61" s="97" t="s">
        <v>99</v>
      </c>
      <c r="I61" s="188" t="s">
        <v>149</v>
      </c>
      <c r="J61" s="149"/>
      <c r="K61" s="149"/>
      <c r="L61" s="26">
        <f t="shared" si="0"/>
        <v>25</v>
      </c>
      <c r="M61" s="24">
        <f t="shared" si="1"/>
        <v>5</v>
      </c>
      <c r="N61" s="33">
        <f t="shared" si="2"/>
        <v>20</v>
      </c>
      <c r="O61" s="169">
        <f t="shared" si="3"/>
        <v>20</v>
      </c>
      <c r="P61" s="38">
        <f t="shared" si="11"/>
        <v>1</v>
      </c>
      <c r="Q61" s="59">
        <f t="shared" si="4"/>
        <v>0</v>
      </c>
      <c r="R61" s="113">
        <f t="shared" si="43"/>
        <v>0</v>
      </c>
      <c r="S61" s="55">
        <f t="shared" si="13"/>
        <v>0</v>
      </c>
      <c r="T61" s="65">
        <f t="shared" si="42"/>
        <v>1</v>
      </c>
      <c r="U61" s="197" t="s">
        <v>102</v>
      </c>
      <c r="V61" s="47"/>
      <c r="W61" s="163"/>
      <c r="X61" s="28">
        <f t="shared" si="5"/>
        <v>0</v>
      </c>
      <c r="Y61" s="35">
        <f t="shared" si="6"/>
        <v>0</v>
      </c>
      <c r="Z61" s="157">
        <f t="shared" si="7"/>
        <v>0</v>
      </c>
      <c r="AA61" s="45"/>
      <c r="AB61" s="43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9"/>
      <c r="AR61" s="30"/>
      <c r="AS61" s="47" t="s">
        <v>102</v>
      </c>
      <c r="AT61" s="163">
        <v>1</v>
      </c>
      <c r="AU61" s="26">
        <f t="shared" si="8"/>
        <v>25</v>
      </c>
      <c r="AV61" s="35">
        <f t="shared" si="9"/>
        <v>20</v>
      </c>
      <c r="AW61" s="161">
        <f t="shared" si="10"/>
        <v>20</v>
      </c>
      <c r="AX61" s="18">
        <v>20</v>
      </c>
      <c r="AY61" s="43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9"/>
      <c r="BO61" s="30">
        <v>5</v>
      </c>
      <c r="BP61" s="22">
        <f t="shared" si="15"/>
        <v>25</v>
      </c>
      <c r="BQ61" s="10" t="str">
        <f t="shared" si="16"/>
        <v>Wartość prawidłowa</v>
      </c>
    </row>
    <row r="62" spans="1:69" s="11" customFormat="1" x14ac:dyDescent="0.25">
      <c r="A62" s="46">
        <v>42</v>
      </c>
      <c r="B62" s="99" t="s">
        <v>122</v>
      </c>
      <c r="C62" s="18" t="s">
        <v>96</v>
      </c>
      <c r="D62" s="18"/>
      <c r="E62" s="187">
        <v>2</v>
      </c>
      <c r="F62" s="390" t="s">
        <v>134</v>
      </c>
      <c r="G62" s="48" t="s">
        <v>98</v>
      </c>
      <c r="H62" s="97" t="s">
        <v>99</v>
      </c>
      <c r="I62" s="380" t="s">
        <v>150</v>
      </c>
      <c r="J62" s="149"/>
      <c r="K62" s="149"/>
      <c r="L62" s="26">
        <f t="shared" si="0"/>
        <v>38</v>
      </c>
      <c r="M62" s="24">
        <f t="shared" si="1"/>
        <v>5</v>
      </c>
      <c r="N62" s="33">
        <f t="shared" si="2"/>
        <v>33</v>
      </c>
      <c r="O62" s="169">
        <f t="shared" si="3"/>
        <v>33</v>
      </c>
      <c r="P62" s="38">
        <f t="shared" si="11"/>
        <v>1.5</v>
      </c>
      <c r="Q62" s="59">
        <f t="shared" si="4"/>
        <v>0</v>
      </c>
      <c r="R62" s="113">
        <f t="shared" si="43"/>
        <v>0.68181818181818177</v>
      </c>
      <c r="S62" s="55">
        <f t="shared" si="13"/>
        <v>0</v>
      </c>
      <c r="T62" s="65">
        <f t="shared" si="42"/>
        <v>1.5</v>
      </c>
      <c r="U62" s="197" t="s">
        <v>102</v>
      </c>
      <c r="V62" s="47" t="s">
        <v>102</v>
      </c>
      <c r="W62" s="163">
        <v>1.5</v>
      </c>
      <c r="X62" s="28">
        <f t="shared" si="5"/>
        <v>38</v>
      </c>
      <c r="Y62" s="35">
        <f t="shared" si="6"/>
        <v>33</v>
      </c>
      <c r="Z62" s="157">
        <f t="shared" si="7"/>
        <v>33</v>
      </c>
      <c r="AA62" s="45">
        <v>18</v>
      </c>
      <c r="AB62" s="43"/>
      <c r="AC62" s="18"/>
      <c r="AD62" s="18">
        <v>15</v>
      </c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9"/>
      <c r="AR62" s="30">
        <v>5</v>
      </c>
      <c r="AS62" s="47"/>
      <c r="AT62" s="163"/>
      <c r="AU62" s="26">
        <f t="shared" si="8"/>
        <v>0</v>
      </c>
      <c r="AV62" s="35">
        <f t="shared" si="9"/>
        <v>0</v>
      </c>
      <c r="AW62" s="161">
        <f t="shared" si="10"/>
        <v>0</v>
      </c>
      <c r="AX62" s="18"/>
      <c r="AY62" s="43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9"/>
      <c r="BO62" s="30"/>
      <c r="BP62" s="22">
        <f t="shared" si="15"/>
        <v>25.333333333333332</v>
      </c>
      <c r="BQ62" s="10" t="str">
        <f t="shared" si="16"/>
        <v>Wartość prawidłowa</v>
      </c>
    </row>
    <row r="63" spans="1:69" s="11" customFormat="1" x14ac:dyDescent="0.25">
      <c r="A63" s="46">
        <v>43</v>
      </c>
      <c r="B63" s="99" t="s">
        <v>122</v>
      </c>
      <c r="C63" s="18" t="s">
        <v>96</v>
      </c>
      <c r="D63" s="18"/>
      <c r="E63" s="187">
        <v>2</v>
      </c>
      <c r="F63" s="390" t="s">
        <v>134</v>
      </c>
      <c r="G63" s="48" t="s">
        <v>98</v>
      </c>
      <c r="H63" s="97" t="s">
        <v>99</v>
      </c>
      <c r="I63" s="188" t="s">
        <v>151</v>
      </c>
      <c r="J63" s="149"/>
      <c r="K63" s="149"/>
      <c r="L63" s="26">
        <f t="shared" si="0"/>
        <v>40</v>
      </c>
      <c r="M63" s="24">
        <f t="shared" si="1"/>
        <v>5</v>
      </c>
      <c r="N63" s="33">
        <f t="shared" si="2"/>
        <v>35</v>
      </c>
      <c r="O63" s="169">
        <f t="shared" si="3"/>
        <v>35</v>
      </c>
      <c r="P63" s="38">
        <f t="shared" si="11"/>
        <v>1.5</v>
      </c>
      <c r="Q63" s="59">
        <f t="shared" si="4"/>
        <v>0</v>
      </c>
      <c r="R63" s="113">
        <f t="shared" si="43"/>
        <v>0.6428571428571429</v>
      </c>
      <c r="S63" s="55">
        <f t="shared" si="13"/>
        <v>0</v>
      </c>
      <c r="T63" s="65">
        <f t="shared" si="42"/>
        <v>1.5</v>
      </c>
      <c r="U63" s="197" t="s">
        <v>102</v>
      </c>
      <c r="V63" s="47" t="s">
        <v>102</v>
      </c>
      <c r="W63" s="163">
        <v>1.5</v>
      </c>
      <c r="X63" s="28">
        <f t="shared" si="5"/>
        <v>40</v>
      </c>
      <c r="Y63" s="35">
        <f t="shared" si="6"/>
        <v>35</v>
      </c>
      <c r="Z63" s="157">
        <f t="shared" si="7"/>
        <v>35</v>
      </c>
      <c r="AA63" s="45">
        <v>20</v>
      </c>
      <c r="AB63" s="43"/>
      <c r="AC63" s="18"/>
      <c r="AD63" s="18"/>
      <c r="AE63" s="18"/>
      <c r="AF63" s="18"/>
      <c r="AG63" s="18">
        <v>15</v>
      </c>
      <c r="AH63" s="18"/>
      <c r="AI63" s="18"/>
      <c r="AJ63" s="18"/>
      <c r="AK63" s="18"/>
      <c r="AL63" s="18"/>
      <c r="AM63" s="18"/>
      <c r="AN63" s="18"/>
      <c r="AO63" s="18"/>
      <c r="AP63" s="18"/>
      <c r="AQ63" s="19"/>
      <c r="AR63" s="30">
        <v>5</v>
      </c>
      <c r="AS63" s="47"/>
      <c r="AT63" s="163"/>
      <c r="AU63" s="26">
        <f t="shared" si="8"/>
        <v>0</v>
      </c>
      <c r="AV63" s="35">
        <f t="shared" si="9"/>
        <v>0</v>
      </c>
      <c r="AW63" s="161">
        <f t="shared" si="10"/>
        <v>0</v>
      </c>
      <c r="AX63" s="18"/>
      <c r="AY63" s="43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9"/>
      <c r="BO63" s="30"/>
      <c r="BP63" s="22">
        <f t="shared" si="15"/>
        <v>26.666666666666668</v>
      </c>
      <c r="BQ63" s="10" t="str">
        <f t="shared" si="16"/>
        <v>Wartość prawidłowa</v>
      </c>
    </row>
    <row r="64" spans="1:69" s="11" customFormat="1" ht="45" x14ac:dyDescent="0.25">
      <c r="A64" s="46">
        <v>44</v>
      </c>
      <c r="B64" s="100" t="s">
        <v>131</v>
      </c>
      <c r="C64" s="18" t="s">
        <v>96</v>
      </c>
      <c r="D64" s="101"/>
      <c r="E64" s="100">
        <v>2</v>
      </c>
      <c r="F64" s="18" t="s">
        <v>134</v>
      </c>
      <c r="G64" s="18" t="s">
        <v>98</v>
      </c>
      <c r="H64" s="18" t="s">
        <v>99</v>
      </c>
      <c r="I64" s="138" t="s">
        <v>152</v>
      </c>
      <c r="J64" s="149"/>
      <c r="K64" s="149"/>
      <c r="L64" s="117">
        <f t="shared" si="0"/>
        <v>96</v>
      </c>
      <c r="M64" s="118">
        <f t="shared" si="1"/>
        <v>0</v>
      </c>
      <c r="N64" s="119">
        <f t="shared" si="2"/>
        <v>96</v>
      </c>
      <c r="O64" s="171">
        <f t="shared" si="3"/>
        <v>96</v>
      </c>
      <c r="P64" s="120">
        <f t="shared" si="11"/>
        <v>4</v>
      </c>
      <c r="Q64" s="121">
        <f t="shared" si="4"/>
        <v>0</v>
      </c>
      <c r="R64" s="113">
        <f t="shared" si="43"/>
        <v>4</v>
      </c>
      <c r="S64" s="122">
        <f t="shared" si="13"/>
        <v>0</v>
      </c>
      <c r="T64" s="129">
        <f t="shared" si="42"/>
        <v>0</v>
      </c>
      <c r="U64" s="197" t="s">
        <v>102</v>
      </c>
      <c r="V64" s="164"/>
      <c r="W64" s="165"/>
      <c r="X64" s="123">
        <f t="shared" si="5"/>
        <v>0</v>
      </c>
      <c r="Y64" s="124">
        <f t="shared" si="6"/>
        <v>0</v>
      </c>
      <c r="Z64" s="159">
        <f t="shared" si="7"/>
        <v>0</v>
      </c>
      <c r="AA64" s="136"/>
      <c r="AB64" s="125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26"/>
      <c r="AR64" s="127"/>
      <c r="AS64" s="164" t="s">
        <v>102</v>
      </c>
      <c r="AT64" s="165">
        <v>4</v>
      </c>
      <c r="AU64" s="117">
        <f t="shared" si="8"/>
        <v>96</v>
      </c>
      <c r="AV64" s="124">
        <f t="shared" si="9"/>
        <v>96</v>
      </c>
      <c r="AW64" s="162">
        <f t="shared" si="10"/>
        <v>96</v>
      </c>
      <c r="AX64" s="101"/>
      <c r="AY64" s="125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>
        <v>96</v>
      </c>
      <c r="BN64" s="126"/>
      <c r="BO64" s="127"/>
      <c r="BP64" s="128">
        <f t="shared" si="15"/>
        <v>24</v>
      </c>
      <c r="BQ64" s="10" t="str">
        <f t="shared" si="16"/>
        <v>1 ECTS powinien mieścić się przedziale 25-30h</v>
      </c>
    </row>
    <row r="65" spans="1:69" s="11" customFormat="1" ht="45" x14ac:dyDescent="0.25">
      <c r="A65" s="46">
        <v>45</v>
      </c>
      <c r="B65" s="187" t="s">
        <v>131</v>
      </c>
      <c r="C65" s="18" t="s">
        <v>96</v>
      </c>
      <c r="D65" s="18"/>
      <c r="E65" s="187">
        <v>2</v>
      </c>
      <c r="F65" s="18" t="s">
        <v>134</v>
      </c>
      <c r="G65" s="18" t="s">
        <v>98</v>
      </c>
      <c r="H65" s="18" t="s">
        <v>99</v>
      </c>
      <c r="I65" s="188" t="s">
        <v>153</v>
      </c>
      <c r="J65" s="149"/>
      <c r="K65" s="149"/>
      <c r="L65" s="26">
        <f t="shared" si="0"/>
        <v>156</v>
      </c>
      <c r="M65" s="24">
        <f t="shared" si="1"/>
        <v>0</v>
      </c>
      <c r="N65" s="35">
        <f t="shared" si="2"/>
        <v>156</v>
      </c>
      <c r="O65" s="157">
        <f t="shared" si="3"/>
        <v>156</v>
      </c>
      <c r="P65" s="38">
        <f t="shared" ref="P65:P67" si="44">W65+AT65</f>
        <v>6</v>
      </c>
      <c r="Q65" s="113">
        <f t="shared" si="4"/>
        <v>0</v>
      </c>
      <c r="R65" s="113">
        <f t="shared" si="43"/>
        <v>6</v>
      </c>
      <c r="S65" s="55">
        <f t="shared" si="13"/>
        <v>0</v>
      </c>
      <c r="T65" s="135">
        <f t="shared" si="42"/>
        <v>0</v>
      </c>
      <c r="U65" s="197" t="s">
        <v>102</v>
      </c>
      <c r="V65" s="46"/>
      <c r="W65" s="18"/>
      <c r="X65" s="26">
        <f t="shared" si="5"/>
        <v>0</v>
      </c>
      <c r="Y65" s="35">
        <f t="shared" si="6"/>
        <v>0</v>
      </c>
      <c r="Z65" s="157">
        <f t="shared" si="7"/>
        <v>0</v>
      </c>
      <c r="AA65" s="18"/>
      <c r="AB65" s="195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9"/>
      <c r="AR65" s="30"/>
      <c r="AS65" s="46" t="s">
        <v>102</v>
      </c>
      <c r="AT65" s="18">
        <v>6</v>
      </c>
      <c r="AU65" s="26">
        <f t="shared" si="8"/>
        <v>156</v>
      </c>
      <c r="AV65" s="35">
        <f t="shared" si="9"/>
        <v>156</v>
      </c>
      <c r="AW65" s="157">
        <f t="shared" si="10"/>
        <v>156</v>
      </c>
      <c r="AX65" s="18"/>
      <c r="AY65" s="195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>
        <v>156</v>
      </c>
      <c r="BN65" s="19"/>
      <c r="BO65" s="30"/>
      <c r="BP65" s="186">
        <f t="shared" si="15"/>
        <v>26</v>
      </c>
      <c r="BQ65" s="194" t="str">
        <f t="shared" si="16"/>
        <v>Wartość prawidłowa</v>
      </c>
    </row>
    <row r="66" spans="1:69" s="11" customFormat="1" ht="30" x14ac:dyDescent="0.25">
      <c r="A66" s="46">
        <v>46</v>
      </c>
      <c r="B66" s="187" t="s">
        <v>131</v>
      </c>
      <c r="C66" s="18" t="s">
        <v>96</v>
      </c>
      <c r="D66" s="18"/>
      <c r="E66" s="187">
        <v>2</v>
      </c>
      <c r="F66" s="18" t="s">
        <v>134</v>
      </c>
      <c r="G66" s="18" t="s">
        <v>98</v>
      </c>
      <c r="H66" s="18" t="s">
        <v>99</v>
      </c>
      <c r="I66" s="149" t="s">
        <v>154</v>
      </c>
      <c r="J66" s="149"/>
      <c r="K66" s="149"/>
      <c r="L66" s="26">
        <f>X66+AU66</f>
        <v>96</v>
      </c>
      <c r="M66" s="24">
        <f>AR66+BO66</f>
        <v>0</v>
      </c>
      <c r="N66" s="35">
        <f t="shared" ref="N66:O67" si="45">Y66+AV66</f>
        <v>96</v>
      </c>
      <c r="O66" s="157">
        <f t="shared" si="45"/>
        <v>96</v>
      </c>
      <c r="P66" s="38">
        <f t="shared" si="44"/>
        <v>4</v>
      </c>
      <c r="Q66" s="113">
        <f>IFERROR((AK66+BH66)*P66/N66," ")</f>
        <v>0</v>
      </c>
      <c r="R66" s="113">
        <f t="shared" si="43"/>
        <v>4</v>
      </c>
      <c r="S66" s="55">
        <f>IFERROR((AB66+AN66+AY66+BK66)*P66/N66," ")</f>
        <v>0</v>
      </c>
      <c r="T66" s="135">
        <f t="shared" si="42"/>
        <v>0</v>
      </c>
      <c r="U66" s="197" t="s">
        <v>102</v>
      </c>
      <c r="V66" s="46" t="s">
        <v>102</v>
      </c>
      <c r="W66" s="18">
        <v>4</v>
      </c>
      <c r="X66" s="26">
        <f>AR66+Y66</f>
        <v>96</v>
      </c>
      <c r="Y66" s="35">
        <f>AQ66+Z66</f>
        <v>96</v>
      </c>
      <c r="Z66" s="157">
        <f>(SUM(AA66:AP66))-AB66</f>
        <v>96</v>
      </c>
      <c r="AA66" s="18"/>
      <c r="AB66" s="195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>
        <v>96</v>
      </c>
      <c r="AQ66" s="19"/>
      <c r="AR66" s="30"/>
      <c r="AS66" s="46"/>
      <c r="AT66" s="18"/>
      <c r="AU66" s="26">
        <f>BO66+AV66</f>
        <v>0</v>
      </c>
      <c r="AV66" s="35">
        <f>BN66+AW66</f>
        <v>0</v>
      </c>
      <c r="AW66" s="157">
        <f>(SUM(AX66:BM66))-AY66</f>
        <v>0</v>
      </c>
      <c r="AX66" s="18"/>
      <c r="AY66" s="195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9"/>
      <c r="BO66" s="30"/>
      <c r="BP66" s="186">
        <f>IFERROR(L66/P66," ")</f>
        <v>24</v>
      </c>
      <c r="BQ66" s="194" t="str">
        <f>IF(OR(BP66&gt;30,BP66&lt;25),"1 ECTS powinien mieścić się przedziale 25-30h","Wartość prawidłowa")</f>
        <v>1 ECTS powinien mieścić się przedziale 25-30h</v>
      </c>
    </row>
    <row r="67" spans="1:69" s="11" customFormat="1" ht="60.75" thickBot="1" x14ac:dyDescent="0.3">
      <c r="A67" s="46">
        <v>47</v>
      </c>
      <c r="B67" s="187" t="s">
        <v>131</v>
      </c>
      <c r="C67" s="18" t="s">
        <v>96</v>
      </c>
      <c r="D67" s="18"/>
      <c r="E67" s="187">
        <v>2</v>
      </c>
      <c r="F67" s="18" t="s">
        <v>134</v>
      </c>
      <c r="G67" s="18" t="s">
        <v>98</v>
      </c>
      <c r="H67" s="18" t="s">
        <v>99</v>
      </c>
      <c r="I67" s="149" t="s">
        <v>155</v>
      </c>
      <c r="J67" s="149"/>
      <c r="K67" s="149"/>
      <c r="L67" s="26">
        <f>X67+AU67</f>
        <v>30</v>
      </c>
      <c r="M67" s="24">
        <f>AR67+BO67</f>
        <v>0</v>
      </c>
      <c r="N67" s="35">
        <f t="shared" si="45"/>
        <v>30</v>
      </c>
      <c r="O67" s="157">
        <f t="shared" si="45"/>
        <v>30</v>
      </c>
      <c r="P67" s="38">
        <f t="shared" si="44"/>
        <v>1</v>
      </c>
      <c r="Q67" s="113">
        <f>IFERROR((AK67+BH67)*P67/N67," ")</f>
        <v>0</v>
      </c>
      <c r="R67" s="113">
        <f t="shared" si="43"/>
        <v>1</v>
      </c>
      <c r="S67" s="55">
        <f>IFERROR((AB67+AN67+AY67+BK67)*P67/N67," ")</f>
        <v>0</v>
      </c>
      <c r="T67" s="135">
        <f t="shared" si="42"/>
        <v>0</v>
      </c>
      <c r="U67" s="197" t="s">
        <v>102</v>
      </c>
      <c r="V67" s="46" t="s">
        <v>102</v>
      </c>
      <c r="W67" s="18">
        <v>1</v>
      </c>
      <c r="X67" s="26">
        <f>AR67+Y67</f>
        <v>30</v>
      </c>
      <c r="Y67" s="35">
        <f>AQ67+Z67</f>
        <v>30</v>
      </c>
      <c r="Z67" s="157">
        <f>(SUM(AA67:AP67))-AB67</f>
        <v>30</v>
      </c>
      <c r="AA67" s="18"/>
      <c r="AB67" s="195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>
        <v>30</v>
      </c>
      <c r="AQ67" s="19"/>
      <c r="AR67" s="30"/>
      <c r="AS67" s="46"/>
      <c r="AT67" s="18"/>
      <c r="AU67" s="26">
        <f>BO67+AV67</f>
        <v>0</v>
      </c>
      <c r="AV67" s="35">
        <f>BN67+AW67</f>
        <v>0</v>
      </c>
      <c r="AW67" s="157">
        <f>(SUM(AX67:BM67))-AY67</f>
        <v>0</v>
      </c>
      <c r="AX67" s="18"/>
      <c r="AY67" s="195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9"/>
      <c r="BO67" s="30"/>
      <c r="BP67" s="186">
        <f>IFERROR(L67/P67," ")</f>
        <v>30</v>
      </c>
      <c r="BQ67" s="194" t="str">
        <f>IF(OR(BP67&gt;30,BP67&lt;25),"1 ECTS powinien mieścić się przedziale 25-30h","Wartość prawidłowa")</f>
        <v>Wartość prawidłowa</v>
      </c>
    </row>
    <row r="68" spans="1:69" s="379" customFormat="1" ht="16.5" thickBot="1" x14ac:dyDescent="0.3">
      <c r="A68" s="371"/>
      <c r="B68" s="372"/>
      <c r="C68" s="373"/>
      <c r="D68" s="373"/>
      <c r="E68" s="372"/>
      <c r="F68" s="373"/>
      <c r="G68" s="373"/>
      <c r="H68" s="374"/>
      <c r="I68" s="375" t="s">
        <v>156</v>
      </c>
      <c r="J68" s="376">
        <f>COUNTIF(J49:J67,"tak")</f>
        <v>0</v>
      </c>
      <c r="K68" s="376">
        <f>COUNTIF(K49:K67,"tak")</f>
        <v>2</v>
      </c>
      <c r="L68" s="373">
        <f t="shared" ref="L68:AQ68" si="46">SUM(L49:L67)</f>
        <v>1527</v>
      </c>
      <c r="M68" s="373">
        <f t="shared" si="46"/>
        <v>215</v>
      </c>
      <c r="N68" s="373">
        <f t="shared" si="46"/>
        <v>1312</v>
      </c>
      <c r="O68" s="373">
        <f t="shared" si="46"/>
        <v>1312</v>
      </c>
      <c r="P68" s="373">
        <f t="shared" si="46"/>
        <v>60</v>
      </c>
      <c r="Q68" s="373">
        <f t="shared" si="46"/>
        <v>0</v>
      </c>
      <c r="R68" s="373">
        <f t="shared" si="46"/>
        <v>38.493561993561997</v>
      </c>
      <c r="S68" s="373">
        <f t="shared" si="46"/>
        <v>0</v>
      </c>
      <c r="T68" s="373">
        <f t="shared" si="46"/>
        <v>45</v>
      </c>
      <c r="U68" s="373">
        <f t="shared" si="46"/>
        <v>0</v>
      </c>
      <c r="V68" s="373">
        <f t="shared" si="46"/>
        <v>0</v>
      </c>
      <c r="W68" s="373">
        <f t="shared" si="46"/>
        <v>30</v>
      </c>
      <c r="X68" s="373">
        <f t="shared" si="46"/>
        <v>750</v>
      </c>
      <c r="Y68" s="373">
        <f t="shared" si="46"/>
        <v>650</v>
      </c>
      <c r="Z68" s="373">
        <f t="shared" si="46"/>
        <v>650</v>
      </c>
      <c r="AA68" s="373">
        <f t="shared" si="46"/>
        <v>199</v>
      </c>
      <c r="AB68" s="373">
        <f t="shared" si="46"/>
        <v>0</v>
      </c>
      <c r="AC68" s="373">
        <f t="shared" si="46"/>
        <v>0</v>
      </c>
      <c r="AD68" s="373">
        <f t="shared" si="46"/>
        <v>25</v>
      </c>
      <c r="AE68" s="373">
        <f t="shared" si="46"/>
        <v>30</v>
      </c>
      <c r="AF68" s="373">
        <f t="shared" si="46"/>
        <v>0</v>
      </c>
      <c r="AG68" s="373">
        <f t="shared" si="46"/>
        <v>120</v>
      </c>
      <c r="AH68" s="373">
        <f t="shared" si="46"/>
        <v>0</v>
      </c>
      <c r="AI68" s="373">
        <f t="shared" si="46"/>
        <v>15</v>
      </c>
      <c r="AJ68" s="373">
        <f t="shared" si="46"/>
        <v>105</v>
      </c>
      <c r="AK68" s="373">
        <f t="shared" si="46"/>
        <v>0</v>
      </c>
      <c r="AL68" s="373">
        <f t="shared" si="46"/>
        <v>0</v>
      </c>
      <c r="AM68" s="373">
        <f t="shared" si="46"/>
        <v>30</v>
      </c>
      <c r="AN68" s="373">
        <f t="shared" si="46"/>
        <v>0</v>
      </c>
      <c r="AO68" s="373">
        <f t="shared" si="46"/>
        <v>0</v>
      </c>
      <c r="AP68" s="373">
        <f t="shared" si="46"/>
        <v>126</v>
      </c>
      <c r="AQ68" s="373">
        <f t="shared" si="46"/>
        <v>0</v>
      </c>
      <c r="AR68" s="373">
        <f t="shared" ref="AR68:BO68" si="47">SUM(AR49:AR67)</f>
        <v>100</v>
      </c>
      <c r="AS68" s="373">
        <f t="shared" si="47"/>
        <v>0</v>
      </c>
      <c r="AT68" s="373">
        <f t="shared" si="47"/>
        <v>30</v>
      </c>
      <c r="AU68" s="373">
        <f t="shared" si="47"/>
        <v>777</v>
      </c>
      <c r="AV68" s="373">
        <f t="shared" si="47"/>
        <v>662</v>
      </c>
      <c r="AW68" s="373">
        <f t="shared" si="47"/>
        <v>662</v>
      </c>
      <c r="AX68" s="373">
        <f t="shared" si="47"/>
        <v>170</v>
      </c>
      <c r="AY68" s="373">
        <f t="shared" si="47"/>
        <v>0</v>
      </c>
      <c r="AZ68" s="373">
        <f t="shared" si="47"/>
        <v>0</v>
      </c>
      <c r="BA68" s="373">
        <f t="shared" si="47"/>
        <v>10</v>
      </c>
      <c r="BB68" s="373">
        <f t="shared" si="47"/>
        <v>30</v>
      </c>
      <c r="BC68" s="373">
        <f t="shared" si="47"/>
        <v>0</v>
      </c>
      <c r="BD68" s="373">
        <f t="shared" si="47"/>
        <v>65</v>
      </c>
      <c r="BE68" s="373">
        <f t="shared" si="47"/>
        <v>0</v>
      </c>
      <c r="BF68" s="373">
        <f t="shared" si="47"/>
        <v>0</v>
      </c>
      <c r="BG68" s="373">
        <f t="shared" si="47"/>
        <v>105</v>
      </c>
      <c r="BH68" s="373">
        <f t="shared" si="47"/>
        <v>0</v>
      </c>
      <c r="BI68" s="373">
        <f t="shared" si="47"/>
        <v>0</v>
      </c>
      <c r="BJ68" s="373">
        <f t="shared" si="47"/>
        <v>30</v>
      </c>
      <c r="BK68" s="373">
        <f t="shared" si="47"/>
        <v>0</v>
      </c>
      <c r="BL68" s="373">
        <f t="shared" si="47"/>
        <v>0</v>
      </c>
      <c r="BM68" s="373">
        <f t="shared" si="47"/>
        <v>252</v>
      </c>
      <c r="BN68" s="373">
        <f t="shared" si="47"/>
        <v>0</v>
      </c>
      <c r="BO68" s="374">
        <f t="shared" si="47"/>
        <v>115</v>
      </c>
      <c r="BP68" s="377"/>
      <c r="BQ68" s="378"/>
    </row>
    <row r="69" spans="1:69" s="11" customFormat="1" x14ac:dyDescent="0.25">
      <c r="A69" s="189">
        <v>48</v>
      </c>
      <c r="B69" s="99" t="s">
        <v>110</v>
      </c>
      <c r="C69" s="18" t="s">
        <v>96</v>
      </c>
      <c r="D69" s="48"/>
      <c r="E69" s="99">
        <v>3</v>
      </c>
      <c r="F69" s="396" t="s">
        <v>157</v>
      </c>
      <c r="G69" s="48" t="s">
        <v>98</v>
      </c>
      <c r="H69" s="97" t="s">
        <v>99</v>
      </c>
      <c r="I69" s="193" t="s">
        <v>158</v>
      </c>
      <c r="J69" s="149"/>
      <c r="K69" s="149" t="s">
        <v>112</v>
      </c>
      <c r="L69" s="25">
        <f>X69+AU69</f>
        <v>75</v>
      </c>
      <c r="M69" s="23">
        <f>AR69+BO69</f>
        <v>30</v>
      </c>
      <c r="N69" s="32">
        <f>Y69+AV69</f>
        <v>45</v>
      </c>
      <c r="O69" s="170">
        <f>Z69+AW69</f>
        <v>45</v>
      </c>
      <c r="P69" s="39">
        <f>W69+AT69</f>
        <v>3</v>
      </c>
      <c r="Q69" s="59">
        <f>IFERROR((AK69+BH69)*P69/N69," ")</f>
        <v>0</v>
      </c>
      <c r="R69" s="59">
        <f>IFERROR((SUM(AD69:AH69,AJ69:AK69,AP69,BA69:BE69,BG69:BH69,BM69))*P69/N69," ")</f>
        <v>1</v>
      </c>
      <c r="S69" s="58">
        <f>IFERROR((AB69+AN69+AY69+BK69)*P69/N69," ")</f>
        <v>0</v>
      </c>
      <c r="T69" s="65">
        <f t="shared" ref="T69:T97" si="48">IFERROR((SUM(AA69,AC69:AM69,AX69,AZ69:BJ69)*P69/N69)," ")</f>
        <v>3</v>
      </c>
      <c r="U69" s="391" t="s">
        <v>101</v>
      </c>
      <c r="V69" s="391" t="s">
        <v>101</v>
      </c>
      <c r="W69" s="97">
        <v>3</v>
      </c>
      <c r="X69" s="27">
        <f>AR69+Y69</f>
        <v>75</v>
      </c>
      <c r="Y69" s="34">
        <f>AQ69+Z69</f>
        <v>45</v>
      </c>
      <c r="Z69" s="158">
        <f>(SUM(AA69:AP69))-AB69</f>
        <v>45</v>
      </c>
      <c r="AA69" s="45">
        <v>30</v>
      </c>
      <c r="AB69" s="43"/>
      <c r="AC69" s="18"/>
      <c r="AD69" s="18">
        <v>15</v>
      </c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9"/>
      <c r="AR69" s="30">
        <v>30</v>
      </c>
      <c r="AS69" s="47"/>
      <c r="AT69" s="163"/>
      <c r="AU69" s="26">
        <f>BO69+AV69</f>
        <v>0</v>
      </c>
      <c r="AV69" s="35">
        <f>BN69+AW69</f>
        <v>0</v>
      </c>
      <c r="AW69" s="160">
        <f>(SUM(AX69:BM69))-AY69</f>
        <v>0</v>
      </c>
      <c r="AX69" s="18"/>
      <c r="AY69" s="43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9"/>
      <c r="BO69" s="30"/>
      <c r="BP69" s="22">
        <f>IFERROR(L69/P69," ")</f>
        <v>25</v>
      </c>
      <c r="BQ69" s="10" t="str">
        <f>IF(OR(BP69&gt;30,BP69&lt;25),"1 ECTS powinien mieścić się przedziale 25-30h","Wartość prawidłowa")</f>
        <v>Wartość prawidłowa</v>
      </c>
    </row>
    <row r="70" spans="1:69" s="11" customFormat="1" ht="30" x14ac:dyDescent="0.25">
      <c r="A70" s="47">
        <v>49</v>
      </c>
      <c r="B70" s="99" t="s">
        <v>122</v>
      </c>
      <c r="C70" s="18" t="s">
        <v>96</v>
      </c>
      <c r="D70" s="48"/>
      <c r="E70" s="99">
        <v>3</v>
      </c>
      <c r="F70" s="48" t="s">
        <v>157</v>
      </c>
      <c r="G70" s="48" t="s">
        <v>98</v>
      </c>
      <c r="H70" s="97" t="s">
        <v>99</v>
      </c>
      <c r="I70" s="193" t="s">
        <v>139</v>
      </c>
      <c r="J70" s="150"/>
      <c r="K70" s="150"/>
      <c r="L70" s="25">
        <f t="shared" si="0"/>
        <v>269</v>
      </c>
      <c r="M70" s="23">
        <f t="shared" si="1"/>
        <v>20</v>
      </c>
      <c r="N70" s="32">
        <f t="shared" si="2"/>
        <v>249</v>
      </c>
      <c r="O70" s="170">
        <f t="shared" si="3"/>
        <v>249</v>
      </c>
      <c r="P70" s="39">
        <f t="shared" si="11"/>
        <v>10.5</v>
      </c>
      <c r="Q70" s="59">
        <f t="shared" si="4"/>
        <v>0</v>
      </c>
      <c r="R70" s="59">
        <f t="shared" ref="R70:R97" si="49">IFERROR((SUM(AD70:AH70,AJ70:AK70,AP70,BA70:BE70,BG70:BH70,BM70))*P70/N70," ")</f>
        <v>7.8012048192771086</v>
      </c>
      <c r="S70" s="58">
        <f t="shared" si="13"/>
        <v>0</v>
      </c>
      <c r="T70" s="65">
        <f t="shared" si="48"/>
        <v>10.5</v>
      </c>
      <c r="U70" s="392" t="s">
        <v>101</v>
      </c>
      <c r="V70" s="394" t="s">
        <v>102</v>
      </c>
      <c r="W70" s="97">
        <v>5</v>
      </c>
      <c r="X70" s="27">
        <f t="shared" si="5"/>
        <v>137</v>
      </c>
      <c r="Y70" s="34">
        <f t="shared" si="6"/>
        <v>127</v>
      </c>
      <c r="Z70" s="158">
        <f t="shared" si="7"/>
        <v>127</v>
      </c>
      <c r="AA70" s="44">
        <v>32</v>
      </c>
      <c r="AB70" s="42"/>
      <c r="AC70" s="48"/>
      <c r="AD70" s="48">
        <v>25</v>
      </c>
      <c r="AE70" s="48"/>
      <c r="AF70" s="48"/>
      <c r="AG70" s="48">
        <v>70</v>
      </c>
      <c r="AH70" s="48"/>
      <c r="AI70" s="48"/>
      <c r="AJ70" s="48"/>
      <c r="AK70" s="48"/>
      <c r="AL70" s="48"/>
      <c r="AM70" s="48"/>
      <c r="AN70" s="48"/>
      <c r="AO70" s="48"/>
      <c r="AP70" s="48"/>
      <c r="AQ70" s="20"/>
      <c r="AR70" s="29">
        <v>10</v>
      </c>
      <c r="AS70" s="392" t="s">
        <v>102</v>
      </c>
      <c r="AT70" s="97">
        <v>5.5</v>
      </c>
      <c r="AU70" s="25">
        <f t="shared" si="8"/>
        <v>132</v>
      </c>
      <c r="AV70" s="34">
        <f t="shared" si="9"/>
        <v>122</v>
      </c>
      <c r="AW70" s="160">
        <f t="shared" si="10"/>
        <v>122</v>
      </c>
      <c r="AX70" s="48">
        <v>32</v>
      </c>
      <c r="AY70" s="42"/>
      <c r="AZ70" s="48"/>
      <c r="BA70" s="48">
        <v>20</v>
      </c>
      <c r="BB70" s="48"/>
      <c r="BC70" s="48"/>
      <c r="BD70" s="48">
        <v>70</v>
      </c>
      <c r="BE70" s="48"/>
      <c r="BF70" s="48"/>
      <c r="BG70" s="48"/>
      <c r="BH70" s="48"/>
      <c r="BI70" s="48"/>
      <c r="BJ70" s="48"/>
      <c r="BK70" s="48"/>
      <c r="BL70" s="48"/>
      <c r="BM70" s="48"/>
      <c r="BN70" s="20"/>
      <c r="BO70" s="198">
        <v>10</v>
      </c>
      <c r="BP70" s="199">
        <f t="shared" si="15"/>
        <v>25.61904761904762</v>
      </c>
      <c r="BQ70" s="149" t="str">
        <f t="shared" si="16"/>
        <v>Wartość prawidłowa</v>
      </c>
    </row>
    <row r="71" spans="1:69" s="11" customFormat="1" ht="21.75" customHeight="1" x14ac:dyDescent="0.25">
      <c r="A71" s="46">
        <v>50</v>
      </c>
      <c r="B71" s="99" t="s">
        <v>122</v>
      </c>
      <c r="C71" s="18" t="s">
        <v>96</v>
      </c>
      <c r="D71" s="18"/>
      <c r="E71" s="187">
        <v>3</v>
      </c>
      <c r="F71" s="48" t="s">
        <v>157</v>
      </c>
      <c r="G71" s="48" t="s">
        <v>98</v>
      </c>
      <c r="H71" s="97" t="s">
        <v>99</v>
      </c>
      <c r="I71" s="188" t="s">
        <v>140</v>
      </c>
      <c r="J71" s="149"/>
      <c r="K71" s="149"/>
      <c r="L71" s="26">
        <f t="shared" si="0"/>
        <v>155</v>
      </c>
      <c r="M71" s="24">
        <f t="shared" si="1"/>
        <v>0</v>
      </c>
      <c r="N71" s="33">
        <f t="shared" si="2"/>
        <v>155</v>
      </c>
      <c r="O71" s="169">
        <f t="shared" si="3"/>
        <v>155</v>
      </c>
      <c r="P71" s="38">
        <f t="shared" si="11"/>
        <v>6</v>
      </c>
      <c r="Q71" s="59">
        <f t="shared" si="4"/>
        <v>0</v>
      </c>
      <c r="R71" s="59">
        <f t="shared" si="49"/>
        <v>4.064516129032258</v>
      </c>
      <c r="S71" s="55">
        <f t="shared" si="13"/>
        <v>0</v>
      </c>
      <c r="T71" s="65">
        <f t="shared" si="48"/>
        <v>6</v>
      </c>
      <c r="U71" s="393" t="s">
        <v>101</v>
      </c>
      <c r="V71" s="394" t="s">
        <v>102</v>
      </c>
      <c r="W71" s="163">
        <v>3</v>
      </c>
      <c r="X71" s="28">
        <f t="shared" si="5"/>
        <v>70</v>
      </c>
      <c r="Y71" s="35">
        <f t="shared" si="6"/>
        <v>70</v>
      </c>
      <c r="Z71" s="157">
        <f t="shared" si="7"/>
        <v>70</v>
      </c>
      <c r="AA71" s="45">
        <v>25</v>
      </c>
      <c r="AB71" s="43"/>
      <c r="AC71" s="18"/>
      <c r="AD71" s="18"/>
      <c r="AE71" s="18"/>
      <c r="AF71" s="18"/>
      <c r="AG71" s="18"/>
      <c r="AH71" s="18"/>
      <c r="AI71" s="18"/>
      <c r="AJ71" s="18">
        <v>45</v>
      </c>
      <c r="AK71" s="18"/>
      <c r="AL71" s="18"/>
      <c r="AM71" s="18"/>
      <c r="AN71" s="18"/>
      <c r="AO71" s="18"/>
      <c r="AP71" s="18"/>
      <c r="AQ71" s="19"/>
      <c r="AR71" s="30"/>
      <c r="AS71" s="393" t="s">
        <v>102</v>
      </c>
      <c r="AT71" s="163">
        <v>3</v>
      </c>
      <c r="AU71" s="26">
        <f t="shared" si="8"/>
        <v>85</v>
      </c>
      <c r="AV71" s="35">
        <f t="shared" si="9"/>
        <v>85</v>
      </c>
      <c r="AW71" s="161">
        <f t="shared" si="10"/>
        <v>85</v>
      </c>
      <c r="AX71" s="18">
        <v>25</v>
      </c>
      <c r="AY71" s="43"/>
      <c r="AZ71" s="18"/>
      <c r="BA71" s="18"/>
      <c r="BB71" s="18"/>
      <c r="BC71" s="18"/>
      <c r="BD71" s="18"/>
      <c r="BE71" s="18"/>
      <c r="BF71" s="18"/>
      <c r="BG71" s="18">
        <v>60</v>
      </c>
      <c r="BH71" s="18"/>
      <c r="BI71" s="18"/>
      <c r="BJ71" s="18"/>
      <c r="BK71" s="18"/>
      <c r="BL71" s="18"/>
      <c r="BM71" s="18"/>
      <c r="BN71" s="19"/>
      <c r="BO71" s="30"/>
      <c r="BP71" s="22">
        <f t="shared" si="15"/>
        <v>25.833333333333332</v>
      </c>
      <c r="BQ71" s="10" t="str">
        <f t="shared" si="16"/>
        <v>Wartość prawidłowa</v>
      </c>
    </row>
    <row r="72" spans="1:69" s="11" customFormat="1" x14ac:dyDescent="0.25">
      <c r="A72" s="47">
        <v>51</v>
      </c>
      <c r="B72" s="99" t="s">
        <v>122</v>
      </c>
      <c r="C72" s="18" t="s">
        <v>96</v>
      </c>
      <c r="D72" s="18"/>
      <c r="E72" s="187">
        <v>3</v>
      </c>
      <c r="F72" s="48" t="s">
        <v>157</v>
      </c>
      <c r="G72" s="48" t="s">
        <v>98</v>
      </c>
      <c r="H72" s="97" t="s">
        <v>99</v>
      </c>
      <c r="I72" s="188" t="s">
        <v>159</v>
      </c>
      <c r="J72" s="149"/>
      <c r="K72" s="149"/>
      <c r="L72" s="26">
        <f t="shared" si="0"/>
        <v>90</v>
      </c>
      <c r="M72" s="24">
        <f t="shared" si="1"/>
        <v>35</v>
      </c>
      <c r="N72" s="33">
        <f t="shared" si="2"/>
        <v>55</v>
      </c>
      <c r="O72" s="169">
        <f t="shared" si="3"/>
        <v>55</v>
      </c>
      <c r="P72" s="38">
        <f t="shared" si="11"/>
        <v>3.5</v>
      </c>
      <c r="Q72" s="59">
        <f t="shared" si="4"/>
        <v>0</v>
      </c>
      <c r="R72" s="59">
        <f t="shared" si="49"/>
        <v>1.9090909090909092</v>
      </c>
      <c r="S72" s="55">
        <f t="shared" si="13"/>
        <v>0</v>
      </c>
      <c r="T72" s="65">
        <f t="shared" si="48"/>
        <v>3.5</v>
      </c>
      <c r="U72" s="393" t="s">
        <v>102</v>
      </c>
      <c r="V72" s="394"/>
      <c r="W72" s="163"/>
      <c r="X72" s="28">
        <f t="shared" si="5"/>
        <v>0</v>
      </c>
      <c r="Y72" s="35">
        <f t="shared" si="6"/>
        <v>0</v>
      </c>
      <c r="Z72" s="157">
        <f t="shared" si="7"/>
        <v>0</v>
      </c>
      <c r="AA72" s="45"/>
      <c r="AB72" s="43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9"/>
      <c r="AR72" s="30"/>
      <c r="AS72" s="47" t="s">
        <v>102</v>
      </c>
      <c r="AT72" s="163">
        <v>3.5</v>
      </c>
      <c r="AU72" s="26">
        <f t="shared" si="8"/>
        <v>90</v>
      </c>
      <c r="AV72" s="35">
        <f t="shared" si="9"/>
        <v>55</v>
      </c>
      <c r="AW72" s="161">
        <f t="shared" si="10"/>
        <v>55</v>
      </c>
      <c r="AX72" s="18">
        <v>25</v>
      </c>
      <c r="AY72" s="43"/>
      <c r="AZ72" s="18"/>
      <c r="BA72" s="18"/>
      <c r="BB72" s="18"/>
      <c r="BC72" s="18"/>
      <c r="BD72" s="18">
        <v>15</v>
      </c>
      <c r="BE72" s="18"/>
      <c r="BF72" s="18"/>
      <c r="BG72" s="18">
        <v>15</v>
      </c>
      <c r="BH72" s="18"/>
      <c r="BI72" s="18"/>
      <c r="BJ72" s="18"/>
      <c r="BK72" s="18"/>
      <c r="BL72" s="18"/>
      <c r="BM72" s="18"/>
      <c r="BN72" s="19"/>
      <c r="BO72" s="30">
        <v>35</v>
      </c>
      <c r="BP72" s="22">
        <f t="shared" si="15"/>
        <v>25.714285714285715</v>
      </c>
      <c r="BQ72" s="10" t="str">
        <f t="shared" si="16"/>
        <v>Wartość prawidłowa</v>
      </c>
    </row>
    <row r="73" spans="1:69" s="11" customFormat="1" x14ac:dyDescent="0.25">
      <c r="A73" s="46">
        <v>52</v>
      </c>
      <c r="B73" s="99" t="s">
        <v>122</v>
      </c>
      <c r="C73" s="18" t="s">
        <v>96</v>
      </c>
      <c r="D73" s="18"/>
      <c r="E73" s="187">
        <v>3</v>
      </c>
      <c r="F73" s="48" t="s">
        <v>157</v>
      </c>
      <c r="G73" s="48" t="s">
        <v>98</v>
      </c>
      <c r="H73" s="97" t="s">
        <v>99</v>
      </c>
      <c r="I73" s="188" t="s">
        <v>160</v>
      </c>
      <c r="J73" s="149"/>
      <c r="K73" s="149"/>
      <c r="L73" s="26">
        <f t="shared" si="0"/>
        <v>75</v>
      </c>
      <c r="M73" s="24">
        <f t="shared" si="1"/>
        <v>5</v>
      </c>
      <c r="N73" s="33">
        <f t="shared" si="2"/>
        <v>70</v>
      </c>
      <c r="O73" s="169">
        <f t="shared" si="3"/>
        <v>70</v>
      </c>
      <c r="P73" s="38">
        <f t="shared" si="11"/>
        <v>3</v>
      </c>
      <c r="Q73" s="59">
        <f t="shared" si="4"/>
        <v>0</v>
      </c>
      <c r="R73" s="59">
        <f t="shared" si="49"/>
        <v>1.9285714285714286</v>
      </c>
      <c r="S73" s="55">
        <f t="shared" si="13"/>
        <v>0</v>
      </c>
      <c r="T73" s="65">
        <f t="shared" si="48"/>
        <v>3</v>
      </c>
      <c r="U73" s="393" t="s">
        <v>101</v>
      </c>
      <c r="V73" s="393" t="s">
        <v>101</v>
      </c>
      <c r="W73" s="163">
        <v>3</v>
      </c>
      <c r="X73" s="28">
        <f t="shared" si="5"/>
        <v>75</v>
      </c>
      <c r="Y73" s="35">
        <f t="shared" si="6"/>
        <v>70</v>
      </c>
      <c r="Z73" s="157">
        <f t="shared" si="7"/>
        <v>70</v>
      </c>
      <c r="AA73" s="45">
        <v>25</v>
      </c>
      <c r="AB73" s="43"/>
      <c r="AC73" s="18"/>
      <c r="AD73" s="18"/>
      <c r="AE73" s="18"/>
      <c r="AF73" s="18"/>
      <c r="AG73" s="18"/>
      <c r="AH73" s="18"/>
      <c r="AI73" s="18"/>
      <c r="AJ73" s="18">
        <v>45</v>
      </c>
      <c r="AK73" s="18"/>
      <c r="AL73" s="18"/>
      <c r="AM73" s="18"/>
      <c r="AN73" s="18"/>
      <c r="AO73" s="18"/>
      <c r="AP73" s="18"/>
      <c r="AQ73" s="19"/>
      <c r="AR73" s="30">
        <v>5</v>
      </c>
      <c r="AS73" s="47"/>
      <c r="AT73" s="163"/>
      <c r="AU73" s="26">
        <f t="shared" si="8"/>
        <v>0</v>
      </c>
      <c r="AV73" s="35">
        <f t="shared" si="9"/>
        <v>0</v>
      </c>
      <c r="AW73" s="161">
        <f t="shared" si="10"/>
        <v>0</v>
      </c>
      <c r="AX73" s="18"/>
      <c r="AY73" s="43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9"/>
      <c r="BO73" s="30"/>
      <c r="BP73" s="22">
        <f t="shared" si="15"/>
        <v>25</v>
      </c>
      <c r="BQ73" s="10" t="str">
        <f t="shared" si="16"/>
        <v>Wartość prawidłowa</v>
      </c>
    </row>
    <row r="74" spans="1:69" s="11" customFormat="1" x14ac:dyDescent="0.25">
      <c r="A74" s="47">
        <v>53</v>
      </c>
      <c r="B74" s="99" t="s">
        <v>122</v>
      </c>
      <c r="C74" s="18" t="s">
        <v>96</v>
      </c>
      <c r="D74" s="18"/>
      <c r="E74" s="187">
        <v>3</v>
      </c>
      <c r="F74" s="48" t="s">
        <v>157</v>
      </c>
      <c r="G74" s="48" t="s">
        <v>98</v>
      </c>
      <c r="H74" s="97" t="s">
        <v>99</v>
      </c>
      <c r="I74" s="188" t="s">
        <v>161</v>
      </c>
      <c r="J74" s="149"/>
      <c r="K74" s="149"/>
      <c r="L74" s="26">
        <f t="shared" si="0"/>
        <v>25</v>
      </c>
      <c r="M74" s="24">
        <f t="shared" si="1"/>
        <v>5</v>
      </c>
      <c r="N74" s="33">
        <f t="shared" si="2"/>
        <v>20</v>
      </c>
      <c r="O74" s="169">
        <f t="shared" si="3"/>
        <v>20</v>
      </c>
      <c r="P74" s="38">
        <f t="shared" si="11"/>
        <v>1</v>
      </c>
      <c r="Q74" s="59">
        <f t="shared" si="4"/>
        <v>0</v>
      </c>
      <c r="R74" s="59">
        <f t="shared" si="49"/>
        <v>0.5</v>
      </c>
      <c r="S74" s="55">
        <f t="shared" si="13"/>
        <v>0</v>
      </c>
      <c r="T74" s="65">
        <f t="shared" si="48"/>
        <v>1</v>
      </c>
      <c r="U74" s="393" t="s">
        <v>102</v>
      </c>
      <c r="V74" s="394" t="s">
        <v>102</v>
      </c>
      <c r="W74" s="163">
        <v>1</v>
      </c>
      <c r="X74" s="28">
        <f t="shared" si="5"/>
        <v>25</v>
      </c>
      <c r="Y74" s="35">
        <f t="shared" si="6"/>
        <v>20</v>
      </c>
      <c r="Z74" s="157">
        <f t="shared" si="7"/>
        <v>20</v>
      </c>
      <c r="AA74" s="45">
        <v>10</v>
      </c>
      <c r="AB74" s="43"/>
      <c r="AC74" s="18"/>
      <c r="AD74" s="18"/>
      <c r="AE74" s="18"/>
      <c r="AF74" s="18"/>
      <c r="AG74" s="18"/>
      <c r="AH74" s="18"/>
      <c r="AI74" s="18"/>
      <c r="AJ74" s="18">
        <v>10</v>
      </c>
      <c r="AK74" s="18"/>
      <c r="AL74" s="18"/>
      <c r="AM74" s="18"/>
      <c r="AN74" s="18"/>
      <c r="AO74" s="18"/>
      <c r="AP74" s="18"/>
      <c r="AQ74" s="19"/>
      <c r="AR74" s="30">
        <v>5</v>
      </c>
      <c r="AS74" s="47"/>
      <c r="AT74" s="163"/>
      <c r="AU74" s="26">
        <f t="shared" si="8"/>
        <v>0</v>
      </c>
      <c r="AV74" s="35">
        <f t="shared" si="9"/>
        <v>0</v>
      </c>
      <c r="AW74" s="161">
        <f t="shared" si="10"/>
        <v>0</v>
      </c>
      <c r="AX74" s="18"/>
      <c r="AY74" s="43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9"/>
      <c r="BO74" s="30"/>
      <c r="BP74" s="22">
        <f t="shared" si="15"/>
        <v>25</v>
      </c>
      <c r="BQ74" s="10" t="str">
        <f t="shared" si="16"/>
        <v>Wartość prawidłowa</v>
      </c>
    </row>
    <row r="75" spans="1:69" s="11" customFormat="1" x14ac:dyDescent="0.25">
      <c r="A75" s="46">
        <v>54</v>
      </c>
      <c r="B75" s="99" t="s">
        <v>122</v>
      </c>
      <c r="C75" s="18" t="s">
        <v>96</v>
      </c>
      <c r="D75" s="18"/>
      <c r="E75" s="187">
        <v>3</v>
      </c>
      <c r="F75" s="48" t="s">
        <v>157</v>
      </c>
      <c r="G75" s="48" t="s">
        <v>98</v>
      </c>
      <c r="H75" s="97" t="s">
        <v>99</v>
      </c>
      <c r="I75" s="188" t="s">
        <v>162</v>
      </c>
      <c r="J75" s="149"/>
      <c r="K75" s="149"/>
      <c r="L75" s="26">
        <f t="shared" si="0"/>
        <v>50</v>
      </c>
      <c r="M75" s="24">
        <f t="shared" si="1"/>
        <v>10</v>
      </c>
      <c r="N75" s="33">
        <f t="shared" si="2"/>
        <v>40</v>
      </c>
      <c r="O75" s="169">
        <f t="shared" si="3"/>
        <v>40</v>
      </c>
      <c r="P75" s="38">
        <f t="shared" si="11"/>
        <v>2</v>
      </c>
      <c r="Q75" s="59">
        <f t="shared" si="4"/>
        <v>0</v>
      </c>
      <c r="R75" s="59">
        <f t="shared" si="49"/>
        <v>1</v>
      </c>
      <c r="S75" s="55">
        <f t="shared" si="13"/>
        <v>0</v>
      </c>
      <c r="T75" s="65">
        <f t="shared" si="48"/>
        <v>2</v>
      </c>
      <c r="U75" s="393" t="s">
        <v>102</v>
      </c>
      <c r="V75" s="394" t="s">
        <v>102</v>
      </c>
      <c r="W75" s="163">
        <v>2</v>
      </c>
      <c r="X75" s="28">
        <f t="shared" si="5"/>
        <v>50</v>
      </c>
      <c r="Y75" s="35">
        <f t="shared" si="6"/>
        <v>40</v>
      </c>
      <c r="Z75" s="157">
        <f t="shared" si="7"/>
        <v>40</v>
      </c>
      <c r="AA75" s="45">
        <v>20</v>
      </c>
      <c r="AB75" s="43"/>
      <c r="AC75" s="18"/>
      <c r="AD75" s="18"/>
      <c r="AE75" s="18"/>
      <c r="AF75" s="18"/>
      <c r="AG75" s="18">
        <v>5</v>
      </c>
      <c r="AH75" s="18"/>
      <c r="AI75" s="18"/>
      <c r="AJ75" s="18">
        <v>15</v>
      </c>
      <c r="AK75" s="18"/>
      <c r="AL75" s="18"/>
      <c r="AM75" s="18"/>
      <c r="AN75" s="18"/>
      <c r="AO75" s="18"/>
      <c r="AP75" s="18"/>
      <c r="AQ75" s="19"/>
      <c r="AR75" s="30">
        <v>10</v>
      </c>
      <c r="AS75" s="47"/>
      <c r="AT75" s="163"/>
      <c r="AU75" s="26">
        <f t="shared" si="8"/>
        <v>0</v>
      </c>
      <c r="AV75" s="35">
        <f t="shared" si="9"/>
        <v>0</v>
      </c>
      <c r="AW75" s="161">
        <f t="shared" si="10"/>
        <v>0</v>
      </c>
      <c r="AX75" s="18"/>
      <c r="AY75" s="43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9"/>
      <c r="BO75" s="30"/>
      <c r="BP75" s="22">
        <f t="shared" si="15"/>
        <v>25</v>
      </c>
      <c r="BQ75" s="10" t="str">
        <f t="shared" si="16"/>
        <v>Wartość prawidłowa</v>
      </c>
    </row>
    <row r="76" spans="1:69" s="11" customFormat="1" x14ac:dyDescent="0.25">
      <c r="A76" s="47">
        <v>55</v>
      </c>
      <c r="B76" s="99" t="s">
        <v>122</v>
      </c>
      <c r="C76" s="18" t="s">
        <v>96</v>
      </c>
      <c r="D76" s="18"/>
      <c r="E76" s="187">
        <v>3</v>
      </c>
      <c r="F76" s="48" t="s">
        <v>157</v>
      </c>
      <c r="G76" s="48" t="s">
        <v>98</v>
      </c>
      <c r="H76" s="97" t="s">
        <v>99</v>
      </c>
      <c r="I76" s="188" t="s">
        <v>163</v>
      </c>
      <c r="J76" s="149"/>
      <c r="K76" s="149"/>
      <c r="L76" s="26">
        <f t="shared" si="0"/>
        <v>90</v>
      </c>
      <c r="M76" s="24">
        <f t="shared" si="1"/>
        <v>15</v>
      </c>
      <c r="N76" s="33">
        <f t="shared" si="2"/>
        <v>75</v>
      </c>
      <c r="O76" s="169">
        <f t="shared" si="3"/>
        <v>75</v>
      </c>
      <c r="P76" s="38">
        <f t="shared" si="11"/>
        <v>3.5</v>
      </c>
      <c r="Q76" s="59">
        <f t="shared" si="4"/>
        <v>0</v>
      </c>
      <c r="R76" s="59">
        <f t="shared" si="49"/>
        <v>2.1</v>
      </c>
      <c r="S76" s="55">
        <f t="shared" si="13"/>
        <v>0</v>
      </c>
      <c r="T76" s="65">
        <f t="shared" si="48"/>
        <v>3.5</v>
      </c>
      <c r="U76" s="393" t="s">
        <v>101</v>
      </c>
      <c r="V76" s="393" t="s">
        <v>101</v>
      </c>
      <c r="W76" s="163">
        <v>3.5</v>
      </c>
      <c r="X76" s="28">
        <f t="shared" si="5"/>
        <v>90</v>
      </c>
      <c r="Y76" s="35">
        <f t="shared" si="6"/>
        <v>75</v>
      </c>
      <c r="Z76" s="157">
        <f t="shared" si="7"/>
        <v>75</v>
      </c>
      <c r="AA76" s="45">
        <v>30</v>
      </c>
      <c r="AB76" s="43"/>
      <c r="AC76" s="18"/>
      <c r="AD76" s="18"/>
      <c r="AE76" s="18"/>
      <c r="AF76" s="18"/>
      <c r="AG76" s="18">
        <v>10</v>
      </c>
      <c r="AH76" s="18"/>
      <c r="AI76" s="18"/>
      <c r="AJ76" s="18">
        <v>35</v>
      </c>
      <c r="AK76" s="18"/>
      <c r="AL76" s="18"/>
      <c r="AM76" s="18"/>
      <c r="AN76" s="18"/>
      <c r="AO76" s="18"/>
      <c r="AP76" s="18"/>
      <c r="AQ76" s="19"/>
      <c r="AR76" s="30">
        <v>15</v>
      </c>
      <c r="AS76" s="47"/>
      <c r="AT76" s="163"/>
      <c r="AU76" s="26">
        <f t="shared" si="8"/>
        <v>0</v>
      </c>
      <c r="AV76" s="35">
        <f t="shared" si="9"/>
        <v>0</v>
      </c>
      <c r="AW76" s="161">
        <f t="shared" si="10"/>
        <v>0</v>
      </c>
      <c r="AX76" s="18"/>
      <c r="AY76" s="43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9"/>
      <c r="BO76" s="30"/>
      <c r="BP76" s="22">
        <f t="shared" si="15"/>
        <v>25.714285714285715</v>
      </c>
      <c r="BQ76" s="10" t="str">
        <f t="shared" si="16"/>
        <v>Wartość prawidłowa</v>
      </c>
    </row>
    <row r="77" spans="1:69" s="11" customFormat="1" ht="30" x14ac:dyDescent="0.25">
      <c r="A77" s="46">
        <v>56</v>
      </c>
      <c r="B77" s="99" t="s">
        <v>122</v>
      </c>
      <c r="C77" s="18" t="s">
        <v>96</v>
      </c>
      <c r="D77" s="18"/>
      <c r="E77" s="187">
        <v>3</v>
      </c>
      <c r="F77" s="48" t="s">
        <v>157</v>
      </c>
      <c r="G77" s="48" t="s">
        <v>98</v>
      </c>
      <c r="H77" s="97" t="s">
        <v>99</v>
      </c>
      <c r="I77" s="188" t="s">
        <v>164</v>
      </c>
      <c r="J77" s="149"/>
      <c r="K77" s="149"/>
      <c r="L77" s="26">
        <f t="shared" si="0"/>
        <v>50</v>
      </c>
      <c r="M77" s="24">
        <f t="shared" si="1"/>
        <v>5</v>
      </c>
      <c r="N77" s="33">
        <f t="shared" si="2"/>
        <v>45</v>
      </c>
      <c r="O77" s="169">
        <f t="shared" si="3"/>
        <v>45</v>
      </c>
      <c r="P77" s="38">
        <f t="shared" si="11"/>
        <v>2</v>
      </c>
      <c r="Q77" s="59">
        <f t="shared" si="4"/>
        <v>0</v>
      </c>
      <c r="R77" s="59">
        <f t="shared" si="49"/>
        <v>1.1111111111111112</v>
      </c>
      <c r="S77" s="55">
        <f t="shared" si="13"/>
        <v>0</v>
      </c>
      <c r="T77" s="65">
        <f t="shared" si="48"/>
        <v>2</v>
      </c>
      <c r="U77" s="393" t="s">
        <v>102</v>
      </c>
      <c r="V77" s="44"/>
      <c r="W77" s="163"/>
      <c r="X77" s="28">
        <f t="shared" si="5"/>
        <v>0</v>
      </c>
      <c r="Y77" s="35">
        <f t="shared" si="6"/>
        <v>0</v>
      </c>
      <c r="Z77" s="157">
        <f t="shared" si="7"/>
        <v>0</v>
      </c>
      <c r="AA77" s="45"/>
      <c r="AB77" s="43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9"/>
      <c r="AR77" s="30"/>
      <c r="AS77" s="47" t="s">
        <v>102</v>
      </c>
      <c r="AT77" s="163">
        <v>2</v>
      </c>
      <c r="AU77" s="26">
        <f t="shared" si="8"/>
        <v>50</v>
      </c>
      <c r="AV77" s="35">
        <f t="shared" si="9"/>
        <v>45</v>
      </c>
      <c r="AW77" s="161">
        <f t="shared" si="10"/>
        <v>45</v>
      </c>
      <c r="AX77" s="18">
        <v>20</v>
      </c>
      <c r="AY77" s="43"/>
      <c r="AZ77" s="18"/>
      <c r="BA77" s="18"/>
      <c r="BB77" s="18"/>
      <c r="BC77" s="18"/>
      <c r="BD77" s="18"/>
      <c r="BE77" s="18"/>
      <c r="BF77" s="18"/>
      <c r="BG77" s="18">
        <v>25</v>
      </c>
      <c r="BH77" s="18"/>
      <c r="BI77" s="18"/>
      <c r="BJ77" s="18"/>
      <c r="BK77" s="18"/>
      <c r="BL77" s="18"/>
      <c r="BM77" s="18"/>
      <c r="BN77" s="19"/>
      <c r="BO77" s="30">
        <v>5</v>
      </c>
      <c r="BP77" s="22">
        <f t="shared" si="15"/>
        <v>25</v>
      </c>
      <c r="BQ77" s="10" t="str">
        <f t="shared" si="16"/>
        <v>Wartość prawidłowa</v>
      </c>
    </row>
    <row r="78" spans="1:69" s="11" customFormat="1" x14ac:dyDescent="0.25">
      <c r="A78" s="47">
        <v>57</v>
      </c>
      <c r="B78" s="99" t="s">
        <v>122</v>
      </c>
      <c r="C78" s="18" t="s">
        <v>96</v>
      </c>
      <c r="D78" s="18"/>
      <c r="E78" s="187">
        <v>3</v>
      </c>
      <c r="F78" s="48" t="s">
        <v>157</v>
      </c>
      <c r="G78" s="48" t="s">
        <v>98</v>
      </c>
      <c r="H78" s="97" t="s">
        <v>99</v>
      </c>
      <c r="I78" s="188" t="s">
        <v>165</v>
      </c>
      <c r="J78" s="149"/>
      <c r="K78" s="149"/>
      <c r="L78" s="26">
        <f t="shared" si="0"/>
        <v>15</v>
      </c>
      <c r="M78" s="24">
        <f t="shared" si="1"/>
        <v>5</v>
      </c>
      <c r="N78" s="33">
        <f t="shared" si="2"/>
        <v>10</v>
      </c>
      <c r="O78" s="169">
        <f t="shared" si="3"/>
        <v>10</v>
      </c>
      <c r="P78" s="38">
        <f t="shared" si="11"/>
        <v>0.5</v>
      </c>
      <c r="Q78" s="59">
        <f t="shared" si="4"/>
        <v>0</v>
      </c>
      <c r="R78" s="59">
        <f t="shared" si="49"/>
        <v>0</v>
      </c>
      <c r="S78" s="55">
        <f t="shared" si="13"/>
        <v>0</v>
      </c>
      <c r="T78" s="65">
        <f t="shared" si="48"/>
        <v>0.5</v>
      </c>
      <c r="U78" s="175" t="s">
        <v>102</v>
      </c>
      <c r="V78" s="44" t="s">
        <v>102</v>
      </c>
      <c r="W78" s="163">
        <v>0.5</v>
      </c>
      <c r="X78" s="28">
        <f t="shared" si="5"/>
        <v>15</v>
      </c>
      <c r="Y78" s="35">
        <f t="shared" si="6"/>
        <v>10</v>
      </c>
      <c r="Z78" s="157">
        <f t="shared" si="7"/>
        <v>10</v>
      </c>
      <c r="AA78" s="45">
        <v>10</v>
      </c>
      <c r="AB78" s="43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9"/>
      <c r="AR78" s="30">
        <v>5</v>
      </c>
      <c r="AS78" s="47"/>
      <c r="AT78" s="163"/>
      <c r="AU78" s="26">
        <f t="shared" si="8"/>
        <v>0</v>
      </c>
      <c r="AV78" s="35">
        <f t="shared" si="9"/>
        <v>0</v>
      </c>
      <c r="AW78" s="161">
        <f t="shared" si="10"/>
        <v>0</v>
      </c>
      <c r="AX78" s="18"/>
      <c r="AY78" s="43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9"/>
      <c r="BO78" s="30"/>
      <c r="BP78" s="22">
        <f t="shared" si="15"/>
        <v>30</v>
      </c>
      <c r="BQ78" s="10" t="str">
        <f t="shared" si="16"/>
        <v>Wartość prawidłowa</v>
      </c>
    </row>
    <row r="79" spans="1:69" s="11" customFormat="1" ht="30" customHeight="1" x14ac:dyDescent="0.25">
      <c r="A79" s="46">
        <v>58</v>
      </c>
      <c r="B79" s="99" t="s">
        <v>122</v>
      </c>
      <c r="C79" s="18" t="s">
        <v>96</v>
      </c>
      <c r="D79" s="18"/>
      <c r="E79" s="187">
        <v>3</v>
      </c>
      <c r="F79" s="48" t="s">
        <v>157</v>
      </c>
      <c r="G79" s="48" t="s">
        <v>98</v>
      </c>
      <c r="H79" s="97" t="s">
        <v>99</v>
      </c>
      <c r="I79" s="188" t="s">
        <v>166</v>
      </c>
      <c r="J79" s="149"/>
      <c r="K79" s="149"/>
      <c r="L79" s="26">
        <f t="shared" si="0"/>
        <v>13</v>
      </c>
      <c r="M79" s="24">
        <f t="shared" si="1"/>
        <v>0</v>
      </c>
      <c r="N79" s="33">
        <f t="shared" si="2"/>
        <v>13</v>
      </c>
      <c r="O79" s="169">
        <f t="shared" si="3"/>
        <v>13</v>
      </c>
      <c r="P79" s="38">
        <f t="shared" si="11"/>
        <v>0.5</v>
      </c>
      <c r="Q79" s="59">
        <f t="shared" si="4"/>
        <v>0</v>
      </c>
      <c r="R79" s="59">
        <f t="shared" si="49"/>
        <v>0.19230769230769232</v>
      </c>
      <c r="S79" s="55">
        <f t="shared" si="13"/>
        <v>0</v>
      </c>
      <c r="T79" s="65">
        <f t="shared" si="48"/>
        <v>0.5</v>
      </c>
      <c r="U79" s="175" t="s">
        <v>102</v>
      </c>
      <c r="V79" s="44" t="s">
        <v>102</v>
      </c>
      <c r="W79" s="163">
        <v>0.5</v>
      </c>
      <c r="X79" s="28">
        <f t="shared" si="5"/>
        <v>13</v>
      </c>
      <c r="Y79" s="35">
        <f t="shared" si="6"/>
        <v>13</v>
      </c>
      <c r="Z79" s="157">
        <f t="shared" si="7"/>
        <v>13</v>
      </c>
      <c r="AA79" s="45">
        <v>8</v>
      </c>
      <c r="AB79" s="43"/>
      <c r="AC79" s="18"/>
      <c r="AD79" s="18"/>
      <c r="AE79" s="18"/>
      <c r="AF79" s="18"/>
      <c r="AG79" s="18"/>
      <c r="AH79" s="18"/>
      <c r="AI79" s="18"/>
      <c r="AJ79" s="18">
        <v>5</v>
      </c>
      <c r="AK79" s="18"/>
      <c r="AL79" s="18"/>
      <c r="AM79" s="18"/>
      <c r="AN79" s="18"/>
      <c r="AO79" s="18"/>
      <c r="AP79" s="18"/>
      <c r="AQ79" s="19"/>
      <c r="AR79" s="30"/>
      <c r="AS79" s="47"/>
      <c r="AT79" s="163"/>
      <c r="AU79" s="26">
        <f t="shared" si="8"/>
        <v>0</v>
      </c>
      <c r="AV79" s="35">
        <f t="shared" si="9"/>
        <v>0</v>
      </c>
      <c r="AW79" s="161">
        <f t="shared" si="10"/>
        <v>0</v>
      </c>
      <c r="AX79" s="18"/>
      <c r="AY79" s="43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9"/>
      <c r="BO79" s="30"/>
      <c r="BP79" s="22">
        <f t="shared" si="15"/>
        <v>26</v>
      </c>
      <c r="BQ79" s="10" t="str">
        <f t="shared" si="16"/>
        <v>Wartość prawidłowa</v>
      </c>
    </row>
    <row r="80" spans="1:69" s="11" customFormat="1" ht="29.25" customHeight="1" x14ac:dyDescent="0.25">
      <c r="A80" s="47">
        <v>59</v>
      </c>
      <c r="B80" s="99" t="s">
        <v>122</v>
      </c>
      <c r="C80" s="18" t="s">
        <v>96</v>
      </c>
      <c r="D80" s="18"/>
      <c r="E80" s="187">
        <v>3</v>
      </c>
      <c r="F80" s="48" t="s">
        <v>157</v>
      </c>
      <c r="G80" s="48" t="s">
        <v>98</v>
      </c>
      <c r="H80" s="97" t="s">
        <v>99</v>
      </c>
      <c r="I80" s="188" t="s">
        <v>167</v>
      </c>
      <c r="J80" s="149"/>
      <c r="K80" s="149"/>
      <c r="L80" s="26">
        <f t="shared" si="0"/>
        <v>13</v>
      </c>
      <c r="M80" s="24">
        <f t="shared" si="1"/>
        <v>0</v>
      </c>
      <c r="N80" s="33">
        <f t="shared" si="2"/>
        <v>13</v>
      </c>
      <c r="O80" s="169">
        <f t="shared" si="3"/>
        <v>13</v>
      </c>
      <c r="P80" s="38">
        <f t="shared" si="11"/>
        <v>0.5</v>
      </c>
      <c r="Q80" s="59">
        <f t="shared" si="4"/>
        <v>0</v>
      </c>
      <c r="R80" s="59">
        <f t="shared" si="49"/>
        <v>0.19230769230769232</v>
      </c>
      <c r="S80" s="55">
        <f t="shared" si="13"/>
        <v>0</v>
      </c>
      <c r="T80" s="65">
        <f t="shared" si="48"/>
        <v>0.5</v>
      </c>
      <c r="U80" s="175" t="s">
        <v>102</v>
      </c>
      <c r="V80" s="44" t="s">
        <v>102</v>
      </c>
      <c r="W80" s="163"/>
      <c r="X80" s="28">
        <f t="shared" si="5"/>
        <v>0</v>
      </c>
      <c r="Y80" s="35">
        <f t="shared" si="6"/>
        <v>0</v>
      </c>
      <c r="Z80" s="157">
        <f t="shared" si="7"/>
        <v>0</v>
      </c>
      <c r="AA80" s="45"/>
      <c r="AB80" s="43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9"/>
      <c r="AR80" s="30"/>
      <c r="AS80" s="47" t="s">
        <v>102</v>
      </c>
      <c r="AT80" s="163">
        <v>0.5</v>
      </c>
      <c r="AU80" s="26">
        <f t="shared" si="8"/>
        <v>13</v>
      </c>
      <c r="AV80" s="35">
        <f t="shared" si="9"/>
        <v>13</v>
      </c>
      <c r="AW80" s="161">
        <f t="shared" si="10"/>
        <v>13</v>
      </c>
      <c r="AX80" s="18">
        <v>8</v>
      </c>
      <c r="AY80" s="43"/>
      <c r="AZ80" s="18"/>
      <c r="BA80" s="18"/>
      <c r="BB80" s="18"/>
      <c r="BC80" s="18"/>
      <c r="BD80" s="18"/>
      <c r="BE80" s="18"/>
      <c r="BF80" s="18"/>
      <c r="BG80" s="18">
        <v>5</v>
      </c>
      <c r="BH80" s="18"/>
      <c r="BI80" s="18"/>
      <c r="BJ80" s="18"/>
      <c r="BK80" s="18"/>
      <c r="BL80" s="18"/>
      <c r="BM80" s="18"/>
      <c r="BN80" s="19"/>
      <c r="BO80" s="30"/>
      <c r="BP80" s="22">
        <f t="shared" si="15"/>
        <v>26</v>
      </c>
      <c r="BQ80" s="10" t="str">
        <f t="shared" si="16"/>
        <v>Wartość prawidłowa</v>
      </c>
    </row>
    <row r="81" spans="1:69" s="11" customFormat="1" ht="30" customHeight="1" x14ac:dyDescent="0.25">
      <c r="A81" s="46">
        <v>60</v>
      </c>
      <c r="B81" s="187" t="s">
        <v>122</v>
      </c>
      <c r="C81" s="18" t="s">
        <v>96</v>
      </c>
      <c r="D81" s="101"/>
      <c r="E81" s="100">
        <v>3</v>
      </c>
      <c r="F81" s="48" t="s">
        <v>157</v>
      </c>
      <c r="G81" s="18" t="s">
        <v>98</v>
      </c>
      <c r="H81" s="163" t="s">
        <v>99</v>
      </c>
      <c r="I81" s="383" t="s">
        <v>168</v>
      </c>
      <c r="J81" s="149"/>
      <c r="K81" s="149"/>
      <c r="L81" s="26">
        <f t="shared" si="0"/>
        <v>13</v>
      </c>
      <c r="M81" s="24">
        <f t="shared" si="1"/>
        <v>0</v>
      </c>
      <c r="N81" s="33">
        <f t="shared" si="2"/>
        <v>13</v>
      </c>
      <c r="O81" s="169">
        <f t="shared" si="3"/>
        <v>13</v>
      </c>
      <c r="P81" s="38">
        <f t="shared" si="11"/>
        <v>0.5</v>
      </c>
      <c r="Q81" s="59">
        <f t="shared" si="4"/>
        <v>0</v>
      </c>
      <c r="R81" s="59">
        <f t="shared" si="49"/>
        <v>0.19230769230769232</v>
      </c>
      <c r="S81" s="55">
        <f t="shared" si="13"/>
        <v>0</v>
      </c>
      <c r="T81" s="65">
        <f t="shared" si="48"/>
        <v>0.5</v>
      </c>
      <c r="U81" s="175" t="s">
        <v>102</v>
      </c>
      <c r="V81" s="44" t="s">
        <v>102</v>
      </c>
      <c r="W81" s="165">
        <v>0.5</v>
      </c>
      <c r="X81" s="28">
        <f t="shared" si="5"/>
        <v>13</v>
      </c>
      <c r="Y81" s="35">
        <f t="shared" si="6"/>
        <v>13</v>
      </c>
      <c r="Z81" s="157">
        <f t="shared" si="7"/>
        <v>13</v>
      </c>
      <c r="AA81" s="136">
        <v>8</v>
      </c>
      <c r="AB81" s="125"/>
      <c r="AC81" s="101"/>
      <c r="AD81" s="101"/>
      <c r="AE81" s="101"/>
      <c r="AF81" s="101"/>
      <c r="AG81" s="101"/>
      <c r="AH81" s="101"/>
      <c r="AI81" s="101"/>
      <c r="AJ81" s="101">
        <v>5</v>
      </c>
      <c r="AK81" s="101"/>
      <c r="AL81" s="101"/>
      <c r="AM81" s="101"/>
      <c r="AN81" s="101"/>
      <c r="AO81" s="101"/>
      <c r="AP81" s="101"/>
      <c r="AQ81" s="126"/>
      <c r="AR81" s="127"/>
      <c r="AS81" s="47"/>
      <c r="AT81" s="165"/>
      <c r="AU81" s="117">
        <f t="shared" si="8"/>
        <v>0</v>
      </c>
      <c r="AV81" s="35">
        <f t="shared" si="9"/>
        <v>0</v>
      </c>
      <c r="AW81" s="161">
        <f t="shared" si="10"/>
        <v>0</v>
      </c>
      <c r="AX81" s="18"/>
      <c r="AY81" s="125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26"/>
      <c r="BO81" s="127"/>
      <c r="BP81" s="22">
        <f t="shared" si="15"/>
        <v>26</v>
      </c>
      <c r="BQ81" s="10" t="str">
        <f t="shared" si="16"/>
        <v>Wartość prawidłowa</v>
      </c>
    </row>
    <row r="82" spans="1:69" s="11" customFormat="1" ht="30" customHeight="1" x14ac:dyDescent="0.25">
      <c r="A82" s="47">
        <v>61</v>
      </c>
      <c r="B82" s="99" t="s">
        <v>122</v>
      </c>
      <c r="C82" s="18" t="s">
        <v>96</v>
      </c>
      <c r="D82" s="101"/>
      <c r="E82" s="100">
        <v>3</v>
      </c>
      <c r="F82" s="48" t="s">
        <v>157</v>
      </c>
      <c r="G82" s="48" t="s">
        <v>98</v>
      </c>
      <c r="H82" s="97" t="s">
        <v>99</v>
      </c>
      <c r="I82" s="383" t="s">
        <v>169</v>
      </c>
      <c r="J82" s="149"/>
      <c r="K82" s="149"/>
      <c r="L82" s="26">
        <f t="shared" si="0"/>
        <v>15</v>
      </c>
      <c r="M82" s="24">
        <f t="shared" si="1"/>
        <v>5</v>
      </c>
      <c r="N82" s="33">
        <f t="shared" si="2"/>
        <v>10</v>
      </c>
      <c r="O82" s="169">
        <f t="shared" si="3"/>
        <v>10</v>
      </c>
      <c r="P82" s="38">
        <f t="shared" si="11"/>
        <v>0.5</v>
      </c>
      <c r="Q82" s="59">
        <f t="shared" si="4"/>
        <v>0</v>
      </c>
      <c r="R82" s="59">
        <f t="shared" si="49"/>
        <v>0.25</v>
      </c>
      <c r="S82" s="55">
        <f t="shared" si="13"/>
        <v>0</v>
      </c>
      <c r="T82" s="65">
        <f t="shared" si="48"/>
        <v>0.5</v>
      </c>
      <c r="U82" s="175" t="s">
        <v>102</v>
      </c>
      <c r="V82" s="44" t="s">
        <v>102</v>
      </c>
      <c r="W82" s="163">
        <v>0.5</v>
      </c>
      <c r="X82" s="28">
        <f t="shared" si="5"/>
        <v>15</v>
      </c>
      <c r="Y82" s="35">
        <f t="shared" si="6"/>
        <v>10</v>
      </c>
      <c r="Z82" s="157">
        <f t="shared" si="7"/>
        <v>10</v>
      </c>
      <c r="AA82" s="136">
        <v>5</v>
      </c>
      <c r="AB82" s="125"/>
      <c r="AC82" s="101"/>
      <c r="AD82" s="101">
        <v>5</v>
      </c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26"/>
      <c r="AR82" s="127">
        <v>5</v>
      </c>
      <c r="AS82" s="47"/>
      <c r="AT82" s="165"/>
      <c r="AU82" s="117">
        <f t="shared" si="8"/>
        <v>0</v>
      </c>
      <c r="AV82" s="35">
        <f t="shared" si="9"/>
        <v>0</v>
      </c>
      <c r="AW82" s="161">
        <f t="shared" si="10"/>
        <v>0</v>
      </c>
      <c r="AX82" s="18"/>
      <c r="AY82" s="125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26"/>
      <c r="BO82" s="127"/>
      <c r="BP82" s="22">
        <f t="shared" si="15"/>
        <v>30</v>
      </c>
      <c r="BQ82" s="10" t="str">
        <f t="shared" si="16"/>
        <v>Wartość prawidłowa</v>
      </c>
    </row>
    <row r="83" spans="1:69" s="11" customFormat="1" ht="30" x14ac:dyDescent="0.25">
      <c r="A83" s="46">
        <v>62</v>
      </c>
      <c r="B83" s="388"/>
      <c r="C83" s="18" t="s">
        <v>96</v>
      </c>
      <c r="D83" s="18"/>
      <c r="E83" s="187">
        <v>3</v>
      </c>
      <c r="F83" s="48" t="s">
        <v>157</v>
      </c>
      <c r="G83" s="48" t="s">
        <v>98</v>
      </c>
      <c r="H83" s="97" t="s">
        <v>99</v>
      </c>
      <c r="I83" s="149" t="s">
        <v>170</v>
      </c>
      <c r="J83" s="149"/>
      <c r="K83" s="149"/>
      <c r="L83" s="26">
        <f>X83+AU83</f>
        <v>125</v>
      </c>
      <c r="M83" s="24">
        <f>AR83+BO83</f>
        <v>125</v>
      </c>
      <c r="N83" s="33">
        <f t="shared" ref="N83:O85" si="50">Y83+AV83</f>
        <v>0</v>
      </c>
      <c r="O83" s="169">
        <f t="shared" si="50"/>
        <v>0</v>
      </c>
      <c r="P83" s="38">
        <f>W83+AT83</f>
        <v>5</v>
      </c>
      <c r="Q83" s="59" t="str">
        <f t="shared" si="4"/>
        <v xml:space="preserve"> </v>
      </c>
      <c r="R83" s="59" t="str">
        <f t="shared" si="49"/>
        <v xml:space="preserve"> </v>
      </c>
      <c r="S83" s="55" t="str">
        <f>IFERROR((AB83+AN83+AY83+BK83)*P83/N83," ")</f>
        <v xml:space="preserve"> </v>
      </c>
      <c r="T83" s="173" t="str">
        <f t="shared" si="48"/>
        <v xml:space="preserve"> </v>
      </c>
      <c r="U83" s="175" t="s">
        <v>102</v>
      </c>
      <c r="V83" s="45" t="s">
        <v>102</v>
      </c>
      <c r="W83" s="163">
        <v>2.5</v>
      </c>
      <c r="X83" s="26">
        <f>AR83+Y83</f>
        <v>0</v>
      </c>
      <c r="Y83" s="35">
        <f>AQ83+Z83</f>
        <v>0</v>
      </c>
      <c r="Z83" s="157">
        <f>(SUM(AA83:AP83))-AB83</f>
        <v>0</v>
      </c>
      <c r="AA83" s="45"/>
      <c r="AB83" s="43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9"/>
      <c r="AR83" s="30"/>
      <c r="AS83" s="47" t="s">
        <v>102</v>
      </c>
      <c r="AT83" s="163">
        <v>2.5</v>
      </c>
      <c r="AU83" s="26">
        <f>BO83+AV83</f>
        <v>125</v>
      </c>
      <c r="AV83" s="35">
        <f>BN83+AW83</f>
        <v>0</v>
      </c>
      <c r="AW83" s="157">
        <f>(SUM(AX83:BM83))-AY83</f>
        <v>0</v>
      </c>
      <c r="AX83" s="18"/>
      <c r="AY83" s="43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9"/>
      <c r="BO83" s="30">
        <v>125</v>
      </c>
      <c r="BP83" s="22">
        <f>IFERROR(L83/P83," ")</f>
        <v>25</v>
      </c>
      <c r="BQ83" s="115" t="str">
        <f t="shared" si="16"/>
        <v>Wartość prawidłowa</v>
      </c>
    </row>
    <row r="84" spans="1:69" s="11" customFormat="1" ht="60" customHeight="1" x14ac:dyDescent="0.25">
      <c r="A84" s="47">
        <v>63</v>
      </c>
      <c r="B84" s="187" t="s">
        <v>122</v>
      </c>
      <c r="C84" s="18" t="s">
        <v>96</v>
      </c>
      <c r="D84" s="18" t="s">
        <v>95</v>
      </c>
      <c r="E84" s="187">
        <v>3</v>
      </c>
      <c r="F84" s="18" t="s">
        <v>157</v>
      </c>
      <c r="G84" s="18" t="s">
        <v>128</v>
      </c>
      <c r="H84" s="149" t="s">
        <v>125</v>
      </c>
      <c r="I84" s="149" t="s">
        <v>171</v>
      </c>
      <c r="J84" s="149"/>
      <c r="K84" s="149"/>
      <c r="L84" s="26">
        <f>X84+AU84</f>
        <v>50</v>
      </c>
      <c r="M84" s="24">
        <f>AR84+BO84</f>
        <v>10</v>
      </c>
      <c r="N84" s="33">
        <f t="shared" si="50"/>
        <v>40</v>
      </c>
      <c r="O84" s="169">
        <f t="shared" si="50"/>
        <v>40</v>
      </c>
      <c r="P84" s="38">
        <f>W84+AT84</f>
        <v>2</v>
      </c>
      <c r="Q84" s="113">
        <f>IFERROR((AK84+BH84)*P84/N84," ")</f>
        <v>0</v>
      </c>
      <c r="R84" s="113">
        <f t="shared" si="49"/>
        <v>1.75</v>
      </c>
      <c r="S84" s="55">
        <f>IFERROR((AB84+AN84+AY84+BK84)*P84/N84," ")</f>
        <v>0</v>
      </c>
      <c r="T84" s="173">
        <f t="shared" si="48"/>
        <v>2</v>
      </c>
      <c r="U84" s="175" t="s">
        <v>102</v>
      </c>
      <c r="V84" s="45"/>
      <c r="W84" s="163"/>
      <c r="X84" s="26">
        <f>AR84+Y84</f>
        <v>0</v>
      </c>
      <c r="Y84" s="35">
        <f>AQ84+Z84</f>
        <v>0</v>
      </c>
      <c r="Z84" s="157">
        <f>(SUM(AA84:AP84))-AB84</f>
        <v>0</v>
      </c>
      <c r="AA84" s="45"/>
      <c r="AB84" s="43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9"/>
      <c r="AR84" s="30"/>
      <c r="AS84" s="46" t="s">
        <v>102</v>
      </c>
      <c r="AT84" s="163">
        <v>2</v>
      </c>
      <c r="AU84" s="26">
        <f>BO84+AV84</f>
        <v>50</v>
      </c>
      <c r="AV84" s="35">
        <f>BN84+AW84</f>
        <v>40</v>
      </c>
      <c r="AW84" s="157">
        <f>(SUM(AX84:BM84))-AY84</f>
        <v>40</v>
      </c>
      <c r="AX84" s="18">
        <v>5</v>
      </c>
      <c r="AY84" s="43"/>
      <c r="AZ84" s="18"/>
      <c r="BA84" s="18"/>
      <c r="BB84" s="18"/>
      <c r="BC84" s="18"/>
      <c r="BD84" s="18">
        <v>35</v>
      </c>
      <c r="BE84" s="18"/>
      <c r="BF84" s="18"/>
      <c r="BG84" s="18"/>
      <c r="BH84" s="18"/>
      <c r="BI84" s="18"/>
      <c r="BJ84" s="18"/>
      <c r="BK84" s="18"/>
      <c r="BL84" s="18"/>
      <c r="BM84" s="18"/>
      <c r="BN84" s="19"/>
      <c r="BO84" s="30">
        <v>10</v>
      </c>
      <c r="BP84" s="114">
        <f>IFERROR(L84/P84," ")</f>
        <v>25</v>
      </c>
      <c r="BQ84" s="194" t="str">
        <f t="shared" si="16"/>
        <v>Wartość prawidłowa</v>
      </c>
    </row>
    <row r="85" spans="1:69" s="11" customFormat="1" ht="60" customHeight="1" x14ac:dyDescent="0.25">
      <c r="A85" s="46">
        <v>64</v>
      </c>
      <c r="B85" s="99" t="s">
        <v>122</v>
      </c>
      <c r="C85" s="48" t="s">
        <v>96</v>
      </c>
      <c r="D85" s="48" t="s">
        <v>110</v>
      </c>
      <c r="E85" s="99">
        <v>3</v>
      </c>
      <c r="F85" s="48" t="s">
        <v>157</v>
      </c>
      <c r="G85" s="48" t="s">
        <v>128</v>
      </c>
      <c r="H85" s="150" t="s">
        <v>125</v>
      </c>
      <c r="I85" s="150" t="s">
        <v>172</v>
      </c>
      <c r="J85" s="150"/>
      <c r="K85" s="150"/>
      <c r="L85" s="26">
        <f>X85+AU85</f>
        <v>50</v>
      </c>
      <c r="M85" s="24">
        <f>AR85+BO85</f>
        <v>10</v>
      </c>
      <c r="N85" s="33">
        <f t="shared" si="50"/>
        <v>40</v>
      </c>
      <c r="O85" s="169">
        <f t="shared" si="50"/>
        <v>40</v>
      </c>
      <c r="P85" s="38">
        <f>W85+AT85</f>
        <v>2</v>
      </c>
      <c r="Q85" s="113">
        <f>IFERROR((AK85+BH85)*P85/N85," ")</f>
        <v>0</v>
      </c>
      <c r="R85" s="113">
        <f t="shared" si="49"/>
        <v>1.75</v>
      </c>
      <c r="S85" s="55">
        <f>IFERROR((AB85+AN85+AY85+BK85)*P85/N85," ")</f>
        <v>0</v>
      </c>
      <c r="T85" s="173">
        <f t="shared" si="48"/>
        <v>2</v>
      </c>
      <c r="U85" s="174" t="s">
        <v>102</v>
      </c>
      <c r="V85" s="131"/>
      <c r="W85" s="166"/>
      <c r="X85" s="26">
        <f>AR85+Y85</f>
        <v>0</v>
      </c>
      <c r="Y85" s="34"/>
      <c r="Z85" s="158"/>
      <c r="AA85" s="131"/>
      <c r="AB85" s="132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33"/>
      <c r="AR85" s="134"/>
      <c r="AS85" s="46" t="s">
        <v>102</v>
      </c>
      <c r="AT85" s="163">
        <v>2</v>
      </c>
      <c r="AU85" s="26">
        <f>BO85+AV85</f>
        <v>50</v>
      </c>
      <c r="AV85" s="35">
        <f>BN85+AW85</f>
        <v>40</v>
      </c>
      <c r="AW85" s="157">
        <f>(SUM(AX85:BM85))-AY85</f>
        <v>40</v>
      </c>
      <c r="AX85" s="18">
        <v>5</v>
      </c>
      <c r="AY85" s="132"/>
      <c r="AZ85" s="116"/>
      <c r="BA85" s="116"/>
      <c r="BB85" s="116"/>
      <c r="BC85" s="116"/>
      <c r="BD85" s="18">
        <v>35</v>
      </c>
      <c r="BE85" s="116"/>
      <c r="BF85" s="116"/>
      <c r="BG85" s="116"/>
      <c r="BH85" s="116"/>
      <c r="BI85" s="116"/>
      <c r="BJ85" s="116"/>
      <c r="BK85" s="116"/>
      <c r="BL85" s="116"/>
      <c r="BM85" s="116"/>
      <c r="BN85" s="133"/>
      <c r="BO85" s="134">
        <v>10</v>
      </c>
      <c r="BP85" s="114">
        <f>IFERROR(L85/P85," ")</f>
        <v>25</v>
      </c>
      <c r="BQ85" s="194" t="str">
        <f t="shared" si="16"/>
        <v>Wartość prawidłowa</v>
      </c>
    </row>
    <row r="86" spans="1:69" s="11" customFormat="1" ht="60" customHeight="1" x14ac:dyDescent="0.25">
      <c r="A86" s="47">
        <v>65</v>
      </c>
      <c r="B86" s="187" t="s">
        <v>122</v>
      </c>
      <c r="C86" s="18" t="s">
        <v>96</v>
      </c>
      <c r="D86" s="18" t="s">
        <v>110</v>
      </c>
      <c r="E86" s="187">
        <v>3</v>
      </c>
      <c r="F86" s="18" t="s">
        <v>157</v>
      </c>
      <c r="G86" s="18" t="s">
        <v>128</v>
      </c>
      <c r="H86" s="149" t="s">
        <v>125</v>
      </c>
      <c r="I86" s="149" t="s">
        <v>173</v>
      </c>
      <c r="J86" s="149"/>
      <c r="K86" s="149"/>
      <c r="L86" s="26">
        <f>X86+AU86</f>
        <v>100</v>
      </c>
      <c r="M86" s="24">
        <f t="shared" ref="M86:M97" si="51">AR86+BO86</f>
        <v>20</v>
      </c>
      <c r="N86" s="35">
        <f t="shared" ref="N86:N97" si="52">Y86+AV86</f>
        <v>80</v>
      </c>
      <c r="O86" s="157">
        <f t="shared" ref="O86:O97" si="53">Z86+AW86</f>
        <v>80</v>
      </c>
      <c r="P86" s="38">
        <f t="shared" ref="P86:P97" si="54">W86+AT86</f>
        <v>4</v>
      </c>
      <c r="Q86" s="113">
        <f t="shared" ref="Q86:Q97" si="55">IFERROR((AK86+BH86)*P86/N86," ")</f>
        <v>0</v>
      </c>
      <c r="R86" s="59">
        <f t="shared" si="49"/>
        <v>3.5</v>
      </c>
      <c r="S86" s="55">
        <f t="shared" ref="S86:S97" si="56">IFERROR((AB86+AN86+AY86+BK86)*P86/N86," ")</f>
        <v>0</v>
      </c>
      <c r="T86" s="173">
        <f t="shared" si="48"/>
        <v>4</v>
      </c>
      <c r="U86" s="175" t="s">
        <v>102</v>
      </c>
      <c r="V86" s="45" t="s">
        <v>102</v>
      </c>
      <c r="W86" s="18">
        <v>2</v>
      </c>
      <c r="X86" s="26">
        <f t="shared" ref="X86:X96" si="57">AR86+Y86</f>
        <v>50</v>
      </c>
      <c r="Y86" s="35">
        <f t="shared" ref="Y86:Y96" si="58">AQ86+Z86</f>
        <v>40</v>
      </c>
      <c r="Z86" s="157">
        <f t="shared" ref="Z86:Z96" si="59">(SUM(AA86:AP86))-AB86</f>
        <v>40</v>
      </c>
      <c r="AA86" s="136">
        <v>5</v>
      </c>
      <c r="AB86" s="125"/>
      <c r="AC86" s="101"/>
      <c r="AD86" s="101"/>
      <c r="AE86" s="101"/>
      <c r="AF86" s="101"/>
      <c r="AG86" s="101">
        <v>35</v>
      </c>
      <c r="AH86" s="101"/>
      <c r="AI86" s="101"/>
      <c r="AJ86" s="101"/>
      <c r="AK86" s="101"/>
      <c r="AL86" s="101"/>
      <c r="AM86" s="101"/>
      <c r="AN86" s="101"/>
      <c r="AO86" s="101"/>
      <c r="AP86" s="101"/>
      <c r="AQ86" s="126"/>
      <c r="AR86" s="127">
        <v>10</v>
      </c>
      <c r="AS86" s="47" t="s">
        <v>102</v>
      </c>
      <c r="AT86" s="165">
        <v>2</v>
      </c>
      <c r="AU86" s="26">
        <f t="shared" ref="AU86:AU97" si="60">BO86+AV86</f>
        <v>50</v>
      </c>
      <c r="AV86" s="35">
        <f t="shared" ref="AV86:AV97" si="61">BN86+AW86</f>
        <v>40</v>
      </c>
      <c r="AW86" s="157">
        <f t="shared" ref="AW86:AW96" si="62">(SUM(AX86:BM86))-AY86</f>
        <v>40</v>
      </c>
      <c r="AX86" s="101">
        <v>5</v>
      </c>
      <c r="AY86" s="125"/>
      <c r="AZ86" s="101"/>
      <c r="BA86" s="101"/>
      <c r="BB86" s="101"/>
      <c r="BC86" s="101"/>
      <c r="BD86" s="101">
        <v>35</v>
      </c>
      <c r="BE86" s="101"/>
      <c r="BF86" s="101"/>
      <c r="BG86" s="101"/>
      <c r="BH86" s="101"/>
      <c r="BI86" s="101"/>
      <c r="BJ86" s="101"/>
      <c r="BK86" s="101"/>
      <c r="BL86" s="101"/>
      <c r="BM86" s="101"/>
      <c r="BN86" s="126"/>
      <c r="BO86" s="127">
        <v>10</v>
      </c>
      <c r="BP86" s="130">
        <f t="shared" ref="BP86:BP97" si="63">IFERROR(L86/P86," ")</f>
        <v>25</v>
      </c>
      <c r="BQ86" s="10" t="str">
        <f t="shared" si="16"/>
        <v>Wartość prawidłowa</v>
      </c>
    </row>
    <row r="87" spans="1:69" s="11" customFormat="1" ht="60" customHeight="1" x14ac:dyDescent="0.25">
      <c r="A87" s="46">
        <v>66</v>
      </c>
      <c r="B87" s="187" t="s">
        <v>122</v>
      </c>
      <c r="C87" s="18" t="s">
        <v>96</v>
      </c>
      <c r="D87" s="18" t="s">
        <v>95</v>
      </c>
      <c r="E87" s="187">
        <v>3</v>
      </c>
      <c r="F87" s="18" t="s">
        <v>157</v>
      </c>
      <c r="G87" s="18" t="s">
        <v>128</v>
      </c>
      <c r="H87" s="149" t="s">
        <v>125</v>
      </c>
      <c r="I87" s="149" t="s">
        <v>174</v>
      </c>
      <c r="J87" s="149"/>
      <c r="K87" s="149"/>
      <c r="L87" s="26">
        <f>X87+AU87</f>
        <v>100</v>
      </c>
      <c r="M87" s="24">
        <f t="shared" si="51"/>
        <v>20</v>
      </c>
      <c r="N87" s="35">
        <f t="shared" si="52"/>
        <v>80</v>
      </c>
      <c r="O87" s="157">
        <f t="shared" si="53"/>
        <v>80</v>
      </c>
      <c r="P87" s="38">
        <f t="shared" si="54"/>
        <v>4</v>
      </c>
      <c r="Q87" s="113">
        <f t="shared" si="55"/>
        <v>0</v>
      </c>
      <c r="R87" s="59">
        <f t="shared" si="49"/>
        <v>3.5</v>
      </c>
      <c r="S87" s="55">
        <f t="shared" si="56"/>
        <v>0</v>
      </c>
      <c r="T87" s="173">
        <f t="shared" si="48"/>
        <v>4</v>
      </c>
      <c r="U87" s="175" t="s">
        <v>102</v>
      </c>
      <c r="V87" s="45" t="s">
        <v>102</v>
      </c>
      <c r="W87" s="18">
        <v>2</v>
      </c>
      <c r="X87" s="26">
        <f>AR87+Y87</f>
        <v>50</v>
      </c>
      <c r="Y87" s="35">
        <f>AQ87+Z87</f>
        <v>40</v>
      </c>
      <c r="Z87" s="157">
        <f t="shared" si="59"/>
        <v>40</v>
      </c>
      <c r="AA87" s="136">
        <v>5</v>
      </c>
      <c r="AB87" s="125"/>
      <c r="AC87" s="101"/>
      <c r="AD87" s="101"/>
      <c r="AE87" s="101"/>
      <c r="AF87" s="101"/>
      <c r="AG87" s="101">
        <v>35</v>
      </c>
      <c r="AH87" s="101"/>
      <c r="AI87" s="101"/>
      <c r="AJ87" s="101"/>
      <c r="AK87" s="101"/>
      <c r="AL87" s="101"/>
      <c r="AM87" s="101"/>
      <c r="AN87" s="101"/>
      <c r="AO87" s="101"/>
      <c r="AP87" s="101"/>
      <c r="AQ87" s="126"/>
      <c r="AR87" s="127">
        <v>10</v>
      </c>
      <c r="AS87" s="47" t="s">
        <v>102</v>
      </c>
      <c r="AT87" s="165">
        <v>2</v>
      </c>
      <c r="AU87" s="26">
        <f t="shared" si="60"/>
        <v>50</v>
      </c>
      <c r="AV87" s="35">
        <f t="shared" si="61"/>
        <v>40</v>
      </c>
      <c r="AW87" s="157">
        <f t="shared" si="62"/>
        <v>40</v>
      </c>
      <c r="AX87" s="101">
        <v>5</v>
      </c>
      <c r="AY87" s="125"/>
      <c r="AZ87" s="101"/>
      <c r="BA87" s="101"/>
      <c r="BB87" s="101"/>
      <c r="BC87" s="101"/>
      <c r="BD87" s="101">
        <v>35</v>
      </c>
      <c r="BE87" s="101"/>
      <c r="BF87" s="101"/>
      <c r="BG87" s="101"/>
      <c r="BH87" s="101"/>
      <c r="BI87" s="101"/>
      <c r="BJ87" s="101"/>
      <c r="BK87" s="101"/>
      <c r="BL87" s="101"/>
      <c r="BM87" s="101"/>
      <c r="BN87" s="126"/>
      <c r="BO87" s="127">
        <v>10</v>
      </c>
      <c r="BP87" s="130">
        <f t="shared" si="63"/>
        <v>25</v>
      </c>
      <c r="BQ87" s="10" t="str">
        <f t="shared" si="16"/>
        <v>Wartość prawidłowa</v>
      </c>
    </row>
    <row r="88" spans="1:69" s="11" customFormat="1" ht="47.25" customHeight="1" x14ac:dyDescent="0.25">
      <c r="A88" s="47">
        <v>67</v>
      </c>
      <c r="B88" s="187" t="s">
        <v>122</v>
      </c>
      <c r="C88" s="18" t="s">
        <v>96</v>
      </c>
      <c r="D88" s="18" t="s">
        <v>95</v>
      </c>
      <c r="E88" s="187">
        <v>3</v>
      </c>
      <c r="F88" s="18" t="s">
        <v>157</v>
      </c>
      <c r="G88" s="18" t="s">
        <v>128</v>
      </c>
      <c r="H88" s="149" t="s">
        <v>125</v>
      </c>
      <c r="I88" s="389" t="s">
        <v>175</v>
      </c>
      <c r="J88" s="149"/>
      <c r="K88" s="149"/>
      <c r="L88" s="26">
        <f t="shared" ref="L88:L97" si="64">X88+AU88</f>
        <v>25</v>
      </c>
      <c r="M88" s="24">
        <f t="shared" si="51"/>
        <v>5</v>
      </c>
      <c r="N88" s="35">
        <f t="shared" si="52"/>
        <v>20</v>
      </c>
      <c r="O88" s="157">
        <f t="shared" si="53"/>
        <v>20</v>
      </c>
      <c r="P88" s="38">
        <f t="shared" si="54"/>
        <v>1</v>
      </c>
      <c r="Q88" s="113">
        <f t="shared" si="55"/>
        <v>0</v>
      </c>
      <c r="R88" s="59">
        <f t="shared" si="49"/>
        <v>0.75</v>
      </c>
      <c r="S88" s="55">
        <f t="shared" si="56"/>
        <v>0</v>
      </c>
      <c r="T88" s="173">
        <f t="shared" si="48"/>
        <v>1</v>
      </c>
      <c r="U88" s="175" t="s">
        <v>102</v>
      </c>
      <c r="V88" s="45"/>
      <c r="W88" s="18"/>
      <c r="X88" s="26">
        <f t="shared" si="57"/>
        <v>0</v>
      </c>
      <c r="Y88" s="35">
        <f t="shared" si="58"/>
        <v>0</v>
      </c>
      <c r="Z88" s="157">
        <f t="shared" si="59"/>
        <v>0</v>
      </c>
      <c r="AA88" s="18"/>
      <c r="AB88" s="43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9"/>
      <c r="AR88" s="30"/>
      <c r="AS88" s="46" t="s">
        <v>102</v>
      </c>
      <c r="AT88" s="163">
        <v>1</v>
      </c>
      <c r="AU88" s="26">
        <f t="shared" si="60"/>
        <v>25</v>
      </c>
      <c r="AV88" s="35">
        <f t="shared" si="61"/>
        <v>20</v>
      </c>
      <c r="AW88" s="157">
        <f t="shared" si="62"/>
        <v>20</v>
      </c>
      <c r="AX88" s="18">
        <v>5</v>
      </c>
      <c r="AY88" s="43"/>
      <c r="AZ88" s="18"/>
      <c r="BA88" s="18"/>
      <c r="BB88" s="18"/>
      <c r="BC88" s="18"/>
      <c r="BD88" s="18">
        <v>15</v>
      </c>
      <c r="BE88" s="18"/>
      <c r="BF88" s="18"/>
      <c r="BG88" s="18"/>
      <c r="BH88" s="18"/>
      <c r="BI88" s="18"/>
      <c r="BJ88" s="18"/>
      <c r="BK88" s="18"/>
      <c r="BL88" s="18"/>
      <c r="BM88" s="18"/>
      <c r="BN88" s="19"/>
      <c r="BO88" s="30">
        <v>5</v>
      </c>
      <c r="BP88" s="114">
        <f t="shared" si="63"/>
        <v>25</v>
      </c>
      <c r="BQ88" s="242" t="str">
        <f t="shared" si="16"/>
        <v>Wartość prawidłowa</v>
      </c>
    </row>
    <row r="89" spans="1:69" s="11" customFormat="1" ht="47.25" customHeight="1" x14ac:dyDescent="0.25">
      <c r="A89" s="46">
        <v>68</v>
      </c>
      <c r="B89" s="187" t="s">
        <v>122</v>
      </c>
      <c r="C89" s="18" t="s">
        <v>96</v>
      </c>
      <c r="D89" s="18" t="s">
        <v>110</v>
      </c>
      <c r="E89" s="187">
        <v>3</v>
      </c>
      <c r="F89" s="18" t="s">
        <v>157</v>
      </c>
      <c r="G89" s="18" t="s">
        <v>128</v>
      </c>
      <c r="H89" s="149" t="s">
        <v>125</v>
      </c>
      <c r="I89" s="149" t="s">
        <v>176</v>
      </c>
      <c r="J89" s="149"/>
      <c r="K89" s="149"/>
      <c r="L89" s="26">
        <f t="shared" si="64"/>
        <v>25</v>
      </c>
      <c r="M89" s="24">
        <f t="shared" si="51"/>
        <v>5</v>
      </c>
      <c r="N89" s="35">
        <f t="shared" si="52"/>
        <v>20</v>
      </c>
      <c r="O89" s="157">
        <f t="shared" si="53"/>
        <v>20</v>
      </c>
      <c r="P89" s="38">
        <f t="shared" si="54"/>
        <v>1</v>
      </c>
      <c r="Q89" s="113">
        <f t="shared" si="55"/>
        <v>0</v>
      </c>
      <c r="R89" s="59">
        <f t="shared" si="49"/>
        <v>0.75</v>
      </c>
      <c r="S89" s="55">
        <f t="shared" si="56"/>
        <v>0</v>
      </c>
      <c r="T89" s="173">
        <f t="shared" si="48"/>
        <v>1</v>
      </c>
      <c r="U89" s="175" t="s">
        <v>102</v>
      </c>
      <c r="V89" s="45"/>
      <c r="W89" s="163"/>
      <c r="X89" s="26">
        <f t="shared" si="57"/>
        <v>0</v>
      </c>
      <c r="Y89" s="35">
        <f t="shared" si="58"/>
        <v>0</v>
      </c>
      <c r="Z89" s="157">
        <f t="shared" si="59"/>
        <v>0</v>
      </c>
      <c r="AA89" s="45"/>
      <c r="AB89" s="43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9"/>
      <c r="AR89" s="30"/>
      <c r="AS89" s="46" t="s">
        <v>102</v>
      </c>
      <c r="AT89" s="163">
        <v>1</v>
      </c>
      <c r="AU89" s="26">
        <f t="shared" si="60"/>
        <v>25</v>
      </c>
      <c r="AV89" s="35">
        <f t="shared" si="61"/>
        <v>20</v>
      </c>
      <c r="AW89" s="157">
        <f t="shared" si="62"/>
        <v>20</v>
      </c>
      <c r="AX89" s="18">
        <v>5</v>
      </c>
      <c r="AY89" s="43"/>
      <c r="AZ89" s="18"/>
      <c r="BA89" s="18"/>
      <c r="BB89" s="18"/>
      <c r="BC89" s="18"/>
      <c r="BD89" s="18">
        <v>15</v>
      </c>
      <c r="BE89" s="18"/>
      <c r="BF89" s="18"/>
      <c r="BG89" s="18"/>
      <c r="BH89" s="18"/>
      <c r="BI89" s="18"/>
      <c r="BJ89" s="18"/>
      <c r="BK89" s="18"/>
      <c r="BL89" s="18"/>
      <c r="BM89" s="18"/>
      <c r="BN89" s="19"/>
      <c r="BO89" s="30">
        <v>5</v>
      </c>
      <c r="BP89" s="114">
        <f t="shared" si="63"/>
        <v>25</v>
      </c>
      <c r="BQ89" s="242" t="str">
        <f t="shared" si="16"/>
        <v>Wartość prawidłowa</v>
      </c>
    </row>
    <row r="90" spans="1:69" s="11" customFormat="1" ht="45" x14ac:dyDescent="0.25">
      <c r="A90" s="47">
        <v>69</v>
      </c>
      <c r="B90" s="187" t="s">
        <v>131</v>
      </c>
      <c r="C90" s="18" t="s">
        <v>96</v>
      </c>
      <c r="D90" s="18"/>
      <c r="E90" s="187">
        <v>3</v>
      </c>
      <c r="F90" s="18" t="s">
        <v>97</v>
      </c>
      <c r="G90" s="18" t="s">
        <v>98</v>
      </c>
      <c r="H90" s="18" t="s">
        <v>99</v>
      </c>
      <c r="I90" s="149" t="s">
        <v>177</v>
      </c>
      <c r="J90" s="149"/>
      <c r="K90" s="149"/>
      <c r="L90" s="26">
        <f>X90+AU90</f>
        <v>30</v>
      </c>
      <c r="M90" s="24">
        <f>AR90+BO90</f>
        <v>0</v>
      </c>
      <c r="N90" s="33">
        <f>Y90+AV90</f>
        <v>30</v>
      </c>
      <c r="O90" s="169">
        <f>Z90+AW90</f>
        <v>30</v>
      </c>
      <c r="P90" s="38">
        <v>1</v>
      </c>
      <c r="Q90" s="113">
        <f>IFERROR((AK90+BH90)*P90/N90," ")</f>
        <v>0</v>
      </c>
      <c r="R90" s="59">
        <f t="shared" si="49"/>
        <v>1</v>
      </c>
      <c r="S90" s="55">
        <f>IFERROR((AB90+AN90+AY90+BK90)*P90/N90," ")</f>
        <v>0</v>
      </c>
      <c r="T90" s="173">
        <f t="shared" si="48"/>
        <v>0</v>
      </c>
      <c r="U90" s="197" t="s">
        <v>102</v>
      </c>
      <c r="V90" s="46" t="s">
        <v>102</v>
      </c>
      <c r="W90" s="163">
        <v>1</v>
      </c>
      <c r="X90" s="28">
        <f>AR90+Y90</f>
        <v>30</v>
      </c>
      <c r="Y90" s="35">
        <f>AQ90+Z90</f>
        <v>30</v>
      </c>
      <c r="Z90" s="157">
        <f>(SUM(AA90:AP90))-AB90</f>
        <v>30</v>
      </c>
      <c r="AA90" s="45"/>
      <c r="AB90" s="43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>
        <v>30</v>
      </c>
      <c r="AQ90" s="19"/>
      <c r="AR90" s="30"/>
      <c r="AS90" s="47"/>
      <c r="AT90" s="163"/>
      <c r="AU90" s="26">
        <f>BO90+AV90</f>
        <v>0</v>
      </c>
      <c r="AV90" s="35">
        <f>BN90+AW90</f>
        <v>0</v>
      </c>
      <c r="AW90" s="161">
        <f>(SUM(AX90:BM90))-AY90</f>
        <v>0</v>
      </c>
      <c r="AX90" s="18"/>
      <c r="AY90" s="43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9"/>
      <c r="BO90" s="30"/>
      <c r="BP90" s="186">
        <f>IFERROR(L90/P90," ")</f>
        <v>30</v>
      </c>
      <c r="BQ90" s="115" t="str">
        <f>IF(OR(BP90&gt;30,BP90&lt;25),"1 ECTS powinien mieścić się przedziale 25-30h","Wartość prawidłowa")</f>
        <v>Wartość prawidłowa</v>
      </c>
    </row>
    <row r="91" spans="1:69" s="11" customFormat="1" ht="45" x14ac:dyDescent="0.25">
      <c r="A91" s="46">
        <v>70</v>
      </c>
      <c r="B91" s="187" t="s">
        <v>131</v>
      </c>
      <c r="C91" s="18" t="s">
        <v>96</v>
      </c>
      <c r="D91" s="48"/>
      <c r="E91" s="99">
        <v>3</v>
      </c>
      <c r="F91" s="48" t="s">
        <v>134</v>
      </c>
      <c r="G91" s="18" t="s">
        <v>98</v>
      </c>
      <c r="H91" s="18" t="s">
        <v>99</v>
      </c>
      <c r="I91" s="193" t="s">
        <v>178</v>
      </c>
      <c r="J91" s="149"/>
      <c r="K91" s="149"/>
      <c r="L91" s="25">
        <f>X91+AU91</f>
        <v>30</v>
      </c>
      <c r="M91" s="23">
        <f>AR91+BO91</f>
        <v>0</v>
      </c>
      <c r="N91" s="32">
        <f>Y91+AV91</f>
        <v>30</v>
      </c>
      <c r="O91" s="170">
        <f>Z91+AW91</f>
        <v>30</v>
      </c>
      <c r="P91" s="39">
        <f>W91+AT91</f>
        <v>1</v>
      </c>
      <c r="Q91" s="59">
        <f>IFERROR((AK91+BH91)*P91/N91," ")</f>
        <v>0</v>
      </c>
      <c r="R91" s="59">
        <f t="shared" si="49"/>
        <v>1</v>
      </c>
      <c r="S91" s="58">
        <f>IFERROR((AB91+AN91+AY91+BK91)*P91/N91," ")</f>
        <v>0</v>
      </c>
      <c r="T91" s="65">
        <f t="shared" si="48"/>
        <v>0</v>
      </c>
      <c r="U91" s="197" t="s">
        <v>102</v>
      </c>
      <c r="V91" s="47"/>
      <c r="W91" s="97"/>
      <c r="X91" s="27">
        <f>AR91+Y91</f>
        <v>0</v>
      </c>
      <c r="Y91" s="34">
        <f>AQ91+Z91</f>
        <v>0</v>
      </c>
      <c r="Z91" s="158">
        <f>(SUM(AA91:AP91))-AB91</f>
        <v>0</v>
      </c>
      <c r="AA91" s="44"/>
      <c r="AB91" s="42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20"/>
      <c r="AR91" s="29"/>
      <c r="AS91" s="47" t="s">
        <v>102</v>
      </c>
      <c r="AT91" s="97">
        <v>1</v>
      </c>
      <c r="AU91" s="25">
        <f>BO91+AV91</f>
        <v>30</v>
      </c>
      <c r="AV91" s="34">
        <f>BN91+AW91</f>
        <v>30</v>
      </c>
      <c r="AW91" s="160">
        <f>(SUM(AX91:BM91))-AY91</f>
        <v>30</v>
      </c>
      <c r="AX91" s="48"/>
      <c r="AY91" s="42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>
        <v>30</v>
      </c>
      <c r="BN91" s="20"/>
      <c r="BO91" s="29"/>
      <c r="BP91" s="22">
        <f>IFERROR(L91/P91," ")</f>
        <v>30</v>
      </c>
      <c r="BQ91" s="10" t="str">
        <f>IF(OR(BP91&gt;30,BP91&lt;25),"1 ECTS powinien mieścić się przedziale 25-30h","Wartość prawidłowa")</f>
        <v>Wartość prawidłowa</v>
      </c>
    </row>
    <row r="92" spans="1:69" s="11" customFormat="1" ht="45" x14ac:dyDescent="0.25">
      <c r="A92" s="47">
        <v>71</v>
      </c>
      <c r="B92" s="99" t="s">
        <v>131</v>
      </c>
      <c r="C92" s="18" t="s">
        <v>96</v>
      </c>
      <c r="D92" s="101"/>
      <c r="E92" s="100">
        <v>3</v>
      </c>
      <c r="F92" s="48" t="s">
        <v>157</v>
      </c>
      <c r="G92" s="48" t="s">
        <v>98</v>
      </c>
      <c r="H92" s="97" t="s">
        <v>99</v>
      </c>
      <c r="I92" s="138" t="s">
        <v>179</v>
      </c>
      <c r="J92" s="149"/>
      <c r="K92" s="149"/>
      <c r="L92" s="26">
        <f t="shared" si="64"/>
        <v>30</v>
      </c>
      <c r="M92" s="24">
        <f t="shared" si="51"/>
        <v>0</v>
      </c>
      <c r="N92" s="35">
        <f t="shared" si="52"/>
        <v>30</v>
      </c>
      <c r="O92" s="157">
        <f t="shared" si="53"/>
        <v>30</v>
      </c>
      <c r="P92" s="38">
        <f t="shared" si="54"/>
        <v>1</v>
      </c>
      <c r="Q92" s="113">
        <f t="shared" si="55"/>
        <v>0</v>
      </c>
      <c r="R92" s="59">
        <f t="shared" si="49"/>
        <v>1</v>
      </c>
      <c r="S92" s="55">
        <f t="shared" si="56"/>
        <v>0</v>
      </c>
      <c r="T92" s="173">
        <f t="shared" si="48"/>
        <v>0</v>
      </c>
      <c r="U92" s="175" t="s">
        <v>102</v>
      </c>
      <c r="V92" s="45"/>
      <c r="W92" s="18"/>
      <c r="X92" s="26">
        <f t="shared" si="57"/>
        <v>0</v>
      </c>
      <c r="Y92" s="35">
        <f t="shared" si="58"/>
        <v>0</v>
      </c>
      <c r="Z92" s="157">
        <f t="shared" si="59"/>
        <v>0</v>
      </c>
      <c r="AA92" s="136"/>
      <c r="AB92" s="125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26"/>
      <c r="AR92" s="127"/>
      <c r="AS92" s="47" t="s">
        <v>102</v>
      </c>
      <c r="AT92" s="165">
        <v>1</v>
      </c>
      <c r="AU92" s="26">
        <f t="shared" si="60"/>
        <v>30</v>
      </c>
      <c r="AV92" s="35">
        <f t="shared" si="61"/>
        <v>30</v>
      </c>
      <c r="AW92" s="157">
        <f t="shared" si="62"/>
        <v>30</v>
      </c>
      <c r="AX92" s="101"/>
      <c r="AY92" s="125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>
        <v>30</v>
      </c>
      <c r="BN92" s="126"/>
      <c r="BO92" s="127"/>
      <c r="BP92" s="130">
        <f t="shared" si="63"/>
        <v>30</v>
      </c>
      <c r="BQ92" s="10" t="str">
        <f t="shared" si="16"/>
        <v>Wartość prawidłowa</v>
      </c>
    </row>
    <row r="93" spans="1:69" s="11" customFormat="1" ht="60" x14ac:dyDescent="0.25">
      <c r="A93" s="46">
        <v>72</v>
      </c>
      <c r="B93" s="99" t="s">
        <v>131</v>
      </c>
      <c r="C93" s="18" t="s">
        <v>96</v>
      </c>
      <c r="D93" s="101"/>
      <c r="E93" s="100">
        <v>3</v>
      </c>
      <c r="F93" s="48" t="s">
        <v>157</v>
      </c>
      <c r="G93" s="48" t="s">
        <v>98</v>
      </c>
      <c r="H93" s="97" t="s">
        <v>99</v>
      </c>
      <c r="I93" s="138" t="s">
        <v>180</v>
      </c>
      <c r="J93" s="149"/>
      <c r="K93" s="149"/>
      <c r="L93" s="26">
        <f t="shared" si="64"/>
        <v>30</v>
      </c>
      <c r="M93" s="24">
        <f t="shared" si="51"/>
        <v>0</v>
      </c>
      <c r="N93" s="35">
        <f t="shared" si="52"/>
        <v>30</v>
      </c>
      <c r="O93" s="157">
        <f t="shared" si="53"/>
        <v>30</v>
      </c>
      <c r="P93" s="38">
        <f t="shared" si="54"/>
        <v>1</v>
      </c>
      <c r="Q93" s="113">
        <f t="shared" si="55"/>
        <v>0</v>
      </c>
      <c r="R93" s="59">
        <f t="shared" si="49"/>
        <v>1</v>
      </c>
      <c r="S93" s="55">
        <f t="shared" si="56"/>
        <v>0</v>
      </c>
      <c r="T93" s="173">
        <f t="shared" si="48"/>
        <v>0</v>
      </c>
      <c r="U93" s="175" t="s">
        <v>102</v>
      </c>
      <c r="V93" s="45" t="s">
        <v>102</v>
      </c>
      <c r="W93" s="18">
        <v>1</v>
      </c>
      <c r="X93" s="26">
        <f t="shared" si="57"/>
        <v>30</v>
      </c>
      <c r="Y93" s="35">
        <f t="shared" si="58"/>
        <v>30</v>
      </c>
      <c r="Z93" s="157">
        <f t="shared" si="59"/>
        <v>30</v>
      </c>
      <c r="AA93" s="136"/>
      <c r="AB93" s="125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>
        <v>30</v>
      </c>
      <c r="AQ93" s="126"/>
      <c r="AR93" s="127"/>
      <c r="AS93" s="47"/>
      <c r="AT93" s="165"/>
      <c r="AU93" s="26">
        <f t="shared" si="60"/>
        <v>0</v>
      </c>
      <c r="AV93" s="35">
        <f t="shared" si="61"/>
        <v>0</v>
      </c>
      <c r="AW93" s="157">
        <f t="shared" si="62"/>
        <v>0</v>
      </c>
      <c r="AX93" s="101"/>
      <c r="AY93" s="125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26"/>
      <c r="BO93" s="127"/>
      <c r="BP93" s="130">
        <f t="shared" si="63"/>
        <v>30</v>
      </c>
      <c r="BQ93" s="10" t="str">
        <f t="shared" si="16"/>
        <v>Wartość prawidłowa</v>
      </c>
    </row>
    <row r="94" spans="1:69" s="11" customFormat="1" ht="30" x14ac:dyDescent="0.25">
      <c r="A94" s="47">
        <v>73</v>
      </c>
      <c r="B94" s="99" t="s">
        <v>131</v>
      </c>
      <c r="C94" s="18" t="s">
        <v>96</v>
      </c>
      <c r="D94" s="101"/>
      <c r="E94" s="100">
        <v>3</v>
      </c>
      <c r="F94" s="48" t="s">
        <v>157</v>
      </c>
      <c r="G94" s="48" t="s">
        <v>98</v>
      </c>
      <c r="H94" s="97" t="s">
        <v>99</v>
      </c>
      <c r="I94" s="138" t="s">
        <v>181</v>
      </c>
      <c r="J94" s="149"/>
      <c r="K94" s="149"/>
      <c r="L94" s="26">
        <f t="shared" si="64"/>
        <v>30</v>
      </c>
      <c r="M94" s="24">
        <f t="shared" si="51"/>
        <v>0</v>
      </c>
      <c r="N94" s="35">
        <f t="shared" si="52"/>
        <v>30</v>
      </c>
      <c r="O94" s="157">
        <f t="shared" si="53"/>
        <v>30</v>
      </c>
      <c r="P94" s="38">
        <f t="shared" si="54"/>
        <v>1</v>
      </c>
      <c r="Q94" s="113">
        <f t="shared" si="55"/>
        <v>0</v>
      </c>
      <c r="R94" s="59">
        <f t="shared" si="49"/>
        <v>1</v>
      </c>
      <c r="S94" s="55">
        <f t="shared" si="56"/>
        <v>0</v>
      </c>
      <c r="T94" s="173">
        <f t="shared" si="48"/>
        <v>0</v>
      </c>
      <c r="U94" s="175" t="s">
        <v>102</v>
      </c>
      <c r="V94" s="45"/>
      <c r="W94" s="18"/>
      <c r="X94" s="26">
        <f t="shared" si="57"/>
        <v>0</v>
      </c>
      <c r="Y94" s="35">
        <f t="shared" si="58"/>
        <v>0</v>
      </c>
      <c r="Z94" s="157">
        <f t="shared" si="59"/>
        <v>0</v>
      </c>
      <c r="AA94" s="136"/>
      <c r="AB94" s="125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26"/>
      <c r="AR94" s="127"/>
      <c r="AS94" s="47" t="s">
        <v>102</v>
      </c>
      <c r="AT94" s="165">
        <v>1</v>
      </c>
      <c r="AU94" s="26">
        <f t="shared" si="60"/>
        <v>30</v>
      </c>
      <c r="AV94" s="35">
        <f t="shared" si="61"/>
        <v>30</v>
      </c>
      <c r="AW94" s="157">
        <f t="shared" si="62"/>
        <v>30</v>
      </c>
      <c r="AX94" s="101"/>
      <c r="AY94" s="125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>
        <v>30</v>
      </c>
      <c r="BN94" s="126"/>
      <c r="BO94" s="127"/>
      <c r="BP94" s="130">
        <f t="shared" si="63"/>
        <v>30</v>
      </c>
      <c r="BQ94" s="10" t="str">
        <f t="shared" si="16"/>
        <v>Wartość prawidłowa</v>
      </c>
    </row>
    <row r="95" spans="1:69" s="11" customFormat="1" ht="30" x14ac:dyDescent="0.25">
      <c r="A95" s="46">
        <v>74</v>
      </c>
      <c r="B95" s="99" t="s">
        <v>131</v>
      </c>
      <c r="C95" s="18" t="s">
        <v>96</v>
      </c>
      <c r="D95" s="101"/>
      <c r="E95" s="100">
        <v>3</v>
      </c>
      <c r="F95" s="48" t="s">
        <v>157</v>
      </c>
      <c r="G95" s="48" t="s">
        <v>98</v>
      </c>
      <c r="H95" s="97" t="s">
        <v>99</v>
      </c>
      <c r="I95" s="138" t="s">
        <v>182</v>
      </c>
      <c r="J95" s="149"/>
      <c r="K95" s="149"/>
      <c r="L95" s="26">
        <f t="shared" si="64"/>
        <v>30</v>
      </c>
      <c r="M95" s="24">
        <f t="shared" si="51"/>
        <v>0</v>
      </c>
      <c r="N95" s="35">
        <f t="shared" si="52"/>
        <v>30</v>
      </c>
      <c r="O95" s="157">
        <f t="shared" si="53"/>
        <v>30</v>
      </c>
      <c r="P95" s="38">
        <f t="shared" si="54"/>
        <v>1</v>
      </c>
      <c r="Q95" s="113">
        <f t="shared" si="55"/>
        <v>0</v>
      </c>
      <c r="R95" s="59">
        <f t="shared" si="49"/>
        <v>1</v>
      </c>
      <c r="S95" s="55">
        <f t="shared" si="56"/>
        <v>0</v>
      </c>
      <c r="T95" s="173">
        <f t="shared" si="48"/>
        <v>0</v>
      </c>
      <c r="U95" s="175" t="s">
        <v>102</v>
      </c>
      <c r="V95" s="45" t="s">
        <v>102</v>
      </c>
      <c r="W95" s="18">
        <v>1</v>
      </c>
      <c r="X95" s="26">
        <f t="shared" si="57"/>
        <v>30</v>
      </c>
      <c r="Y95" s="35">
        <f t="shared" si="58"/>
        <v>30</v>
      </c>
      <c r="Z95" s="157">
        <f t="shared" si="59"/>
        <v>30</v>
      </c>
      <c r="AA95" s="136"/>
      <c r="AB95" s="125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>
        <v>30</v>
      </c>
      <c r="AQ95" s="126"/>
      <c r="AR95" s="127"/>
      <c r="AS95" s="47"/>
      <c r="AT95" s="165"/>
      <c r="AU95" s="26">
        <f t="shared" si="60"/>
        <v>0</v>
      </c>
      <c r="AV95" s="35">
        <f t="shared" si="61"/>
        <v>0</v>
      </c>
      <c r="AW95" s="157">
        <f t="shared" si="62"/>
        <v>0</v>
      </c>
      <c r="AX95" s="101"/>
      <c r="AY95" s="125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26"/>
      <c r="BO95" s="127"/>
      <c r="BP95" s="130">
        <f t="shared" si="63"/>
        <v>30</v>
      </c>
      <c r="BQ95" s="10" t="str">
        <f t="shared" si="16"/>
        <v>Wartość prawidłowa</v>
      </c>
    </row>
    <row r="96" spans="1:69" s="11" customFormat="1" ht="60" x14ac:dyDescent="0.25">
      <c r="A96" s="47">
        <v>75</v>
      </c>
      <c r="B96" s="99" t="s">
        <v>131</v>
      </c>
      <c r="C96" s="18" t="s">
        <v>96</v>
      </c>
      <c r="D96" s="18"/>
      <c r="E96" s="187">
        <v>3</v>
      </c>
      <c r="F96" s="48" t="s">
        <v>157</v>
      </c>
      <c r="G96" s="48" t="s">
        <v>98</v>
      </c>
      <c r="H96" s="97" t="s">
        <v>99</v>
      </c>
      <c r="I96" s="188" t="s">
        <v>183</v>
      </c>
      <c r="J96" s="149"/>
      <c r="K96" s="149"/>
      <c r="L96" s="26">
        <f t="shared" si="64"/>
        <v>96</v>
      </c>
      <c r="M96" s="24">
        <f t="shared" si="51"/>
        <v>0</v>
      </c>
      <c r="N96" s="35">
        <f t="shared" si="52"/>
        <v>96</v>
      </c>
      <c r="O96" s="157">
        <f t="shared" si="53"/>
        <v>96</v>
      </c>
      <c r="P96" s="38">
        <f t="shared" si="54"/>
        <v>4</v>
      </c>
      <c r="Q96" s="113">
        <f t="shared" si="55"/>
        <v>0</v>
      </c>
      <c r="R96" s="59">
        <f t="shared" si="49"/>
        <v>4</v>
      </c>
      <c r="S96" s="55">
        <f t="shared" si="56"/>
        <v>0</v>
      </c>
      <c r="T96" s="173">
        <f t="shared" si="48"/>
        <v>0</v>
      </c>
      <c r="U96" s="175" t="s">
        <v>102</v>
      </c>
      <c r="V96" s="45"/>
      <c r="W96" s="18"/>
      <c r="X96" s="26">
        <f t="shared" si="57"/>
        <v>0</v>
      </c>
      <c r="Y96" s="35">
        <f t="shared" si="58"/>
        <v>0</v>
      </c>
      <c r="Z96" s="157">
        <f t="shared" si="59"/>
        <v>0</v>
      </c>
      <c r="AA96" s="45"/>
      <c r="AB96" s="43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9"/>
      <c r="AR96" s="30"/>
      <c r="AS96" s="47" t="s">
        <v>102</v>
      </c>
      <c r="AT96" s="163">
        <v>4</v>
      </c>
      <c r="AU96" s="26">
        <f t="shared" si="60"/>
        <v>96</v>
      </c>
      <c r="AV96" s="35">
        <f t="shared" si="61"/>
        <v>96</v>
      </c>
      <c r="AW96" s="157">
        <f t="shared" si="62"/>
        <v>96</v>
      </c>
      <c r="AX96" s="18"/>
      <c r="AY96" s="43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>
        <v>96</v>
      </c>
      <c r="BN96" s="19"/>
      <c r="BO96" s="30"/>
      <c r="BP96" s="130">
        <f t="shared" si="63"/>
        <v>24</v>
      </c>
      <c r="BQ96" s="115" t="str">
        <f t="shared" si="16"/>
        <v>1 ECTS powinien mieścić się przedziale 25-30h</v>
      </c>
    </row>
    <row r="97" spans="1:69" s="11" customFormat="1" ht="45.75" thickBot="1" x14ac:dyDescent="0.3">
      <c r="A97" s="46">
        <v>76</v>
      </c>
      <c r="B97" s="187" t="s">
        <v>131</v>
      </c>
      <c r="C97" s="18" t="s">
        <v>96</v>
      </c>
      <c r="D97" s="18"/>
      <c r="E97" s="187">
        <v>3</v>
      </c>
      <c r="F97" s="48" t="s">
        <v>157</v>
      </c>
      <c r="G97" s="18" t="s">
        <v>98</v>
      </c>
      <c r="H97" s="18" t="s">
        <v>99</v>
      </c>
      <c r="I97" s="149" t="s">
        <v>184</v>
      </c>
      <c r="J97" s="150"/>
      <c r="K97" s="150"/>
      <c r="L97" s="25">
        <f t="shared" si="64"/>
        <v>30</v>
      </c>
      <c r="M97" s="23">
        <f t="shared" si="51"/>
        <v>0</v>
      </c>
      <c r="N97" s="34">
        <f t="shared" si="52"/>
        <v>30</v>
      </c>
      <c r="O97" s="158">
        <f t="shared" si="53"/>
        <v>30</v>
      </c>
      <c r="P97" s="38">
        <f t="shared" si="54"/>
        <v>1</v>
      </c>
      <c r="Q97" s="59">
        <f t="shared" si="55"/>
        <v>0</v>
      </c>
      <c r="R97" s="59">
        <f t="shared" si="49"/>
        <v>1</v>
      </c>
      <c r="S97" s="58">
        <f t="shared" si="56"/>
        <v>0</v>
      </c>
      <c r="T97" s="65">
        <f t="shared" si="48"/>
        <v>0</v>
      </c>
      <c r="U97" s="175" t="s">
        <v>102</v>
      </c>
      <c r="X97" s="25"/>
      <c r="Y97" s="34"/>
      <c r="Z97" s="158"/>
      <c r="AA97" s="131"/>
      <c r="AB97" s="132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Q97" s="133"/>
      <c r="AR97" s="134"/>
      <c r="AS97" s="44" t="s">
        <v>102</v>
      </c>
      <c r="AT97" s="48">
        <v>1</v>
      </c>
      <c r="AU97" s="25">
        <f t="shared" si="60"/>
        <v>30</v>
      </c>
      <c r="AV97" s="34">
        <f t="shared" si="61"/>
        <v>30</v>
      </c>
      <c r="AW97" s="158">
        <f>(SUM(AX97:BM97))-AY97</f>
        <v>30</v>
      </c>
      <c r="AX97" s="116"/>
      <c r="AY97" s="132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>
        <v>30</v>
      </c>
      <c r="BN97" s="133"/>
      <c r="BO97" s="134"/>
      <c r="BP97" s="130">
        <f t="shared" si="63"/>
        <v>30</v>
      </c>
      <c r="BQ97" s="10" t="str">
        <f t="shared" si="16"/>
        <v>Wartość prawidłowa</v>
      </c>
    </row>
    <row r="98" spans="1:69" s="379" customFormat="1" ht="16.5" thickBot="1" x14ac:dyDescent="0.3">
      <c r="A98" s="371"/>
      <c r="B98" s="372"/>
      <c r="C98" s="373"/>
      <c r="D98" s="373"/>
      <c r="E98" s="372"/>
      <c r="F98" s="373"/>
      <c r="G98" s="373"/>
      <c r="H98" s="374"/>
      <c r="I98" s="375" t="s">
        <v>185</v>
      </c>
      <c r="J98" s="376">
        <f>COUNTIF(J70:J97,"tak")</f>
        <v>0</v>
      </c>
      <c r="K98" s="376">
        <f>COUNTIF(K70:K97,"tak")</f>
        <v>0</v>
      </c>
      <c r="L98" s="373">
        <f>SUM(L69:L97)</f>
        <v>1729</v>
      </c>
      <c r="M98" s="373">
        <f t="shared" ref="M98:U98" si="65">SUM(M69:M97)</f>
        <v>330</v>
      </c>
      <c r="N98" s="373">
        <f t="shared" si="65"/>
        <v>1399</v>
      </c>
      <c r="O98" s="373">
        <f t="shared" si="65"/>
        <v>1399</v>
      </c>
      <c r="P98" s="373">
        <f t="shared" si="65"/>
        <v>67</v>
      </c>
      <c r="Q98" s="373">
        <f t="shared" si="65"/>
        <v>0</v>
      </c>
      <c r="R98" s="373">
        <f t="shared" si="65"/>
        <v>45.2414174740059</v>
      </c>
      <c r="S98" s="373">
        <f t="shared" si="65"/>
        <v>0</v>
      </c>
      <c r="T98" s="382">
        <f>SUM(T69:T97)</f>
        <v>51</v>
      </c>
      <c r="U98" s="373">
        <f t="shared" si="65"/>
        <v>0</v>
      </c>
      <c r="V98" s="373">
        <f>SUM(V70:V97)</f>
        <v>0</v>
      </c>
      <c r="W98" s="373">
        <f t="shared" ref="W98:BO98" si="66">SUM(W69:W97)</f>
        <v>32</v>
      </c>
      <c r="X98" s="373">
        <f t="shared" si="66"/>
        <v>768</v>
      </c>
      <c r="Y98" s="373">
        <f t="shared" si="66"/>
        <v>663</v>
      </c>
      <c r="Z98" s="373">
        <f t="shared" si="66"/>
        <v>663</v>
      </c>
      <c r="AA98" s="373">
        <f t="shared" si="66"/>
        <v>213</v>
      </c>
      <c r="AB98" s="373">
        <f t="shared" si="66"/>
        <v>0</v>
      </c>
      <c r="AC98" s="373">
        <f t="shared" si="66"/>
        <v>0</v>
      </c>
      <c r="AD98" s="373">
        <f t="shared" si="66"/>
        <v>45</v>
      </c>
      <c r="AE98" s="373">
        <f t="shared" si="66"/>
        <v>0</v>
      </c>
      <c r="AF98" s="373">
        <f t="shared" si="66"/>
        <v>0</v>
      </c>
      <c r="AG98" s="373">
        <f t="shared" si="66"/>
        <v>155</v>
      </c>
      <c r="AH98" s="373">
        <f t="shared" si="66"/>
        <v>0</v>
      </c>
      <c r="AI98" s="373">
        <f t="shared" si="66"/>
        <v>0</v>
      </c>
      <c r="AJ98" s="373">
        <f t="shared" si="66"/>
        <v>160</v>
      </c>
      <c r="AK98" s="373">
        <f t="shared" si="66"/>
        <v>0</v>
      </c>
      <c r="AL98" s="373">
        <f t="shared" si="66"/>
        <v>0</v>
      </c>
      <c r="AM98" s="373">
        <f t="shared" si="66"/>
        <v>0</v>
      </c>
      <c r="AN98" s="373">
        <f t="shared" si="66"/>
        <v>0</v>
      </c>
      <c r="AO98" s="373">
        <f t="shared" si="66"/>
        <v>0</v>
      </c>
      <c r="AP98" s="373">
        <f t="shared" si="66"/>
        <v>90</v>
      </c>
      <c r="AQ98" s="373">
        <f t="shared" si="66"/>
        <v>0</v>
      </c>
      <c r="AR98" s="373">
        <f t="shared" si="66"/>
        <v>105</v>
      </c>
      <c r="AS98" s="373">
        <f t="shared" si="66"/>
        <v>0</v>
      </c>
      <c r="AT98" s="373">
        <f t="shared" si="66"/>
        <v>35</v>
      </c>
      <c r="AU98" s="373">
        <f t="shared" si="66"/>
        <v>961</v>
      </c>
      <c r="AV98" s="373">
        <f t="shared" si="66"/>
        <v>736</v>
      </c>
      <c r="AW98" s="373">
        <f t="shared" si="66"/>
        <v>736</v>
      </c>
      <c r="AX98" s="373">
        <f t="shared" si="66"/>
        <v>140</v>
      </c>
      <c r="AY98" s="373">
        <f t="shared" si="66"/>
        <v>0</v>
      </c>
      <c r="AZ98" s="373">
        <f t="shared" si="66"/>
        <v>0</v>
      </c>
      <c r="BA98" s="373">
        <f t="shared" si="66"/>
        <v>20</v>
      </c>
      <c r="BB98" s="373">
        <f t="shared" si="66"/>
        <v>0</v>
      </c>
      <c r="BC98" s="373">
        <f t="shared" si="66"/>
        <v>0</v>
      </c>
      <c r="BD98" s="373">
        <f t="shared" si="66"/>
        <v>255</v>
      </c>
      <c r="BE98" s="373">
        <f t="shared" si="66"/>
        <v>0</v>
      </c>
      <c r="BF98" s="373">
        <f t="shared" si="66"/>
        <v>0</v>
      </c>
      <c r="BG98" s="373">
        <f t="shared" si="66"/>
        <v>105</v>
      </c>
      <c r="BH98" s="373">
        <f t="shared" si="66"/>
        <v>0</v>
      </c>
      <c r="BI98" s="373">
        <f t="shared" si="66"/>
        <v>0</v>
      </c>
      <c r="BJ98" s="373">
        <f t="shared" si="66"/>
        <v>0</v>
      </c>
      <c r="BK98" s="373">
        <f t="shared" si="66"/>
        <v>0</v>
      </c>
      <c r="BL98" s="373">
        <f t="shared" si="66"/>
        <v>0</v>
      </c>
      <c r="BM98" s="373">
        <f t="shared" si="66"/>
        <v>216</v>
      </c>
      <c r="BN98" s="373">
        <f t="shared" si="66"/>
        <v>0</v>
      </c>
      <c r="BO98" s="373">
        <f t="shared" si="66"/>
        <v>225</v>
      </c>
      <c r="BP98" s="377"/>
      <c r="BQ98" s="378"/>
    </row>
    <row r="99" spans="1:69" s="1" customFormat="1" ht="21.75" customHeight="1" thickBot="1" x14ac:dyDescent="0.3">
      <c r="A99" s="346" t="s">
        <v>186</v>
      </c>
      <c r="B99" s="347"/>
      <c r="C99" s="347"/>
      <c r="D99" s="347"/>
      <c r="E99" s="347"/>
      <c r="F99" s="347"/>
      <c r="G99" s="347"/>
      <c r="H99" s="348"/>
      <c r="I99" s="349"/>
      <c r="J99" s="349"/>
      <c r="K99" s="349"/>
      <c r="L99" s="200">
        <f>SUM(L20:L47,L49:L67,L69:L97)</f>
        <v>4910</v>
      </c>
      <c r="M99" s="200">
        <f>SUM(M20:M47,M49:M67,M69:M97)</f>
        <v>995</v>
      </c>
      <c r="N99" s="200">
        <f>SUM(N20:N47,N49:N67,N69:N97)</f>
        <v>3915</v>
      </c>
      <c r="O99" s="200">
        <f>SUM(O20:O47,O49:O67,O69:O97)</f>
        <v>3915</v>
      </c>
      <c r="P99" s="200">
        <f>SUM(P20:P47,P49:P67,P69:P97)</f>
        <v>189</v>
      </c>
      <c r="Q99" s="200">
        <f t="shared" ref="Q99:V99" si="67">SUM(Q20:Q47,Q49:Q67,Q70:Q97)</f>
        <v>0</v>
      </c>
      <c r="R99" s="381">
        <f>SUM(R20:R47,R49:R67,R69:R97)</f>
        <v>112.14190587449428</v>
      </c>
      <c r="S99" s="381">
        <f>SUM(S20:S47,S49:S67,S69:S97)</f>
        <v>21.034740259740257</v>
      </c>
      <c r="T99" s="200">
        <f t="shared" si="67"/>
        <v>145</v>
      </c>
      <c r="U99" s="200">
        <f t="shared" si="67"/>
        <v>0</v>
      </c>
      <c r="V99" s="200">
        <f t="shared" si="67"/>
        <v>0</v>
      </c>
      <c r="W99" s="200">
        <f>SUM(W20:W47,W49:W67,W69:W97)</f>
        <v>93</v>
      </c>
      <c r="X99" s="200">
        <f>SUM(X20:X47,X49:X67,X69:X97)</f>
        <v>2338</v>
      </c>
      <c r="Y99" s="200">
        <f>SUM(Y20:Y47,Y49:Y67,Y69:Y97)</f>
        <v>1861</v>
      </c>
      <c r="Z99" s="200">
        <f t="shared" ref="Z99:BO99" si="68">SUM(Z20:Z47,Z49:Z67,Z69:Z97)</f>
        <v>1861</v>
      </c>
      <c r="AA99" s="200">
        <f t="shared" si="68"/>
        <v>685</v>
      </c>
      <c r="AB99" s="200">
        <f t="shared" si="68"/>
        <v>273</v>
      </c>
      <c r="AC99" s="200">
        <f t="shared" si="68"/>
        <v>0</v>
      </c>
      <c r="AD99" s="200">
        <f t="shared" si="68"/>
        <v>160</v>
      </c>
      <c r="AE99" s="200">
        <f t="shared" si="68"/>
        <v>50</v>
      </c>
      <c r="AF99" s="200">
        <f t="shared" si="68"/>
        <v>0</v>
      </c>
      <c r="AG99" s="200">
        <f t="shared" si="68"/>
        <v>370</v>
      </c>
      <c r="AH99" s="200">
        <f t="shared" si="68"/>
        <v>0</v>
      </c>
      <c r="AI99" s="200">
        <f t="shared" si="68"/>
        <v>25</v>
      </c>
      <c r="AJ99" s="200">
        <f t="shared" si="68"/>
        <v>265</v>
      </c>
      <c r="AK99" s="200">
        <f t="shared" si="68"/>
        <v>0</v>
      </c>
      <c r="AL99" s="200">
        <f t="shared" si="68"/>
        <v>0</v>
      </c>
      <c r="AM99" s="200">
        <f t="shared" si="68"/>
        <v>60</v>
      </c>
      <c r="AN99" s="200">
        <f t="shared" si="68"/>
        <v>0</v>
      </c>
      <c r="AO99" s="200">
        <f t="shared" si="68"/>
        <v>30</v>
      </c>
      <c r="AP99" s="200">
        <f t="shared" si="68"/>
        <v>216</v>
      </c>
      <c r="AQ99" s="200">
        <f t="shared" si="68"/>
        <v>0</v>
      </c>
      <c r="AR99" s="200">
        <f t="shared" si="68"/>
        <v>477</v>
      </c>
      <c r="AS99" s="200">
        <f t="shared" si="68"/>
        <v>0</v>
      </c>
      <c r="AT99" s="200">
        <f t="shared" si="68"/>
        <v>96</v>
      </c>
      <c r="AU99" s="200">
        <f t="shared" si="68"/>
        <v>2572</v>
      </c>
      <c r="AV99" s="200">
        <f t="shared" si="68"/>
        <v>2054</v>
      </c>
      <c r="AW99" s="200">
        <f t="shared" si="68"/>
        <v>2054</v>
      </c>
      <c r="AX99" s="200">
        <f t="shared" si="68"/>
        <v>510</v>
      </c>
      <c r="AY99" s="200">
        <f t="shared" si="68"/>
        <v>65</v>
      </c>
      <c r="AZ99" s="200">
        <f t="shared" si="68"/>
        <v>0</v>
      </c>
      <c r="BA99" s="200">
        <f t="shared" si="68"/>
        <v>75</v>
      </c>
      <c r="BB99" s="200">
        <f t="shared" si="68"/>
        <v>30</v>
      </c>
      <c r="BC99" s="200">
        <f>SUM(BC20:BC47,BC49:BC67,BC69:BC97)</f>
        <v>0</v>
      </c>
      <c r="BD99" s="200">
        <f t="shared" si="68"/>
        <v>395</v>
      </c>
      <c r="BE99" s="200">
        <f t="shared" si="68"/>
        <v>0</v>
      </c>
      <c r="BF99" s="200">
        <f t="shared" si="68"/>
        <v>0</v>
      </c>
      <c r="BG99" s="200">
        <f t="shared" si="68"/>
        <v>210</v>
      </c>
      <c r="BH99" s="200">
        <f t="shared" si="68"/>
        <v>0</v>
      </c>
      <c r="BI99" s="200">
        <f t="shared" si="68"/>
        <v>0</v>
      </c>
      <c r="BJ99" s="200">
        <f t="shared" si="68"/>
        <v>60</v>
      </c>
      <c r="BK99" s="200">
        <f t="shared" si="68"/>
        <v>0</v>
      </c>
      <c r="BL99" s="200">
        <f t="shared" si="68"/>
        <v>30</v>
      </c>
      <c r="BM99" s="200">
        <f t="shared" si="68"/>
        <v>744</v>
      </c>
      <c r="BN99" s="200">
        <f t="shared" si="68"/>
        <v>0</v>
      </c>
      <c r="BO99" s="200">
        <f t="shared" si="68"/>
        <v>518</v>
      </c>
      <c r="BP99" s="201">
        <f>IFERROR(L99/P99," ")</f>
        <v>25.978835978835978</v>
      </c>
      <c r="BQ99" s="202"/>
    </row>
    <row r="103" spans="1:69" ht="66" customHeight="1" x14ac:dyDescent="0.25">
      <c r="H103" s="51" t="s">
        <v>187</v>
      </c>
      <c r="I103" s="51" t="s">
        <v>188</v>
      </c>
      <c r="J103" s="241"/>
      <c r="K103" s="237"/>
      <c r="L103" s="237" t="s">
        <v>189</v>
      </c>
      <c r="M103" s="6" t="s">
        <v>190</v>
      </c>
      <c r="N103" s="6" t="s">
        <v>191</v>
      </c>
      <c r="O103" s="6" t="s">
        <v>192</v>
      </c>
      <c r="P103" s="3" t="s">
        <v>193</v>
      </c>
      <c r="S103" s="17"/>
      <c r="T103" s="17"/>
      <c r="U103" s="17"/>
      <c r="AF103" s="17"/>
    </row>
    <row r="104" spans="1:69" x14ac:dyDescent="0.25">
      <c r="H104" s="229" t="s">
        <v>95</v>
      </c>
      <c r="I104" s="238" t="s">
        <v>194</v>
      </c>
      <c r="J104" s="239"/>
      <c r="K104" s="240"/>
      <c r="L104" s="231">
        <v>250</v>
      </c>
      <c r="M104" s="103">
        <v>16</v>
      </c>
      <c r="N104" s="13">
        <f>SUMIFS(N20:N98,B20:B98,"A",H20:H98,"ze standardu")</f>
        <v>250</v>
      </c>
      <c r="O104" s="13">
        <f>SUMIFS(P20:P97,B20:B97,"A",H20:H97,"ze standardu")</f>
        <v>16</v>
      </c>
      <c r="P104" s="3" t="str">
        <f>IF(AND(N104=L104,O104=M104)=TRUE,"OK","Przynajmniej jedna wartość wymaga weryfikacji")</f>
        <v>OK</v>
      </c>
      <c r="S104" s="17"/>
      <c r="AF104" s="17"/>
    </row>
    <row r="105" spans="1:69" ht="30" x14ac:dyDescent="0.25">
      <c r="H105" s="229" t="s">
        <v>110</v>
      </c>
      <c r="I105" s="104" t="s">
        <v>195</v>
      </c>
      <c r="J105" s="233"/>
      <c r="K105" s="234"/>
      <c r="L105" s="231">
        <v>475</v>
      </c>
      <c r="M105" s="103">
        <v>32</v>
      </c>
      <c r="N105" s="3">
        <f>SUMIFS(N20:N98,B20:B98,"B",H20:H98,"ze standardu")</f>
        <v>475</v>
      </c>
      <c r="O105" s="13">
        <f>SUMIFS(P20:P97,B20:B97,"B",H20:H97,"ze standardu")</f>
        <v>32</v>
      </c>
      <c r="P105" s="3" t="str">
        <f>IF(AND(N105=L105,O105=M105)=TRUE,"OK","Przynajmniej jedna wartość wymaga weryfikacji")</f>
        <v>OK</v>
      </c>
      <c r="S105" s="17"/>
      <c r="AF105" s="17"/>
    </row>
    <row r="106" spans="1:69" x14ac:dyDescent="0.25">
      <c r="H106" s="229" t="s">
        <v>122</v>
      </c>
      <c r="I106" s="104" t="s">
        <v>196</v>
      </c>
      <c r="J106" s="233"/>
      <c r="K106" s="234"/>
      <c r="L106" s="231">
        <v>1690</v>
      </c>
      <c r="M106" s="103">
        <v>81</v>
      </c>
      <c r="N106" s="13">
        <f>SUMIFS(N20:N98,B20:B98,"C",H20:H98,"ze standardu")</f>
        <v>1690</v>
      </c>
      <c r="O106" s="66">
        <f>SUMIFS(P20:P97,B20:B97,"C",H20:H97,"ze standardu")</f>
        <v>76</v>
      </c>
      <c r="P106" s="3" t="str">
        <f>IF(AND(N106=L106,O106=M106)=TRUE,"OK","Przynajmniej jedna wartość wymaga weryfikacji")</f>
        <v>Przynajmniej jedna wartość wymaga weryfikacji</v>
      </c>
      <c r="S106" s="17"/>
      <c r="AF106" s="17"/>
      <c r="AK106" s="12"/>
      <c r="AL106" s="12"/>
    </row>
    <row r="107" spans="1:69" x14ac:dyDescent="0.25">
      <c r="H107" s="229" t="s">
        <v>131</v>
      </c>
      <c r="I107" s="104" t="s">
        <v>197</v>
      </c>
      <c r="J107" s="233"/>
      <c r="K107" s="234"/>
      <c r="L107" s="231">
        <v>960</v>
      </c>
      <c r="M107" s="103">
        <v>36</v>
      </c>
      <c r="N107" s="13">
        <f>SUMIFS(N20:N98,B20:B98,"D",H20:H98,"ze standardu")</f>
        <v>960</v>
      </c>
      <c r="O107" s="66">
        <f>SUMIFS(P20:P97,B20:B97,"D",H20:H97,"ze standardu")</f>
        <v>36</v>
      </c>
      <c r="P107" s="3" t="str">
        <f>IF(AND(N107=L107,O107=M107)=TRUE,"OK","Przynajmniej jedna wartość wymaga weryfikacji")</f>
        <v>OK</v>
      </c>
      <c r="S107" s="17"/>
      <c r="AF107" s="17"/>
    </row>
    <row r="108" spans="1:69" x14ac:dyDescent="0.25">
      <c r="H108" s="230"/>
      <c r="I108" s="57" t="s">
        <v>198</v>
      </c>
      <c r="J108" s="235"/>
      <c r="K108" s="236"/>
      <c r="L108" s="232">
        <f>SUM(L104:L107)</f>
        <v>3375</v>
      </c>
      <c r="M108" s="56">
        <f>SUM(M104:M107)</f>
        <v>165</v>
      </c>
      <c r="N108" s="56">
        <f>SUM(N104:N107)</f>
        <v>3375</v>
      </c>
      <c r="O108" s="67">
        <f>SUM(O104:O107)</f>
        <v>160</v>
      </c>
      <c r="P108" s="3" t="str">
        <f>IF(AND(N108=L108,O108=M108)=TRUE,"OK","Przynajmniej jedna wartość wymaga weryfikacji")</f>
        <v>Przynajmniej jedna wartość wymaga weryfikacji</v>
      </c>
      <c r="AF108" s="17"/>
    </row>
    <row r="109" spans="1:69" x14ac:dyDescent="0.25">
      <c r="AF109" s="17"/>
    </row>
    <row r="110" spans="1:69" x14ac:dyDescent="0.25">
      <c r="H110" s="435" t="s">
        <v>199</v>
      </c>
      <c r="I110" s="436" t="s">
        <v>200</v>
      </c>
      <c r="J110" s="208"/>
      <c r="K110" s="209"/>
      <c r="L110" s="440" t="s">
        <v>201</v>
      </c>
      <c r="M110" s="441"/>
      <c r="N110" s="441"/>
      <c r="O110" s="438" t="s">
        <v>202</v>
      </c>
      <c r="P110" s="439" t="s">
        <v>203</v>
      </c>
      <c r="AF110" s="17"/>
    </row>
    <row r="111" spans="1:69" ht="93.75" customHeight="1" x14ac:dyDescent="0.25">
      <c r="H111" s="435"/>
      <c r="I111" s="437"/>
      <c r="J111" s="207"/>
      <c r="K111" s="212"/>
      <c r="L111" s="206" t="s">
        <v>204</v>
      </c>
      <c r="M111" s="52" t="s">
        <v>205</v>
      </c>
      <c r="N111" s="52" t="s">
        <v>206</v>
      </c>
      <c r="O111" s="438"/>
      <c r="P111" s="439"/>
      <c r="AF111" s="17"/>
    </row>
    <row r="112" spans="1:69" ht="45" x14ac:dyDescent="0.25">
      <c r="H112" s="210">
        <v>1</v>
      </c>
      <c r="I112" s="217" t="s">
        <v>207</v>
      </c>
      <c r="J112" s="218"/>
      <c r="K112" s="219"/>
      <c r="L112" s="211"/>
      <c r="M112" s="63">
        <v>3675</v>
      </c>
      <c r="N112" s="63">
        <v>3675</v>
      </c>
      <c r="O112" s="141">
        <f>SUM(N20:N46,N49:N67,N69:N97)</f>
        <v>3855</v>
      </c>
      <c r="P112" s="205" t="str">
        <f>IF(O112=N112,"OK","Wartość wymaga weryfikacji")</f>
        <v>Wartość wymaga weryfikacji</v>
      </c>
      <c r="AF112" s="17"/>
    </row>
    <row r="113" spans="5:32" ht="45" x14ac:dyDescent="0.25">
      <c r="H113" s="210">
        <v>2</v>
      </c>
      <c r="I113" s="217" t="s">
        <v>208</v>
      </c>
      <c r="J113" s="214"/>
      <c r="K113" s="215"/>
      <c r="L113" s="211"/>
      <c r="M113" s="63">
        <v>180</v>
      </c>
      <c r="N113" s="63">
        <v>180</v>
      </c>
      <c r="O113" s="141">
        <f>SUM(P20:P47,P49:P67,P69:P97)</f>
        <v>189</v>
      </c>
      <c r="P113" s="205" t="str">
        <f t="shared" ref="P113:P127" si="69">IF(O113=N113,"OK","Wartość wymaga weryfikacji")</f>
        <v>Wartość wymaga weryfikacji</v>
      </c>
      <c r="AF113" s="17"/>
    </row>
    <row r="114" spans="5:32" ht="30" x14ac:dyDescent="0.25">
      <c r="H114" s="210">
        <v>3</v>
      </c>
      <c r="I114" s="213" t="s">
        <v>209</v>
      </c>
      <c r="J114" s="220"/>
      <c r="K114" s="221"/>
      <c r="L114" s="211"/>
      <c r="M114" s="63">
        <v>300</v>
      </c>
      <c r="N114" s="63">
        <v>300</v>
      </c>
      <c r="O114" s="140">
        <f>(SUMIF(H20:H97,"do dyspozycji uczelni (Autorska oferta uczelni)",N20:N97))</f>
        <v>480</v>
      </c>
      <c r="P114" s="205" t="str">
        <f t="shared" si="69"/>
        <v>Wartość wymaga weryfikacji</v>
      </c>
      <c r="AF114" s="17"/>
    </row>
    <row r="115" spans="5:32" ht="30" x14ac:dyDescent="0.25">
      <c r="H115" s="210">
        <v>4</v>
      </c>
      <c r="I115" s="213" t="s">
        <v>210</v>
      </c>
      <c r="J115" s="220"/>
      <c r="K115" s="221"/>
      <c r="L115" s="211"/>
      <c r="M115" s="63">
        <v>15</v>
      </c>
      <c r="N115" s="63">
        <v>15</v>
      </c>
      <c r="O115" s="140">
        <f>(SUMIF(H20:H97,"do dyspozycji uczelni (Autorska oferta uczelni)",P20:P97))</f>
        <v>24</v>
      </c>
      <c r="P115" s="205" t="str">
        <f t="shared" si="69"/>
        <v>Wartość wymaga weryfikacji</v>
      </c>
      <c r="AF115" s="17"/>
    </row>
    <row r="116" spans="5:32" ht="59.25" customHeight="1" x14ac:dyDescent="0.25">
      <c r="H116" s="210">
        <v>5</v>
      </c>
      <c r="I116" s="384" t="s">
        <v>211</v>
      </c>
      <c r="J116" s="220"/>
      <c r="K116" s="221"/>
      <c r="L116" s="211"/>
      <c r="M116" s="63">
        <v>200</v>
      </c>
      <c r="N116" s="63">
        <v>200</v>
      </c>
      <c r="O116" s="141">
        <f>(SUMIFS(AF20:AF97,B20:B97,"C",H20:H97,"do dyspozycji uczelni (Autorska oferta uczelni)",D20:D97,"A"))+(SUMIFS(AF20:AF97,B20:B97,"C",H20:H97,"do dyspozycji uczelni (Autorska oferta uczelni)",D20:D97,""))
+(SUMIFS(AG20:AG97,B20:B97,"C",H20:H97,"do dyspozycji uczelni (Autorska oferta uczelni)",D20:D97,"A"))+(SUMIFS(AG20:AG97,B20:B97,"C",H20:H97,"do dyspozycji uczelni (Autorska oferta uczelni)",D20:D97,""))
+(SUMIFS(AH20:AH97,B20:B97,"C",H20:H97,"do dyspozycji uczelni (Autorska oferta uczelni)",D20:D97,"A"))+(SUMIFS(AH20:AH97,B20:B97,"C",H20:H97,"do dyspozycji uczelni (Autorska oferta uczelni)",D20:D97,""))
+(SUMIFS(AK20:AK97,B20:B97,"C",H20:H97,"do dyspozycji uczelni (Autorska oferta uczelni)",D20:D97,"A"))+(SUMIFS(AK20:AK97,B20:B97,"C",H20:H97,"do dyspozycji uczelni (Autorska oferta uczelni)",D20:D97,""))
+(SUMIFS(AP20:AP97,B20:B97,"C",H20:H97,"do dyspozycji uczelni (Autorska oferta uczelni)",D20:D97,"A"))+(SUMIFS(AP20:AP97,B20:B97,"C",H20:H97,"do dyspozycji uczelni (Autorska oferta uczelni)",D20:D97,""))
+(SUMIFS(BC20:BC97,B20:B97,"C",H20:H97,"do dyspozycji uczelni (Autorska oferta uczelni)",D20:D97,"A"))+(SUMIFS(BC20:BC97,B20:B97,"C",H20:H97,"do dyspozycji uczelni (Autorska oferta uczelni)",D20:D97,""))
+(SUMIFS(BD20:BD97,B20:B97,"C",H20:H97,"do dyspozycji uczelni (Autorska oferta uczelni)",D20:D97,"A"))+(SUMIFS(BD20:BD97,B20:B97,"C",H20:H97,"do dyspozycji uczelni (Autorska oferta uczelni)",D20:D97,""))
+(SUMIFS(BE20:BE97,B20:B97,"C",H20:H97,"do dyspozycji uczelni (Autorska oferta uczelni)",D20:D97,"A"))+(SUMIFS(BE20:BE97,B20:B97,"C",H20:H97,"do dyspozycji uczelni (Autorska oferta uczelni)",D20:D97,""))
+(SUMIFS(BH20:BH97,B20:B97,"C",H20:H97,"do dyspozycji uczelni (Autorska oferta uczelni)",D20:D97,"A"))+(SUMIFS(BH20:BH97,B20:B97,"C",H20:H97,"do dyspozycji uczelni (Autorska oferta uczelni)",D20:D97,""))
+(SUMIFS(BM20:BM97,B20:B97,"C",H20:H97,"do dyspozycji uczelni (Autorska oferta uczelni)",D20:D97,"A"))+(SUMIFS(BM20:BM97,B20:B97,"C",H20:H97,"do dyspozycji uczelni (Autorska oferta uczelni)",D20:D97,""))</f>
        <v>200</v>
      </c>
      <c r="P116" s="205" t="str">
        <f t="shared" si="69"/>
        <v>OK</v>
      </c>
      <c r="R116" s="387" t="s">
        <v>212</v>
      </c>
      <c r="S116" s="137"/>
      <c r="AF116" s="17"/>
    </row>
    <row r="117" spans="5:32" ht="59.25" customHeight="1" x14ac:dyDescent="0.25">
      <c r="H117" s="210">
        <v>6</v>
      </c>
      <c r="I117" s="384" t="s">
        <v>213</v>
      </c>
      <c r="J117" s="220"/>
      <c r="K117" s="221"/>
      <c r="L117" s="211"/>
      <c r="M117" s="63">
        <v>10</v>
      </c>
      <c r="N117" s="63">
        <v>10</v>
      </c>
      <c r="O117" s="385">
        <f>(SUMIFS(R20:R97,B20:B97,"C",H20:H97,"do dyspozycji uczelni (Autorska oferta uczelni)",D20:D97,"A"))+(SUMIFS(R20:R97,B20:B97,"C",H20:H97,"do dyspozycji uczelni (Autorska oferta uczelni)",D20:D97,""))</f>
        <v>10</v>
      </c>
      <c r="P117" s="205" t="str">
        <f t="shared" si="69"/>
        <v>OK</v>
      </c>
      <c r="R117" s="387" t="s">
        <v>214</v>
      </c>
      <c r="S117" s="137"/>
      <c r="AF117" s="17"/>
    </row>
    <row r="118" spans="5:32" ht="45" x14ac:dyDescent="0.25">
      <c r="H118" s="210">
        <v>7</v>
      </c>
      <c r="I118" s="217" t="s">
        <v>215</v>
      </c>
      <c r="J118" s="222"/>
      <c r="K118" s="223"/>
      <c r="L118" s="216">
        <v>0.05</v>
      </c>
      <c r="M118" s="63">
        <f>I13</f>
        <v>180</v>
      </c>
      <c r="N118" s="63">
        <f>L118*M118</f>
        <v>9</v>
      </c>
      <c r="O118" s="141">
        <f>SUMIFS(P20:P97,G20:G97,"POW",H20:H97,"do dyspozycji uczelni (Autorska oferta uczelni)")+SUMIFS(P20:P97,G20:G97,"PSW",H20:H97,"do dyspozycji uczelni (Autorska oferta uczelni)")</f>
        <v>18</v>
      </c>
      <c r="P118" s="205" t="str">
        <f t="shared" si="69"/>
        <v>Wartość wymaga weryfikacji</v>
      </c>
      <c r="S118" s="137"/>
      <c r="AF118" s="17"/>
    </row>
    <row r="119" spans="5:32" ht="45" x14ac:dyDescent="0.25">
      <c r="H119" s="210">
        <v>8</v>
      </c>
      <c r="I119" s="224" t="s">
        <v>216</v>
      </c>
      <c r="J119" s="225"/>
      <c r="K119" s="211"/>
      <c r="L119" s="211"/>
      <c r="M119" s="63">
        <v>5</v>
      </c>
      <c r="N119" s="63">
        <v>5</v>
      </c>
      <c r="O119" s="142">
        <f>(SUMIF(I20:I97,"*Przygotowanie do egzaminu dyplomowego*",P20:P97))</f>
        <v>5</v>
      </c>
      <c r="P119" s="205" t="str">
        <f t="shared" si="69"/>
        <v>OK</v>
      </c>
      <c r="AF119" s="17"/>
    </row>
    <row r="120" spans="5:32" ht="30" x14ac:dyDescent="0.25">
      <c r="H120" s="210">
        <v>9</v>
      </c>
      <c r="I120" s="224" t="s">
        <v>217</v>
      </c>
      <c r="J120" s="225"/>
      <c r="K120" s="211"/>
      <c r="L120" s="211"/>
      <c r="M120" s="63">
        <v>120</v>
      </c>
      <c r="N120" s="63">
        <v>120</v>
      </c>
      <c r="O120" s="142">
        <f>(SUMIFS(AM20:AM97,B20:B97,"B",I20:I97,"*Język angielski*"))+(SUMIFS(BJ20:BJ97,B20:B97,"B",I20:I97,"*Język angielski*"))</f>
        <v>120</v>
      </c>
      <c r="P120" s="205" t="str">
        <f t="shared" si="69"/>
        <v>OK</v>
      </c>
      <c r="S120" s="12"/>
      <c r="AC120" s="12"/>
      <c r="AF120" s="17"/>
    </row>
    <row r="121" spans="5:32" ht="30" x14ac:dyDescent="0.25">
      <c r="H121" s="210">
        <v>10</v>
      </c>
      <c r="I121" s="224" t="s">
        <v>218</v>
      </c>
      <c r="J121" s="225"/>
      <c r="K121" s="211"/>
      <c r="L121" s="211"/>
      <c r="M121" s="63">
        <v>5</v>
      </c>
      <c r="N121" s="63">
        <v>5</v>
      </c>
      <c r="O121" s="142">
        <f>(SUMIFS(P20:P97,B20:B97,"B",I20:I97,"*język angielsk*"))</f>
        <v>8</v>
      </c>
      <c r="P121" s="205" t="str">
        <f t="shared" si="69"/>
        <v>Wartość wymaga weryfikacji</v>
      </c>
      <c r="AF121" s="17"/>
    </row>
    <row r="122" spans="5:32" ht="30" x14ac:dyDescent="0.25">
      <c r="H122" s="210">
        <v>11</v>
      </c>
      <c r="I122" s="224" t="s">
        <v>219</v>
      </c>
      <c r="J122" s="225"/>
      <c r="K122" s="211"/>
      <c r="L122" s="211"/>
      <c r="M122" s="63">
        <v>60</v>
      </c>
      <c r="N122" s="63">
        <v>60</v>
      </c>
      <c r="O122" s="142">
        <f>(SUMIF(I20:I97,"Wychowanie fizyczne",AO20:AO97))+(SUMIF(I20:I97,"Wychowanie fizyczne",BL20:BL97))</f>
        <v>60</v>
      </c>
      <c r="P122" s="205" t="str">
        <f t="shared" si="69"/>
        <v>OK</v>
      </c>
      <c r="AF122" s="17"/>
    </row>
    <row r="123" spans="5:32" ht="45" x14ac:dyDescent="0.25">
      <c r="H123" s="210">
        <v>12</v>
      </c>
      <c r="I123" s="224" t="s">
        <v>220</v>
      </c>
      <c r="J123" s="225"/>
      <c r="K123" s="211"/>
      <c r="L123" s="216"/>
      <c r="M123" s="355">
        <v>4</v>
      </c>
      <c r="N123" s="63">
        <v>4</v>
      </c>
      <c r="O123" s="143">
        <f>(SUMIF(I20:I97,"*sprawnościowe*",P20:P97))</f>
        <v>4</v>
      </c>
      <c r="P123" s="205" t="str">
        <f t="shared" si="69"/>
        <v>OK</v>
      </c>
    </row>
    <row r="124" spans="5:32" ht="91.5" customHeight="1" x14ac:dyDescent="0.25">
      <c r="H124" s="210">
        <v>13</v>
      </c>
      <c r="I124" s="224" t="s">
        <v>221</v>
      </c>
      <c r="J124" s="225"/>
      <c r="K124" s="211"/>
      <c r="L124" s="216">
        <v>0.3</v>
      </c>
      <c r="M124" s="355">
        <f>I13</f>
        <v>180</v>
      </c>
      <c r="N124" s="63">
        <f>L124*M124</f>
        <v>54</v>
      </c>
      <c r="O124" s="243">
        <f>(SUMIF(B20:B97,"A",S20:S97))+(SUMIF(B20:B97,"B",S20:S97))+(SUMIF(B20:B97,"C",S20:S97))</f>
        <v>21.034740259740261</v>
      </c>
      <c r="P124" s="205" t="str">
        <f>IF(O124=N124,"OK","Wartość wymaga weryfikacji")</f>
        <v>Wartość wymaga weryfikacji</v>
      </c>
      <c r="AF124" s="17"/>
    </row>
    <row r="125" spans="5:32" ht="63.75" customHeight="1" x14ac:dyDescent="0.25">
      <c r="H125" s="210">
        <v>14</v>
      </c>
      <c r="I125" s="226" t="s">
        <v>222</v>
      </c>
      <c r="J125" s="227"/>
      <c r="K125" s="228"/>
      <c r="L125" s="216">
        <v>0.5</v>
      </c>
      <c r="M125" s="356">
        <v>180</v>
      </c>
      <c r="N125" s="63">
        <f>M125*L125</f>
        <v>90</v>
      </c>
      <c r="O125" s="144">
        <f>SUM(R20:R47,R49:R67,R69:R97)</f>
        <v>112.14190587449428</v>
      </c>
      <c r="P125" s="205" t="str">
        <f t="shared" si="69"/>
        <v>Wartość wymaga weryfikacji</v>
      </c>
      <c r="S125" s="244"/>
      <c r="AF125" s="17"/>
    </row>
    <row r="126" spans="5:32" ht="78" customHeight="1" x14ac:dyDescent="0.25">
      <c r="E126" s="98"/>
      <c r="H126" s="210">
        <v>15</v>
      </c>
      <c r="I126" s="361" t="s">
        <v>223</v>
      </c>
      <c r="J126" s="362"/>
      <c r="K126" s="363"/>
      <c r="L126" s="216">
        <v>0.5</v>
      </c>
      <c r="M126" s="356">
        <v>180</v>
      </c>
      <c r="N126" s="63">
        <f>L126*M126</f>
        <v>90</v>
      </c>
      <c r="O126" s="144">
        <f>SUM(T20:T47,T49:T67,T69:T97)</f>
        <v>148</v>
      </c>
      <c r="P126" s="205" t="str">
        <f t="shared" si="69"/>
        <v>Wartość wymaga weryfikacji</v>
      </c>
      <c r="S126" s="137"/>
    </row>
    <row r="127" spans="5:32" ht="79.5" customHeight="1" x14ac:dyDescent="0.25">
      <c r="E127" s="98"/>
      <c r="H127" s="210">
        <v>16</v>
      </c>
      <c r="I127" s="224" t="s">
        <v>224</v>
      </c>
      <c r="J127" s="225"/>
      <c r="K127" s="211"/>
      <c r="L127" s="216"/>
      <c r="M127" s="356"/>
      <c r="N127" s="63">
        <v>5</v>
      </c>
      <c r="O127" s="63">
        <f>SUMIF(K20:K97,"tak",P20:P97)</f>
        <v>33</v>
      </c>
      <c r="P127" s="205" t="str">
        <f t="shared" si="69"/>
        <v>Wartość wymaga weryfikacji</v>
      </c>
      <c r="S127" s="137"/>
    </row>
    <row r="128" spans="5:32" ht="60" x14ac:dyDescent="0.25">
      <c r="E128" s="98"/>
      <c r="H128" s="210">
        <v>17</v>
      </c>
      <c r="I128" s="386" t="s">
        <v>225</v>
      </c>
      <c r="J128" s="220"/>
      <c r="K128" s="221"/>
      <c r="L128" s="211"/>
      <c r="M128" s="63">
        <v>200</v>
      </c>
      <c r="N128" s="63">
        <v>200</v>
      </c>
      <c r="O128" s="141">
        <f>(SUMIFS(AF20:AF97,B20:B97,"C",H20:H97,"do dyspozycji uczelni (Autorska oferta uczelni)",D20:D97,"B"))+(SUMIFS(AF20:AF97,B20:B97,"C",H20:H97,"do dyspozycji uczelni (Autorska oferta uczelni)",D20:D97,""))
+(SUMIFS(AG20:AG97,B20:B97,"C",H20:H97,"do dyspozycji uczelni (Autorska oferta uczelni)",D20:D97,"B"))+(SUMIFS(AG20:AG97,B20:B97,"C",H20:H97,"do dyspozycji uczelni (Autorska oferta uczelni)",D20:D97,""))
+(SUMIFS(AH20:AH97,B20:B97,"C",H20:H97,"do dyspozycji uczelni (Autorska oferta uczelni)",D20:D97,"B"))+(SUMIFS(AH20:AH97,B20:B97,"C",H20:H97,"do dyspozycji uczelni (Autorska oferta uczelni)",D20:D97,""))
+(SUMIFS(AK20:AK97,B20:B97,"C",H20:H97,"do dyspozycji uczelni (Autorska oferta uczelni)",D20:D97,"B"))+(SUMIFS(AK20:AK97,B20:B97,"C",H20:H97,"do dyspozycji uczelni (Autorska oferta uczelni)",D20:D97,""))
+(SUMIFS(AP20:AP97,B20:B97,"C",H20:H97,"do dyspozycji uczelni (Autorska oferta uczelni)",D20:D97,"B"))+(SUMIFS(AP20:AP97,B20:B97,"C",H20:H97,"do dyspozycji uczelni (Autorska oferta uczelni)",D20:D97,""))
+(SUMIFS(BC20:BC97,B20:B97,"C",H20:H97,"do dyspozycji uczelni (Autorska oferta uczelni)",D20:D97,"B"))+(SUMIFS(BC20:BC97,B20:B97,"C",H20:H97,"do dyspozycji uczelni (Autorska oferta uczelni)",D20:D97,""))
+(SUMIFS(BD20:BD97,B20:B97,"C",H20:H97,"do dyspozycji uczelni (Autorska oferta uczelni)",D20:D97,"B"))+(SUMIFS(BD20:BD97,B20:B97,"C",H20:H97,"do dyspozycji uczelni (Autorska oferta uczelni)",D20:D97,""))
+(SUMIFS(BE20:BE97,B20:B97,"C",H20:H97,"do dyspozycji uczelni (Autorska oferta uczelni)",D20:D97,"B"))+(SUMIFS(BE20:BE97,B20:B97,"C",H20:H97,"do dyspozycji uczelni (Autorska oferta uczelni)",D20:D97,""))
+(SUMIFS(BH20:BH97,B20:B97,"C",H20:H97,"do dyspozycji uczelni (Autorska oferta uczelni)",D20:D97,"B"))+(SUMIFS(BH20:BH97,B20:B97,"C",H20:H97,"do dyspozycji uczelni (Autorska oferta uczelni)",D20:D97,""))
+(SUMIFS(BM20:BM97,B20:B97,"C",H20:H97,"do dyspozycji uczelni (Autorska oferta uczelni)",D20:D97,"B"))+(SUMIFS(BM20:BM97,B20:B97,"C",H20:H97,"do dyspozycji uczelni (Autorska oferta uczelni)",D20:D97,""))</f>
        <v>200</v>
      </c>
      <c r="P128" s="205" t="str">
        <f t="shared" ref="P128:P129" si="70">IF(O128=N128,"OK","Wartość wymaga weryfikacji")</f>
        <v>OK</v>
      </c>
      <c r="S128" s="137"/>
    </row>
    <row r="129" spans="3:19" ht="60" x14ac:dyDescent="0.25">
      <c r="E129" s="98"/>
      <c r="H129" s="210">
        <v>18</v>
      </c>
      <c r="I129" s="386" t="s">
        <v>226</v>
      </c>
      <c r="J129" s="220"/>
      <c r="K129" s="221"/>
      <c r="L129" s="211"/>
      <c r="M129" s="63">
        <v>10</v>
      </c>
      <c r="N129" s="63">
        <v>10</v>
      </c>
      <c r="O129" s="385">
        <f>(SUMIFS(R20:R97,B20:B97,"C",H20:H97,"do dyspozycji uczelni (Autorska oferta uczelni)",D20:D97,"B"))+(SUMIFS(R20:R97,B20:B97,"C",H20:H97,"do dyspozycji uczelni (Autorska oferta uczelni)",D20:D97,""))</f>
        <v>10</v>
      </c>
      <c r="P129" s="205" t="str">
        <f t="shared" si="70"/>
        <v>OK</v>
      </c>
      <c r="S129" s="137"/>
    </row>
    <row r="130" spans="3:19" x14ac:dyDescent="0.25">
      <c r="E130" s="98"/>
      <c r="H130" s="357"/>
      <c r="I130" s="358"/>
      <c r="J130" s="358"/>
      <c r="K130" s="358"/>
      <c r="L130" s="359"/>
      <c r="M130" s="360"/>
      <c r="N130" s="358"/>
      <c r="O130" s="358"/>
      <c r="P130" s="358"/>
      <c r="S130" s="137"/>
    </row>
    <row r="131" spans="3:19" x14ac:dyDescent="0.25">
      <c r="E131" s="98"/>
      <c r="H131" s="357"/>
      <c r="I131" s="358"/>
      <c r="J131" s="358"/>
      <c r="K131" s="358"/>
      <c r="L131" s="359"/>
      <c r="M131" s="360"/>
      <c r="N131" s="358"/>
      <c r="O131" s="358"/>
      <c r="P131" s="358"/>
      <c r="S131" s="137"/>
    </row>
    <row r="133" spans="3:19" x14ac:dyDescent="0.25">
      <c r="C133" s="1" t="s">
        <v>227</v>
      </c>
    </row>
    <row r="134" spans="3:19" x14ac:dyDescent="0.25">
      <c r="C134" t="s">
        <v>228</v>
      </c>
    </row>
    <row r="136" spans="3:19" x14ac:dyDescent="0.25">
      <c r="C136" t="s">
        <v>229</v>
      </c>
    </row>
    <row r="138" spans="3:19" x14ac:dyDescent="0.25">
      <c r="C138" t="s">
        <v>230</v>
      </c>
    </row>
    <row r="139" spans="3:19" x14ac:dyDescent="0.25">
      <c r="C139" t="s">
        <v>231</v>
      </c>
    </row>
    <row r="140" spans="3:19" x14ac:dyDescent="0.25">
      <c r="C140" t="s">
        <v>232</v>
      </c>
    </row>
    <row r="141" spans="3:19" x14ac:dyDescent="0.25">
      <c r="C141" t="s">
        <v>233</v>
      </c>
    </row>
    <row r="143" spans="3:19" x14ac:dyDescent="0.25">
      <c r="C143" t="s">
        <v>234</v>
      </c>
    </row>
    <row r="144" spans="3:19" x14ac:dyDescent="0.25">
      <c r="C144" t="s">
        <v>99</v>
      </c>
    </row>
    <row r="145" spans="3:3" x14ac:dyDescent="0.25">
      <c r="C145" t="s">
        <v>125</v>
      </c>
    </row>
    <row r="147" spans="3:3" x14ac:dyDescent="0.25">
      <c r="C147" t="s">
        <v>235</v>
      </c>
    </row>
    <row r="148" spans="3:3" x14ac:dyDescent="0.25">
      <c r="C148" t="s">
        <v>236</v>
      </c>
    </row>
    <row r="149" spans="3:3" x14ac:dyDescent="0.25">
      <c r="C149" t="s">
        <v>237</v>
      </c>
    </row>
    <row r="150" spans="3:3" x14ac:dyDescent="0.25">
      <c r="C150" t="s">
        <v>238</v>
      </c>
    </row>
    <row r="152" spans="3:3" x14ac:dyDescent="0.25">
      <c r="C152" t="s">
        <v>239</v>
      </c>
    </row>
    <row r="153" spans="3:3" x14ac:dyDescent="0.25">
      <c r="C153" t="s">
        <v>236</v>
      </c>
    </row>
    <row r="154" spans="3:3" x14ac:dyDescent="0.25">
      <c r="C154" t="s">
        <v>237</v>
      </c>
    </row>
    <row r="156" spans="3:3" x14ac:dyDescent="0.25">
      <c r="C156" t="s">
        <v>240</v>
      </c>
    </row>
    <row r="157" spans="3:3" x14ac:dyDescent="0.25">
      <c r="C157" t="s">
        <v>241</v>
      </c>
    </row>
    <row r="158" spans="3:3" x14ac:dyDescent="0.25">
      <c r="C158" t="s">
        <v>242</v>
      </c>
    </row>
  </sheetData>
  <autoFilter ref="A19:BQ99" xr:uid="{00000000-0009-0000-0000-000000000000}"/>
  <mergeCells count="117">
    <mergeCell ref="F5:H5"/>
    <mergeCell ref="F7:H7"/>
    <mergeCell ref="F6:H6"/>
    <mergeCell ref="F10:H10"/>
    <mergeCell ref="F9:H9"/>
    <mergeCell ref="F8:H8"/>
    <mergeCell ref="F13:H13"/>
    <mergeCell ref="F12:H12"/>
    <mergeCell ref="F11:H11"/>
    <mergeCell ref="L15:T15"/>
    <mergeCell ref="L16:O16"/>
    <mergeCell ref="BC16:BE16"/>
    <mergeCell ref="AQ16:AQ17"/>
    <mergeCell ref="AR16:AR17"/>
    <mergeCell ref="V15:AR15"/>
    <mergeCell ref="AS15:BO15"/>
    <mergeCell ref="BA16:BA17"/>
    <mergeCell ref="AN16:AN17"/>
    <mergeCell ref="AO16:AO17"/>
    <mergeCell ref="AM16:AM17"/>
    <mergeCell ref="AL16:AL17"/>
    <mergeCell ref="W16:W17"/>
    <mergeCell ref="V16:V17"/>
    <mergeCell ref="Y16:Y17"/>
    <mergeCell ref="Z16:Z17"/>
    <mergeCell ref="AP16:AP17"/>
    <mergeCell ref="AX16:AY16"/>
    <mergeCell ref="BN16:BN17"/>
    <mergeCell ref="BO16:BO17"/>
    <mergeCell ref="AA16:AB16"/>
    <mergeCell ref="X16:X17"/>
    <mergeCell ref="AK16:AK17"/>
    <mergeCell ref="AJ16:AJ17"/>
    <mergeCell ref="AI16:AI17"/>
    <mergeCell ref="AE16:AE17"/>
    <mergeCell ref="AD16:AD17"/>
    <mergeCell ref="AC16:AC17"/>
    <mergeCell ref="AF16:AH16"/>
    <mergeCell ref="P16:T16"/>
    <mergeCell ref="AS16:AS17"/>
    <mergeCell ref="AU16:AU17"/>
    <mergeCell ref="AT16:AT17"/>
    <mergeCell ref="BJ16:BJ17"/>
    <mergeCell ref="AZ16:AZ17"/>
    <mergeCell ref="BL16:BL17"/>
    <mergeCell ref="BM16:BM17"/>
    <mergeCell ref="AW16:AW17"/>
    <mergeCell ref="AV16:AV17"/>
    <mergeCell ref="BB16:BB17"/>
    <mergeCell ref="BF16:BF17"/>
    <mergeCell ref="BG16:BG17"/>
    <mergeCell ref="BH16:BH17"/>
    <mergeCell ref="BI16:BI17"/>
    <mergeCell ref="BK16:BK17"/>
    <mergeCell ref="BB18:BB19"/>
    <mergeCell ref="BA18:BA19"/>
    <mergeCell ref="AZ18:AZ19"/>
    <mergeCell ref="AX18:AX19"/>
    <mergeCell ref="AH18:AH19"/>
    <mergeCell ref="AG18:AG19"/>
    <mergeCell ref="AE18:AE19"/>
    <mergeCell ref="AD18:AD19"/>
    <mergeCell ref="AA18:AA19"/>
    <mergeCell ref="AC18:AC19"/>
    <mergeCell ref="AM18:AM19"/>
    <mergeCell ref="AL18:AL19"/>
    <mergeCell ref="AK18:AK19"/>
    <mergeCell ref="AJ18:AJ19"/>
    <mergeCell ref="AI18:AI19"/>
    <mergeCell ref="AR18:AR19"/>
    <mergeCell ref="AQ18:AQ19"/>
    <mergeCell ref="AP18:AP19"/>
    <mergeCell ref="AO18:AO19"/>
    <mergeCell ref="AN18:AN19"/>
    <mergeCell ref="AS18:AS19"/>
    <mergeCell ref="AT18:AT19"/>
    <mergeCell ref="B15:B17"/>
    <mergeCell ref="A15:A17"/>
    <mergeCell ref="I18:I19"/>
    <mergeCell ref="G18:G19"/>
    <mergeCell ref="F18:F19"/>
    <mergeCell ref="E18:E19"/>
    <mergeCell ref="D18:D19"/>
    <mergeCell ref="C18:C19"/>
    <mergeCell ref="B18:B19"/>
    <mergeCell ref="A18:A19"/>
    <mergeCell ref="I15:I17"/>
    <mergeCell ref="G15:G17"/>
    <mergeCell ref="F15:F17"/>
    <mergeCell ref="E15:E17"/>
    <mergeCell ref="D15:D17"/>
    <mergeCell ref="C15:C17"/>
    <mergeCell ref="H15:H17"/>
    <mergeCell ref="J15:J19"/>
    <mergeCell ref="K15:K19"/>
    <mergeCell ref="U16:U17"/>
    <mergeCell ref="U18:U19"/>
    <mergeCell ref="BP15:BQ16"/>
    <mergeCell ref="H110:H111"/>
    <mergeCell ref="I110:I111"/>
    <mergeCell ref="O110:O111"/>
    <mergeCell ref="P110:P111"/>
    <mergeCell ref="L110:N110"/>
    <mergeCell ref="BQ18:BQ19"/>
    <mergeCell ref="BO18:BO19"/>
    <mergeCell ref="BN18:BN19"/>
    <mergeCell ref="V18:V19"/>
    <mergeCell ref="BM18:BM19"/>
    <mergeCell ref="BL18:BL19"/>
    <mergeCell ref="BK18:BK19"/>
    <mergeCell ref="BJ18:BJ19"/>
    <mergeCell ref="BI18:BI19"/>
    <mergeCell ref="BH18:BH19"/>
    <mergeCell ref="BG18:BG19"/>
    <mergeCell ref="BF18:BF19"/>
    <mergeCell ref="BD18:BD19"/>
    <mergeCell ref="BC18:BC19"/>
  </mergeCells>
  <phoneticPr fontId="8" type="noConversion"/>
  <conditionalFormatting sqref="N104">
    <cfRule type="cellIs" dxfId="68" priority="183" operator="notEqual">
      <formula>$L$104</formula>
    </cfRule>
    <cfRule type="cellIs" dxfId="67" priority="175" operator="equal">
      <formula>$L$104</formula>
    </cfRule>
  </conditionalFormatting>
  <conditionalFormatting sqref="N105">
    <cfRule type="cellIs" dxfId="66" priority="181" operator="notEqual">
      <formula>$L$105</formula>
    </cfRule>
    <cfRule type="cellIs" dxfId="65" priority="174" operator="equal">
      <formula>$L$105</formula>
    </cfRule>
  </conditionalFormatting>
  <conditionalFormatting sqref="N106">
    <cfRule type="cellIs" dxfId="64" priority="173" operator="equal">
      <formula>$L$106</formula>
    </cfRule>
    <cfRule type="cellIs" dxfId="63" priority="180" operator="notEqual">
      <formula>$L$106</formula>
    </cfRule>
  </conditionalFormatting>
  <conditionalFormatting sqref="N107">
    <cfRule type="cellIs" dxfId="62" priority="130" operator="notEqual">
      <formula>$L$107</formula>
    </cfRule>
    <cfRule type="cellIs" dxfId="61" priority="129" operator="equal">
      <formula>$L$107</formula>
    </cfRule>
  </conditionalFormatting>
  <conditionalFormatting sqref="N108">
    <cfRule type="cellIs" dxfId="60" priority="162" operator="greaterThan">
      <formula>$L$108</formula>
    </cfRule>
    <cfRule type="cellIs" dxfId="59" priority="159" operator="equal">
      <formula>$L$108</formula>
    </cfRule>
    <cfRule type="cellIs" dxfId="58" priority="176" operator="lessThan">
      <formula>$L$108</formula>
    </cfRule>
  </conditionalFormatting>
  <conditionalFormatting sqref="O104">
    <cfRule type="cellIs" dxfId="57" priority="191" operator="notEqual">
      <formula>$M$104</formula>
    </cfRule>
    <cfRule type="cellIs" dxfId="56" priority="190" operator="equal">
      <formula>$M$104</formula>
    </cfRule>
  </conditionalFormatting>
  <conditionalFormatting sqref="O105">
    <cfRule type="cellIs" dxfId="55" priority="127" operator="notEqual">
      <formula>$M$105</formula>
    </cfRule>
    <cfRule type="cellIs" dxfId="54" priority="126" operator="equal">
      <formula>$M$105</formula>
    </cfRule>
  </conditionalFormatting>
  <conditionalFormatting sqref="O106">
    <cfRule type="cellIs" dxfId="53" priority="98" operator="equal">
      <formula>$M$106</formula>
    </cfRule>
    <cfRule type="cellIs" dxfId="52" priority="100" operator="notEqual">
      <formula>$M$106</formula>
    </cfRule>
  </conditionalFormatting>
  <conditionalFormatting sqref="O107">
    <cfRule type="cellIs" dxfId="51" priority="96" operator="notEqual">
      <formula>$M$107</formula>
    </cfRule>
    <cfRule type="cellIs" dxfId="50" priority="37" operator="equal">
      <formula>$M$107</formula>
    </cfRule>
  </conditionalFormatting>
  <conditionalFormatting sqref="O108">
    <cfRule type="cellIs" dxfId="49" priority="90" operator="notEqual">
      <formula>$M$108</formula>
    </cfRule>
    <cfRule type="cellIs" dxfId="48" priority="89" operator="equal">
      <formula>$M$108</formula>
    </cfRule>
  </conditionalFormatting>
  <conditionalFormatting sqref="O112">
    <cfRule type="cellIs" dxfId="47" priority="14" operator="greaterThanOrEqual">
      <formula>$N$112</formula>
    </cfRule>
    <cfRule type="cellIs" dxfId="46" priority="13" operator="lessThan">
      <formula>$N$112</formula>
    </cfRule>
  </conditionalFormatting>
  <conditionalFormatting sqref="O113">
    <cfRule type="cellIs" dxfId="45" priority="12" operator="greaterThanOrEqual">
      <formula>$N$113</formula>
    </cfRule>
    <cfRule type="cellIs" dxfId="44" priority="11" operator="lessThan">
      <formula>$N$113</formula>
    </cfRule>
  </conditionalFormatting>
  <conditionalFormatting sqref="O114">
    <cfRule type="cellIs" dxfId="43" priority="45" operator="lessThan">
      <formula>$N$114</formula>
    </cfRule>
    <cfRule type="cellIs" dxfId="42" priority="46" operator="greaterThanOrEqual">
      <formula>$N$114</formula>
    </cfRule>
  </conditionalFormatting>
  <conditionalFormatting sqref="O115">
    <cfRule type="cellIs" dxfId="41" priority="35" operator="greaterThanOrEqual">
      <formula>$N$115</formula>
    </cfRule>
    <cfRule type="cellIs" dxfId="40" priority="36" operator="lessThan">
      <formula>$N$115</formula>
    </cfRule>
  </conditionalFormatting>
  <conditionalFormatting sqref="O116">
    <cfRule type="cellIs" dxfId="39" priority="32" operator="notEqual">
      <formula>$N$116</formula>
    </cfRule>
    <cfRule type="cellIs" dxfId="38" priority="34" operator="equal">
      <formula>$N$116</formula>
    </cfRule>
  </conditionalFormatting>
  <conditionalFormatting sqref="O117">
    <cfRule type="cellIs" dxfId="37" priority="43" operator="notEqual">
      <formula>$N$117</formula>
    </cfRule>
    <cfRule type="cellIs" dxfId="36" priority="44" operator="equal">
      <formula>$N$117</formula>
    </cfRule>
  </conditionalFormatting>
  <conditionalFormatting sqref="O118">
    <cfRule type="cellIs" dxfId="35" priority="31" operator="greaterThanOrEqual">
      <formula>$N$118</formula>
    </cfRule>
    <cfRule type="cellIs" dxfId="34" priority="29" operator="lessThan">
      <formula>$N$118</formula>
    </cfRule>
  </conditionalFormatting>
  <conditionalFormatting sqref="O119">
    <cfRule type="cellIs" dxfId="33" priority="81" operator="lessThan">
      <formula>$N$119</formula>
    </cfRule>
    <cfRule type="cellIs" dxfId="32" priority="80" operator="greaterThanOrEqual">
      <formula>$N$119</formula>
    </cfRule>
  </conditionalFormatting>
  <conditionalFormatting sqref="O120">
    <cfRule type="cellIs" dxfId="31" priority="61" operator="lessThan">
      <formula>$N$120</formula>
    </cfRule>
    <cfRule type="cellIs" dxfId="30" priority="60" operator="greaterThanOrEqual">
      <formula>$O$120</formula>
    </cfRule>
  </conditionalFormatting>
  <conditionalFormatting sqref="O121">
    <cfRule type="cellIs" dxfId="29" priority="55" operator="lessThan">
      <formula>$N$121</formula>
    </cfRule>
    <cfRule type="cellIs" dxfId="28" priority="54" operator="greaterThanOrEqual">
      <formula>$N$121</formula>
    </cfRule>
  </conditionalFormatting>
  <conditionalFormatting sqref="O122">
    <cfRule type="cellIs" dxfId="27" priority="47" operator="lessThan">
      <formula>$N$122</formula>
    </cfRule>
    <cfRule type="cellIs" dxfId="26" priority="48" operator="greaterThanOrEqual">
      <formula>$N$122</formula>
    </cfRule>
  </conditionalFormatting>
  <conditionalFormatting sqref="O123">
    <cfRule type="cellIs" dxfId="25" priority="76" operator="lessThan">
      <formula>$N$123</formula>
    </cfRule>
    <cfRule type="cellIs" dxfId="24" priority="116" operator="greaterThanOrEqual">
      <formula>$N$123</formula>
    </cfRule>
  </conditionalFormatting>
  <conditionalFormatting sqref="O124">
    <cfRule type="cellIs" dxfId="23" priority="65" operator="lessThanOrEqual">
      <formula>$N$124</formula>
    </cfRule>
    <cfRule type="cellIs" dxfId="22" priority="64" operator="greaterThan">
      <formula>$N$124</formula>
    </cfRule>
  </conditionalFormatting>
  <conditionalFormatting sqref="O125">
    <cfRule type="cellIs" dxfId="21" priority="9" operator="lessThanOrEqual">
      <formula>$N$125</formula>
    </cfRule>
    <cfRule type="cellIs" dxfId="20" priority="10" operator="greaterThan">
      <formula>$N$125</formula>
    </cfRule>
  </conditionalFormatting>
  <conditionalFormatting sqref="O126">
    <cfRule type="cellIs" dxfId="19" priority="7" operator="greaterThanOrEqual">
      <formula>$N$126</formula>
    </cfRule>
    <cfRule type="cellIs" dxfId="18" priority="8" operator="lessThan">
      <formula>$N$126</formula>
    </cfRule>
  </conditionalFormatting>
  <conditionalFormatting sqref="O127">
    <cfRule type="cellIs" dxfId="17" priority="5" operator="lessThan">
      <formula>$N$127</formula>
    </cfRule>
    <cfRule type="cellIs" dxfId="16" priority="6" operator="greaterThanOrEqual">
      <formula>$N$127</formula>
    </cfRule>
  </conditionalFormatting>
  <conditionalFormatting sqref="O128">
    <cfRule type="cellIs" dxfId="15" priority="1" operator="notEqual">
      <formula>$N$128</formula>
    </cfRule>
    <cfRule type="cellIs" dxfId="14" priority="2" operator="equal">
      <formula>$N$128</formula>
    </cfRule>
  </conditionalFormatting>
  <conditionalFormatting sqref="O129">
    <cfRule type="cellIs" dxfId="13" priority="4" operator="equal">
      <formula>$N$117</formula>
    </cfRule>
    <cfRule type="cellIs" dxfId="12" priority="3" operator="notEqual">
      <formula>$N$117</formula>
    </cfRule>
  </conditionalFormatting>
  <conditionalFormatting sqref="P20:P27 P49:P67 P46 P69:P82 P84:P97">
    <cfRule type="colorScale" priority="246">
      <colorScale>
        <cfvo type="num" val="&quot;*,*&quot;"/>
        <cfvo type="max"/>
        <color rgb="FFFF7128"/>
        <color rgb="FFFFEF9C"/>
      </colorScale>
    </cfRule>
  </conditionalFormatting>
  <conditionalFormatting sqref="P20:P47 P49:P67 P69:P97">
    <cfRule type="containsText" dxfId="11" priority="24" operator="containsText" text=",">
      <formula>NOT(ISERROR(SEARCH(",",P20)))</formula>
    </cfRule>
  </conditionalFormatting>
  <conditionalFormatting sqref="P28:P45 P47">
    <cfRule type="colorScale" priority="25">
      <colorScale>
        <cfvo type="num" val="&quot;*,*&quot;"/>
        <cfvo type="max"/>
        <color rgb="FFFF7128"/>
        <color rgb="FFFFEF9C"/>
      </colorScale>
    </cfRule>
  </conditionalFormatting>
  <conditionalFormatting sqref="P83">
    <cfRule type="colorScale" priority="39">
      <colorScale>
        <cfvo type="num" val="&quot;*,*&quot;"/>
        <cfvo type="max"/>
        <color rgb="FFFF7128"/>
        <color rgb="FFFFEF9C"/>
      </colorScale>
    </cfRule>
  </conditionalFormatting>
  <conditionalFormatting sqref="BP20:BP99">
    <cfRule type="cellIs" dxfId="10" priority="17" operator="between">
      <formula>25</formula>
      <formula>30</formula>
    </cfRule>
    <cfRule type="cellIs" dxfId="9" priority="16" operator="greaterThan">
      <formula>30</formula>
    </cfRule>
    <cfRule type="cellIs" dxfId="8" priority="15" operator="lessThan">
      <formula>25</formula>
    </cfRule>
  </conditionalFormatting>
  <dataValidations xWindow="72" yWindow="832" count="9">
    <dataValidation type="whole" allowBlank="1" showInputMessage="1" showErrorMessage="1" sqref="AT20" xr:uid="{00000000-0002-0000-0000-000000000000}">
      <formula1>0</formula1>
      <formula2>20</formula2>
    </dataValidation>
    <dataValidation type="whole" allowBlank="1" showInputMessage="1" showErrorMessage="1" errorTitle="WARTOŚĆ NIEPRAWIDŁOWA" error="Suma ECTS musi być liczbą całkowitą" promptTitle="suma ECTS" prompt="Suma ECTS musi być liczbą całkowitą" sqref="P20:P47 P49:P67 P69:P97" xr:uid="{00000000-0002-0000-0000-000001000000}">
      <formula1>0</formula1>
      <formula2>20</formula2>
    </dataValidation>
    <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sqref="V61:V67 AS72:AS97 AS57:AS67 AS41:AS47 V77:V96 AS20:AS24 V23:V47 V49:V52 AS50:AS53 V54:V59 AS69 V70:V72 V74:V75 AS26:AS38" xr:uid="{00000000-0002-0000-0000-000002000000}">
      <formula1>#REF!</formula1>
    </dataValidation>
    <dataValidation type="list" allowBlank="1" showInputMessage="1" showErrorMessage="1" errorTitle="Wartość nieprawidłowa" error="Proszę wybrać rodzaj zajęć z listy" promptTitle="Rodzaj zajęć" prompt="Proszę wybrać rodzaj zajęć z listy" sqref="G20:G47 G49:G67 G69:G97" xr:uid="{00000000-0002-0000-0000-000003000000}">
      <formula1>#REF!</formula1>
    </dataValidation>
    <dataValidation type="list" allowBlank="1" showInputMessage="1" showErrorMessage="1" errorTitle="Wartość nieprawidłowa" error="Proszę wybrać pulę godzin z listy" promptTitle="Pula godzin" prompt="Proszę wybrać pulę godzin z listy" sqref="H20:H47 H49:H67 H69:H97" xr:uid="{00000000-0002-0000-0000-000004000000}">
      <formula1>#REF!</formula1>
    </dataValidation>
    <dataValidation type="list" allowBlank="1" showInputMessage="1" showErrorMessage="1" errorTitle="Wartość nieprawidłowa" error="Proszę wybrać kod grupy z listy" promptTitle="Kod grupy" prompt="Proszę wybrać kod grupy z listy" sqref="B49:B67 B20:B47 B69:B97" xr:uid="{00000000-0002-0000-0000-000005000000}">
      <formula1>#REF!</formula1>
    </dataValidation>
    <dataValidation type="list" allowBlank="1" showInputMessage="1" showErrorMessage="1" errorTitle="Wartość nieprawidłowa" error="Proszę wybrać odpowiedź czy przedmiot kształtuje kompetencje komunikacyjne" promptTitle="Kompetencje komunikacyjne" prompt="Proszę wybrać odpowiedź czy przedmiot kształtuje kompetencje komunikacyjne" sqref="J20:J47 J69:J97 J49:J67" xr:uid="{00000000-0002-0000-0000-000006000000}">
      <formula1>#REF!</formula1>
    </dataValidation>
    <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sqref="K20:K47 K69:K97 K49:K67" xr:uid="{00000000-0002-0000-0000-000007000000}">
      <formula1>#REF!</formula1>
    </dataValidation>
    <dataValidation type="list" allowBlank="1" showInputMessage="1" showErrorMessage="1" errorTitle="Wartość nieprawidłowa" error="Proszę wybrać z listy formę zakończenia przedmiotu" promptTitle="Forma zakończenia przedmiotu" prompt="Proszę wybrać z listy formę zakończenia przedmiotu" sqref="U20:U47 V60 U69:U97 V76 AS25 AS39:AS40 AS49 V53 AS54:AS56 U49:U67 V69 AS70:AS71 V73 V20:V22" xr:uid="{00000000-0002-0000-0000-000008000000}">
      <formula1>#REF!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Z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J106"/>
  <sheetViews>
    <sheetView tabSelected="1" topLeftCell="A11" zoomScaleNormal="100" workbookViewId="0">
      <pane ySplit="9" topLeftCell="A20" activePane="bottomLeft" state="frozen"/>
      <selection pane="bottomLeft" activeCell="NW98" sqref="NW98"/>
    </sheetView>
  </sheetViews>
  <sheetFormatPr defaultColWidth="8.85546875" defaultRowHeight="15" x14ac:dyDescent="0.25"/>
  <cols>
    <col min="1" max="1" width="5.42578125" customWidth="1"/>
    <col min="2" max="2" width="6.7109375" customWidth="1"/>
    <col min="3" max="3" width="12.140625" customWidth="1"/>
    <col min="4" max="4" width="6.7109375" customWidth="1"/>
    <col min="5" max="5" width="6.7109375" style="14" customWidth="1"/>
    <col min="6" max="6" width="12.42578125" customWidth="1"/>
    <col min="7" max="7" width="7.140625" customWidth="1"/>
    <col min="8" max="8" width="19.42578125" style="5" customWidth="1"/>
    <col min="9" max="9" width="40.28515625" style="5" customWidth="1"/>
    <col min="10" max="10" width="14.42578125" style="5" customWidth="1"/>
    <col min="11" max="11" width="12" customWidth="1"/>
    <col min="12" max="13" width="6.85546875" style="5" customWidth="1"/>
    <col min="14" max="14" width="11.85546875" style="5" customWidth="1"/>
    <col min="15" max="15" width="6.7109375" style="5" customWidth="1"/>
    <col min="16" max="16" width="6.42578125" style="5" customWidth="1"/>
    <col min="17" max="19" width="5.85546875" style="5" customWidth="1"/>
    <col min="20" max="387" width="4.28515625" customWidth="1"/>
  </cols>
  <sheetData>
    <row r="2" spans="1:19" ht="21" x14ac:dyDescent="0.35">
      <c r="G2" s="575" t="s">
        <v>243</v>
      </c>
      <c r="H2" s="575"/>
      <c r="I2" s="575"/>
      <c r="J2" s="245"/>
      <c r="K2" s="245"/>
    </row>
    <row r="5" spans="1:19" ht="18.75" x14ac:dyDescent="0.3">
      <c r="G5" s="246" t="s">
        <v>0</v>
      </c>
      <c r="H5" s="247"/>
      <c r="I5" s="4" t="s">
        <v>1</v>
      </c>
      <c r="J5" s="248"/>
    </row>
    <row r="6" spans="1:19" ht="18.75" x14ac:dyDescent="0.3">
      <c r="G6" s="246" t="s">
        <v>2</v>
      </c>
      <c r="H6" s="247"/>
      <c r="I6" s="8" t="s">
        <v>3</v>
      </c>
      <c r="J6" s="248"/>
    </row>
    <row r="7" spans="1:19" x14ac:dyDescent="0.25">
      <c r="G7" s="249" t="s">
        <v>5</v>
      </c>
      <c r="H7" s="9"/>
      <c r="I7" s="8" t="s">
        <v>244</v>
      </c>
    </row>
    <row r="8" spans="1:19" ht="18.75" x14ac:dyDescent="0.3">
      <c r="G8" s="249" t="s">
        <v>8</v>
      </c>
      <c r="H8" s="9"/>
      <c r="I8" s="8" t="s">
        <v>9</v>
      </c>
      <c r="K8" s="311"/>
    </row>
    <row r="9" spans="1:19" x14ac:dyDescent="0.25">
      <c r="G9" s="249" t="s">
        <v>11</v>
      </c>
      <c r="H9" s="9"/>
      <c r="I9" s="8" t="s">
        <v>12</v>
      </c>
    </row>
    <row r="10" spans="1:19" x14ac:dyDescent="0.25">
      <c r="G10" s="249" t="s">
        <v>14</v>
      </c>
      <c r="H10" s="9"/>
      <c r="I10" s="8" t="s">
        <v>15</v>
      </c>
      <c r="J10" s="15"/>
      <c r="L10" s="15"/>
      <c r="M10" s="15"/>
      <c r="N10" s="12"/>
      <c r="O10" s="15"/>
      <c r="P10" s="15"/>
    </row>
    <row r="11" spans="1:19" x14ac:dyDescent="0.25">
      <c r="G11" s="3" t="s">
        <v>16</v>
      </c>
      <c r="H11" s="9"/>
      <c r="I11" s="102">
        <v>6</v>
      </c>
    </row>
    <row r="12" spans="1:19" x14ac:dyDescent="0.25">
      <c r="G12" s="3" t="s">
        <v>17</v>
      </c>
      <c r="H12" s="9"/>
      <c r="I12" s="345" t="s">
        <v>18</v>
      </c>
    </row>
    <row r="13" spans="1:19" x14ac:dyDescent="0.25">
      <c r="G13" s="3" t="s">
        <v>19</v>
      </c>
      <c r="H13" s="9"/>
      <c r="I13" s="102">
        <v>180</v>
      </c>
    </row>
    <row r="14" spans="1:19" ht="15.75" thickBot="1" x14ac:dyDescent="0.3">
      <c r="J14" s="16"/>
      <c r="L14" s="16"/>
      <c r="M14" s="16"/>
      <c r="N14" s="16"/>
      <c r="O14" s="16"/>
      <c r="P14" s="16"/>
    </row>
    <row r="15" spans="1:19" ht="24" customHeight="1" x14ac:dyDescent="0.25">
      <c r="A15" s="520" t="s">
        <v>20</v>
      </c>
      <c r="B15" s="517" t="s">
        <v>21</v>
      </c>
      <c r="C15" s="517" t="s">
        <v>22</v>
      </c>
      <c r="D15" s="517" t="s">
        <v>23</v>
      </c>
      <c r="E15" s="517" t="s">
        <v>24</v>
      </c>
      <c r="F15" s="517" t="s">
        <v>25</v>
      </c>
      <c r="G15" s="517" t="s">
        <v>245</v>
      </c>
      <c r="H15" s="517" t="s">
        <v>27</v>
      </c>
      <c r="I15" s="538" t="s">
        <v>28</v>
      </c>
      <c r="J15" s="577" t="s">
        <v>31</v>
      </c>
      <c r="K15" s="578"/>
      <c r="L15" s="578"/>
      <c r="M15" s="578"/>
      <c r="N15" s="578"/>
      <c r="O15" s="578"/>
      <c r="P15" s="579"/>
      <c r="Q15" s="580" t="s">
        <v>246</v>
      </c>
      <c r="R15" s="581"/>
      <c r="S15" s="582"/>
    </row>
    <row r="16" spans="1:19" ht="27.75" customHeight="1" thickBot="1" x14ac:dyDescent="0.3">
      <c r="A16" s="521"/>
      <c r="B16" s="518"/>
      <c r="C16" s="518"/>
      <c r="D16" s="518"/>
      <c r="E16" s="518"/>
      <c r="F16" s="518"/>
      <c r="G16" s="518"/>
      <c r="H16" s="518"/>
      <c r="I16" s="539"/>
      <c r="J16" s="586" t="s">
        <v>35</v>
      </c>
      <c r="K16" s="587"/>
      <c r="L16" s="587"/>
      <c r="M16" s="587"/>
      <c r="N16" s="588"/>
      <c r="O16" s="589" t="s">
        <v>247</v>
      </c>
      <c r="P16" s="591" t="s">
        <v>248</v>
      </c>
      <c r="Q16" s="583"/>
      <c r="R16" s="584"/>
      <c r="S16" s="585"/>
    </row>
    <row r="17" spans="1:400" ht="78.75" customHeight="1" thickBot="1" x14ac:dyDescent="0.3">
      <c r="A17" s="521"/>
      <c r="B17" s="518"/>
      <c r="C17" s="518"/>
      <c r="D17" s="518"/>
      <c r="E17" s="518"/>
      <c r="F17" s="518"/>
      <c r="G17" s="518"/>
      <c r="H17" s="518"/>
      <c r="I17" s="539"/>
      <c r="J17" s="593" t="s">
        <v>61</v>
      </c>
      <c r="K17" s="596" t="s">
        <v>62</v>
      </c>
      <c r="L17" s="599" t="s">
        <v>63</v>
      </c>
      <c r="M17" s="602" t="s">
        <v>249</v>
      </c>
      <c r="N17" s="564" t="s">
        <v>64</v>
      </c>
      <c r="O17" s="589"/>
      <c r="P17" s="591"/>
      <c r="Q17" s="523" t="s">
        <v>250</v>
      </c>
      <c r="R17" s="526" t="s">
        <v>251</v>
      </c>
      <c r="S17" s="529" t="s">
        <v>252</v>
      </c>
      <c r="T17" s="532" t="s">
        <v>253</v>
      </c>
      <c r="U17" s="532"/>
      <c r="V17" s="532"/>
      <c r="W17" s="532"/>
      <c r="X17" s="532"/>
      <c r="Y17" s="532"/>
      <c r="Z17" s="532"/>
      <c r="AA17" s="532"/>
      <c r="AB17" s="532"/>
      <c r="AC17" s="532"/>
      <c r="AD17" s="532"/>
      <c r="AE17" s="532"/>
      <c r="AF17" s="532"/>
      <c r="AG17" s="532"/>
      <c r="AH17" s="532"/>
      <c r="AI17" s="532"/>
      <c r="AJ17" s="532"/>
      <c r="AK17" s="532"/>
      <c r="AL17" s="532"/>
      <c r="AM17" s="532"/>
      <c r="AN17" s="532"/>
      <c r="AO17" s="532"/>
      <c r="AP17" s="532"/>
      <c r="AQ17" s="532"/>
      <c r="AR17" s="532"/>
      <c r="AS17" s="532"/>
      <c r="AT17" s="532"/>
      <c r="AU17" s="532"/>
      <c r="AV17" s="532"/>
      <c r="AW17" s="532"/>
      <c r="AX17" s="532"/>
      <c r="AY17" s="532"/>
      <c r="AZ17" s="532"/>
      <c r="BA17" s="532"/>
      <c r="BB17" s="532"/>
      <c r="BC17" s="532"/>
      <c r="BD17" s="532"/>
      <c r="BE17" s="532"/>
      <c r="BF17" s="532"/>
      <c r="BG17" s="532"/>
      <c r="BH17" s="532"/>
      <c r="BI17" s="532"/>
      <c r="BJ17" s="532"/>
      <c r="BK17" s="532"/>
      <c r="BL17" s="532"/>
      <c r="BM17" s="532"/>
      <c r="BN17" s="532"/>
      <c r="BO17" s="532"/>
      <c r="BP17" s="532"/>
      <c r="BQ17" s="532"/>
      <c r="BR17" s="532"/>
      <c r="BS17" s="532"/>
      <c r="BT17" s="532"/>
      <c r="BU17" s="533"/>
      <c r="BV17" s="576" t="s">
        <v>254</v>
      </c>
      <c r="BW17" s="532"/>
      <c r="BX17" s="532"/>
      <c r="BY17" s="532"/>
      <c r="BZ17" s="532"/>
      <c r="CA17" s="532"/>
      <c r="CB17" s="532"/>
      <c r="CC17" s="532"/>
      <c r="CD17" s="532"/>
      <c r="CE17" s="532"/>
      <c r="CF17" s="532"/>
      <c r="CG17" s="532"/>
      <c r="CH17" s="532"/>
      <c r="CI17" s="532"/>
      <c r="CJ17" s="532"/>
      <c r="CK17" s="532"/>
      <c r="CL17" s="532"/>
      <c r="CM17" s="532"/>
      <c r="CN17" s="532"/>
      <c r="CO17" s="532"/>
      <c r="CP17" s="532"/>
      <c r="CQ17" s="532"/>
      <c r="CR17" s="532"/>
      <c r="CS17" s="532"/>
      <c r="CT17" s="532"/>
      <c r="CU17" s="532"/>
      <c r="CV17" s="532"/>
      <c r="CW17" s="532"/>
      <c r="CX17" s="532"/>
      <c r="CY17" s="532"/>
      <c r="CZ17" s="532"/>
      <c r="DA17" s="532"/>
      <c r="DB17" s="532"/>
      <c r="DC17" s="532"/>
      <c r="DD17" s="532"/>
      <c r="DE17" s="532"/>
      <c r="DF17" s="532"/>
      <c r="DG17" s="532"/>
      <c r="DH17" s="532"/>
      <c r="DI17" s="532"/>
      <c r="DJ17" s="532"/>
      <c r="DK17" s="532"/>
      <c r="DL17" s="532"/>
      <c r="DM17" s="532"/>
      <c r="DN17" s="532"/>
      <c r="DO17" s="532"/>
      <c r="DP17" s="532"/>
      <c r="DQ17" s="532"/>
      <c r="DR17" s="532"/>
      <c r="DS17" s="532"/>
      <c r="DT17" s="532"/>
      <c r="DU17" s="532"/>
      <c r="DV17" s="532"/>
      <c r="DW17" s="532"/>
      <c r="DX17" s="532"/>
      <c r="DY17" s="532"/>
      <c r="DZ17" s="532"/>
      <c r="EA17" s="532"/>
      <c r="EB17" s="532"/>
      <c r="EC17" s="532"/>
      <c r="ED17" s="532"/>
      <c r="EE17" s="576" t="s">
        <v>255</v>
      </c>
      <c r="EF17" s="532"/>
      <c r="EG17" s="532"/>
      <c r="EH17" s="532"/>
      <c r="EI17" s="532"/>
      <c r="EJ17" s="532"/>
      <c r="EK17" s="532"/>
      <c r="EL17" s="532"/>
      <c r="EM17" s="532"/>
      <c r="EN17" s="532"/>
      <c r="EO17" s="532"/>
      <c r="EP17" s="532"/>
      <c r="EQ17" s="532"/>
      <c r="ER17" s="532"/>
      <c r="ES17" s="532"/>
      <c r="ET17" s="532"/>
      <c r="EU17" s="532"/>
      <c r="EV17" s="532"/>
      <c r="EW17" s="532"/>
      <c r="EX17" s="532"/>
      <c r="EY17" s="532"/>
      <c r="EZ17" s="532"/>
      <c r="FA17" s="532"/>
      <c r="FB17" s="532"/>
      <c r="FC17" s="532"/>
      <c r="FD17" s="532"/>
      <c r="FE17" s="532"/>
      <c r="FF17" s="532"/>
      <c r="FG17" s="532"/>
      <c r="FH17" s="532"/>
      <c r="FI17" s="532"/>
      <c r="FJ17" s="532"/>
      <c r="FK17" s="532"/>
      <c r="FL17" s="532"/>
      <c r="FM17" s="532"/>
      <c r="FN17" s="532"/>
      <c r="FO17" s="532"/>
      <c r="FP17" s="532"/>
      <c r="FQ17" s="532"/>
      <c r="FR17" s="532"/>
      <c r="FS17" s="532"/>
      <c r="FT17" s="532"/>
      <c r="FU17" s="532"/>
      <c r="FV17" s="532"/>
      <c r="FW17" s="532"/>
      <c r="FX17" s="532"/>
      <c r="FY17" s="532"/>
      <c r="FZ17" s="532"/>
      <c r="GA17" s="532"/>
      <c r="GB17" s="532"/>
      <c r="GC17" s="532"/>
      <c r="GD17" s="532"/>
      <c r="GE17" s="532"/>
      <c r="GF17" s="532"/>
      <c r="GG17" s="532"/>
      <c r="GH17" s="532"/>
      <c r="GI17" s="532"/>
      <c r="GJ17" s="532"/>
      <c r="GK17" s="532"/>
      <c r="GL17" s="532"/>
      <c r="GM17" s="532"/>
      <c r="GN17" s="532"/>
      <c r="GO17" s="532"/>
      <c r="GP17" s="532"/>
      <c r="GQ17" s="532"/>
      <c r="GR17" s="532"/>
      <c r="GS17" s="532"/>
      <c r="GT17" s="532"/>
      <c r="GU17" s="532"/>
      <c r="GV17" s="532"/>
      <c r="GW17" s="532"/>
      <c r="GX17" s="532"/>
      <c r="GY17" s="532"/>
      <c r="GZ17" s="532"/>
      <c r="HA17" s="532"/>
      <c r="HB17" s="532"/>
      <c r="HC17" s="532"/>
      <c r="HD17" s="532"/>
      <c r="HE17" s="532"/>
      <c r="HF17" s="532"/>
      <c r="HG17" s="532"/>
      <c r="HH17" s="532"/>
      <c r="HI17" s="532"/>
      <c r="HJ17" s="532"/>
      <c r="HK17" s="532"/>
      <c r="HL17" s="532"/>
      <c r="HM17" s="532"/>
      <c r="HN17" s="532"/>
      <c r="HO17" s="532"/>
      <c r="HP17" s="532"/>
      <c r="HQ17" s="532"/>
      <c r="HR17" s="532"/>
      <c r="HS17" s="532"/>
      <c r="HT17" s="532"/>
      <c r="HU17" s="532"/>
      <c r="HV17" s="532"/>
      <c r="HW17" s="532"/>
      <c r="HX17" s="532"/>
      <c r="HY17" s="532"/>
      <c r="HZ17" s="532"/>
      <c r="IA17" s="532"/>
      <c r="IB17" s="532"/>
      <c r="IC17" s="532"/>
      <c r="ID17" s="532"/>
      <c r="IE17" s="532"/>
      <c r="IF17" s="532"/>
      <c r="IG17" s="532"/>
      <c r="IH17" s="532"/>
      <c r="II17" s="532"/>
      <c r="IJ17" s="532"/>
      <c r="IK17" s="532"/>
      <c r="IL17" s="532"/>
      <c r="IM17" s="532"/>
      <c r="IN17" s="532"/>
      <c r="IO17" s="532"/>
      <c r="IP17" s="532"/>
      <c r="IQ17" s="532"/>
      <c r="IR17" s="532"/>
      <c r="IS17" s="532"/>
      <c r="IT17" s="532"/>
      <c r="IU17" s="532"/>
      <c r="IV17" s="532"/>
      <c r="IW17" s="532"/>
      <c r="IX17" s="532"/>
      <c r="IY17" s="532"/>
      <c r="IZ17" s="558" t="s">
        <v>256</v>
      </c>
      <c r="JA17" s="559"/>
      <c r="JB17" s="559"/>
      <c r="JC17" s="559"/>
      <c r="JD17" s="559"/>
      <c r="JE17" s="559"/>
      <c r="JF17" s="559"/>
      <c r="JG17" s="559"/>
      <c r="JH17" s="559"/>
      <c r="JI17" s="559"/>
      <c r="JJ17" s="559"/>
      <c r="JK17" s="559"/>
      <c r="JL17" s="559"/>
      <c r="JM17" s="559"/>
      <c r="JN17" s="559"/>
      <c r="JO17" s="559"/>
      <c r="JP17" s="559"/>
      <c r="JQ17" s="559"/>
      <c r="JR17" s="560"/>
      <c r="JS17" s="561" t="s">
        <v>257</v>
      </c>
      <c r="JT17" s="562"/>
      <c r="JU17" s="562"/>
      <c r="JV17" s="562"/>
      <c r="JW17" s="562"/>
      <c r="JX17" s="562"/>
      <c r="JY17" s="562"/>
      <c r="JZ17" s="562"/>
      <c r="KA17" s="562"/>
      <c r="KB17" s="562"/>
      <c r="KC17" s="562"/>
      <c r="KD17" s="562"/>
      <c r="KE17" s="562"/>
      <c r="KF17" s="562"/>
      <c r="KG17" s="562"/>
      <c r="KH17" s="562"/>
      <c r="KI17" s="562"/>
      <c r="KJ17" s="562"/>
      <c r="KK17" s="562"/>
      <c r="KL17" s="562"/>
      <c r="KM17" s="562"/>
      <c r="KN17" s="562"/>
      <c r="KO17" s="563"/>
      <c r="KP17" s="605" t="s">
        <v>258</v>
      </c>
      <c r="KQ17" s="606"/>
      <c r="KR17" s="606"/>
      <c r="KS17" s="606"/>
      <c r="KT17" s="606"/>
      <c r="KU17" s="606"/>
      <c r="KV17" s="606"/>
      <c r="KW17" s="606"/>
      <c r="KX17" s="606"/>
      <c r="KY17" s="606"/>
      <c r="KZ17" s="606"/>
      <c r="LA17" s="606"/>
      <c r="LB17" s="606"/>
      <c r="LC17" s="606"/>
      <c r="LD17" s="606"/>
      <c r="LE17" s="606"/>
      <c r="LF17" s="606"/>
      <c r="LG17" s="606"/>
      <c r="LH17" s="606"/>
      <c r="LI17" s="606"/>
      <c r="LJ17" s="606"/>
      <c r="LK17" s="606"/>
      <c r="LL17" s="606"/>
      <c r="LM17" s="606"/>
      <c r="LN17" s="606"/>
      <c r="LO17" s="606"/>
      <c r="LP17" s="606"/>
      <c r="LQ17" s="606"/>
      <c r="LR17" s="606"/>
      <c r="LS17" s="606"/>
      <c r="LT17" s="606"/>
      <c r="LU17" s="606"/>
      <c r="LV17" s="606"/>
      <c r="LW17" s="606"/>
      <c r="LX17" s="606"/>
      <c r="LY17" s="606"/>
      <c r="LZ17" s="606"/>
      <c r="MA17" s="606"/>
      <c r="MB17" s="606"/>
      <c r="MC17" s="606"/>
      <c r="MD17" s="606"/>
      <c r="ME17" s="606"/>
      <c r="MF17" s="606"/>
      <c r="MG17" s="606"/>
      <c r="MH17" s="606"/>
      <c r="MI17" s="606"/>
      <c r="MJ17" s="606"/>
      <c r="MK17" s="606"/>
      <c r="ML17" s="606"/>
      <c r="MM17" s="606"/>
      <c r="MN17" s="606"/>
      <c r="MO17" s="606"/>
      <c r="MP17" s="606"/>
      <c r="MQ17" s="606"/>
      <c r="MR17" s="606"/>
      <c r="MS17" s="606"/>
      <c r="MT17" s="606"/>
      <c r="MU17" s="606"/>
      <c r="MV17" s="606"/>
      <c r="MW17" s="606"/>
      <c r="MX17" s="606"/>
      <c r="MY17" s="606"/>
      <c r="MZ17" s="606"/>
      <c r="NA17" s="606"/>
      <c r="NB17" s="606"/>
      <c r="NC17" s="606"/>
      <c r="ND17" s="606"/>
      <c r="NE17" s="606"/>
      <c r="NF17" s="606"/>
      <c r="NG17" s="606"/>
      <c r="NH17" s="606"/>
      <c r="NI17" s="606"/>
      <c r="NJ17" s="606"/>
      <c r="NK17" s="606"/>
      <c r="NL17" s="606"/>
      <c r="NM17" s="606"/>
      <c r="NN17" s="606"/>
      <c r="NO17" s="606"/>
      <c r="NP17" s="607"/>
      <c r="NQ17" s="553" t="s">
        <v>252</v>
      </c>
      <c r="NR17" s="554"/>
      <c r="NS17" s="554"/>
      <c r="NT17" s="554"/>
      <c r="NU17" s="554"/>
      <c r="NV17" s="554"/>
      <c r="NW17" s="555"/>
      <c r="NX17" s="556" t="s">
        <v>259</v>
      </c>
      <c r="NY17" s="556"/>
      <c r="NZ17" s="556"/>
      <c r="OA17" s="556"/>
      <c r="OB17" s="556"/>
      <c r="OC17" s="556"/>
      <c r="OD17" s="556"/>
      <c r="OE17" s="556"/>
      <c r="OF17" s="556"/>
      <c r="OG17" s="556"/>
      <c r="OH17" s="556"/>
      <c r="OI17" s="556"/>
      <c r="OJ17" s="557"/>
    </row>
    <row r="18" spans="1:400" s="352" customFormat="1" ht="17.25" customHeight="1" x14ac:dyDescent="0.25">
      <c r="A18" s="521"/>
      <c r="B18" s="518"/>
      <c r="C18" s="518"/>
      <c r="D18" s="518"/>
      <c r="E18" s="518"/>
      <c r="F18" s="518"/>
      <c r="G18" s="518"/>
      <c r="H18" s="518"/>
      <c r="I18" s="539"/>
      <c r="J18" s="594"/>
      <c r="K18" s="597"/>
      <c r="L18" s="600"/>
      <c r="M18" s="603"/>
      <c r="N18" s="565"/>
      <c r="O18" s="589"/>
      <c r="P18" s="591"/>
      <c r="Q18" s="524"/>
      <c r="R18" s="527"/>
      <c r="S18" s="530"/>
      <c r="T18" s="573" t="s">
        <v>260</v>
      </c>
      <c r="U18" s="511" t="s">
        <v>261</v>
      </c>
      <c r="V18" s="511" t="s">
        <v>262</v>
      </c>
      <c r="W18" s="511" t="s">
        <v>263</v>
      </c>
      <c r="X18" s="511" t="s">
        <v>264</v>
      </c>
      <c r="Y18" s="511" t="s">
        <v>265</v>
      </c>
      <c r="Z18" s="511" t="s">
        <v>266</v>
      </c>
      <c r="AA18" s="511" t="s">
        <v>267</v>
      </c>
      <c r="AB18" s="511" t="s">
        <v>268</v>
      </c>
      <c r="AC18" s="511" t="s">
        <v>269</v>
      </c>
      <c r="AD18" s="511" t="s">
        <v>270</v>
      </c>
      <c r="AE18" s="511" t="s">
        <v>271</v>
      </c>
      <c r="AF18" s="511" t="s">
        <v>272</v>
      </c>
      <c r="AG18" s="511" t="s">
        <v>273</v>
      </c>
      <c r="AH18" s="511" t="s">
        <v>274</v>
      </c>
      <c r="AI18" s="511" t="s">
        <v>275</v>
      </c>
      <c r="AJ18" s="511" t="s">
        <v>276</v>
      </c>
      <c r="AK18" s="511" t="s">
        <v>277</v>
      </c>
      <c r="AL18" s="511" t="s">
        <v>278</v>
      </c>
      <c r="AM18" s="511" t="s">
        <v>279</v>
      </c>
      <c r="AN18" s="511" t="s">
        <v>280</v>
      </c>
      <c r="AO18" s="511" t="s">
        <v>281</v>
      </c>
      <c r="AP18" s="511" t="s">
        <v>282</v>
      </c>
      <c r="AQ18" s="511" t="s">
        <v>283</v>
      </c>
      <c r="AR18" s="511" t="s">
        <v>284</v>
      </c>
      <c r="AS18" s="511" t="s">
        <v>285</v>
      </c>
      <c r="AT18" s="511" t="s">
        <v>286</v>
      </c>
      <c r="AU18" s="511" t="s">
        <v>287</v>
      </c>
      <c r="AV18" s="511" t="s">
        <v>288</v>
      </c>
      <c r="AW18" s="511" t="s">
        <v>289</v>
      </c>
      <c r="AX18" s="511" t="s">
        <v>290</v>
      </c>
      <c r="AY18" s="511" t="s">
        <v>291</v>
      </c>
      <c r="AZ18" s="511" t="s">
        <v>292</v>
      </c>
      <c r="BA18" s="511" t="s">
        <v>293</v>
      </c>
      <c r="BB18" s="511" t="s">
        <v>294</v>
      </c>
      <c r="BC18" s="511" t="s">
        <v>295</v>
      </c>
      <c r="BD18" s="511" t="s">
        <v>296</v>
      </c>
      <c r="BE18" s="511" t="s">
        <v>297</v>
      </c>
      <c r="BF18" s="511" t="s">
        <v>298</v>
      </c>
      <c r="BG18" s="511" t="s">
        <v>299</v>
      </c>
      <c r="BH18" s="511" t="s">
        <v>300</v>
      </c>
      <c r="BI18" s="511" t="s">
        <v>301</v>
      </c>
      <c r="BJ18" s="511" t="s">
        <v>302</v>
      </c>
      <c r="BK18" s="511" t="s">
        <v>303</v>
      </c>
      <c r="BL18" s="511" t="s">
        <v>304</v>
      </c>
      <c r="BM18" s="511" t="s">
        <v>305</v>
      </c>
      <c r="BN18" s="511" t="s">
        <v>306</v>
      </c>
      <c r="BO18" s="511" t="s">
        <v>307</v>
      </c>
      <c r="BP18" s="511" t="s">
        <v>308</v>
      </c>
      <c r="BQ18" s="511" t="s">
        <v>309</v>
      </c>
      <c r="BR18" s="511" t="s">
        <v>310</v>
      </c>
      <c r="BS18" s="511" t="s">
        <v>311</v>
      </c>
      <c r="BT18" s="515" t="s">
        <v>312</v>
      </c>
      <c r="BU18" s="567" t="s">
        <v>313</v>
      </c>
      <c r="BV18" s="569" t="s">
        <v>314</v>
      </c>
      <c r="BW18" s="511" t="s">
        <v>315</v>
      </c>
      <c r="BX18" s="511" t="s">
        <v>316</v>
      </c>
      <c r="BY18" s="511" t="s">
        <v>317</v>
      </c>
      <c r="BZ18" s="511" t="s">
        <v>318</v>
      </c>
      <c r="CA18" s="511" t="s">
        <v>319</v>
      </c>
      <c r="CB18" s="511" t="s">
        <v>320</v>
      </c>
      <c r="CC18" s="511" t="s">
        <v>321</v>
      </c>
      <c r="CD18" s="511" t="s">
        <v>322</v>
      </c>
      <c r="CE18" s="511" t="s">
        <v>323</v>
      </c>
      <c r="CF18" s="511" t="s">
        <v>324</v>
      </c>
      <c r="CG18" s="511" t="s">
        <v>325</v>
      </c>
      <c r="CH18" s="511" t="s">
        <v>326</v>
      </c>
      <c r="CI18" s="511" t="s">
        <v>327</v>
      </c>
      <c r="CJ18" s="511" t="s">
        <v>328</v>
      </c>
      <c r="CK18" s="511" t="s">
        <v>329</v>
      </c>
      <c r="CL18" s="511" t="s">
        <v>330</v>
      </c>
      <c r="CM18" s="511" t="s">
        <v>331</v>
      </c>
      <c r="CN18" s="511" t="s">
        <v>332</v>
      </c>
      <c r="CO18" s="511" t="s">
        <v>333</v>
      </c>
      <c r="CP18" s="511" t="s">
        <v>334</v>
      </c>
      <c r="CQ18" s="511" t="s">
        <v>335</v>
      </c>
      <c r="CR18" s="511" t="s">
        <v>336</v>
      </c>
      <c r="CS18" s="511" t="s">
        <v>337</v>
      </c>
      <c r="CT18" s="511" t="s">
        <v>338</v>
      </c>
      <c r="CU18" s="511" t="s">
        <v>339</v>
      </c>
      <c r="CV18" s="511" t="s">
        <v>340</v>
      </c>
      <c r="CW18" s="511" t="s">
        <v>341</v>
      </c>
      <c r="CX18" s="511" t="s">
        <v>342</v>
      </c>
      <c r="CY18" s="511" t="s">
        <v>343</v>
      </c>
      <c r="CZ18" s="511" t="s">
        <v>344</v>
      </c>
      <c r="DA18" s="511" t="s">
        <v>345</v>
      </c>
      <c r="DB18" s="511" t="s">
        <v>346</v>
      </c>
      <c r="DC18" s="511" t="s">
        <v>347</v>
      </c>
      <c r="DD18" s="511" t="s">
        <v>348</v>
      </c>
      <c r="DE18" s="511" t="s">
        <v>349</v>
      </c>
      <c r="DF18" s="511" t="s">
        <v>350</v>
      </c>
      <c r="DG18" s="511" t="s">
        <v>351</v>
      </c>
      <c r="DH18" s="511" t="s">
        <v>352</v>
      </c>
      <c r="DI18" s="511" t="s">
        <v>353</v>
      </c>
      <c r="DJ18" s="511" t="s">
        <v>354</v>
      </c>
      <c r="DK18" s="511" t="s">
        <v>355</v>
      </c>
      <c r="DL18" s="511" t="s">
        <v>356</v>
      </c>
      <c r="DM18" s="511" t="s">
        <v>357</v>
      </c>
      <c r="DN18" s="511" t="s">
        <v>358</v>
      </c>
      <c r="DO18" s="511" t="s">
        <v>359</v>
      </c>
      <c r="DP18" s="511" t="s">
        <v>360</v>
      </c>
      <c r="DQ18" s="511" t="s">
        <v>361</v>
      </c>
      <c r="DR18" s="511" t="s">
        <v>362</v>
      </c>
      <c r="DS18" s="511" t="s">
        <v>363</v>
      </c>
      <c r="DT18" s="511" t="s">
        <v>364</v>
      </c>
      <c r="DU18" s="511" t="s">
        <v>365</v>
      </c>
      <c r="DV18" s="511" t="s">
        <v>366</v>
      </c>
      <c r="DW18" s="511" t="s">
        <v>367</v>
      </c>
      <c r="DX18" s="511" t="s">
        <v>368</v>
      </c>
      <c r="DY18" s="511" t="s">
        <v>369</v>
      </c>
      <c r="DZ18" s="511" t="s">
        <v>370</v>
      </c>
      <c r="EA18" s="511" t="s">
        <v>371</v>
      </c>
      <c r="EB18" s="511" t="s">
        <v>372</v>
      </c>
      <c r="EC18" s="511" t="s">
        <v>373</v>
      </c>
      <c r="ED18" s="571" t="s">
        <v>374</v>
      </c>
      <c r="EE18" s="573" t="s">
        <v>375</v>
      </c>
      <c r="EF18" s="511" t="s">
        <v>376</v>
      </c>
      <c r="EG18" s="511" t="s">
        <v>377</v>
      </c>
      <c r="EH18" s="511" t="s">
        <v>378</v>
      </c>
      <c r="EI18" s="511" t="s">
        <v>379</v>
      </c>
      <c r="EJ18" s="511" t="s">
        <v>380</v>
      </c>
      <c r="EK18" s="511" t="s">
        <v>381</v>
      </c>
      <c r="EL18" s="511" t="s">
        <v>382</v>
      </c>
      <c r="EM18" s="511" t="s">
        <v>383</v>
      </c>
      <c r="EN18" s="511" t="s">
        <v>384</v>
      </c>
      <c r="EO18" s="511" t="s">
        <v>385</v>
      </c>
      <c r="EP18" s="511" t="s">
        <v>386</v>
      </c>
      <c r="EQ18" s="511" t="s">
        <v>387</v>
      </c>
      <c r="ER18" s="511" t="s">
        <v>388</v>
      </c>
      <c r="ES18" s="511" t="s">
        <v>389</v>
      </c>
      <c r="ET18" s="511" t="s">
        <v>390</v>
      </c>
      <c r="EU18" s="511" t="s">
        <v>391</v>
      </c>
      <c r="EV18" s="511" t="s">
        <v>392</v>
      </c>
      <c r="EW18" s="511" t="s">
        <v>393</v>
      </c>
      <c r="EX18" s="511" t="s">
        <v>394</v>
      </c>
      <c r="EY18" s="511" t="s">
        <v>395</v>
      </c>
      <c r="EZ18" s="511" t="s">
        <v>396</v>
      </c>
      <c r="FA18" s="511" t="s">
        <v>397</v>
      </c>
      <c r="FB18" s="511" t="s">
        <v>398</v>
      </c>
      <c r="FC18" s="511" t="s">
        <v>399</v>
      </c>
      <c r="FD18" s="511" t="s">
        <v>400</v>
      </c>
      <c r="FE18" s="511" t="s">
        <v>401</v>
      </c>
      <c r="FF18" s="511" t="s">
        <v>402</v>
      </c>
      <c r="FG18" s="511" t="s">
        <v>403</v>
      </c>
      <c r="FH18" s="511" t="s">
        <v>404</v>
      </c>
      <c r="FI18" s="511" t="s">
        <v>405</v>
      </c>
      <c r="FJ18" s="511" t="s">
        <v>406</v>
      </c>
      <c r="FK18" s="511" t="s">
        <v>407</v>
      </c>
      <c r="FL18" s="511" t="s">
        <v>408</v>
      </c>
      <c r="FM18" s="511" t="s">
        <v>409</v>
      </c>
      <c r="FN18" s="511" t="s">
        <v>410</v>
      </c>
      <c r="FO18" s="511" t="s">
        <v>411</v>
      </c>
      <c r="FP18" s="511" t="s">
        <v>412</v>
      </c>
      <c r="FQ18" s="511" t="s">
        <v>413</v>
      </c>
      <c r="FR18" s="511" t="s">
        <v>414</v>
      </c>
      <c r="FS18" s="511" t="s">
        <v>415</v>
      </c>
      <c r="FT18" s="511" t="s">
        <v>416</v>
      </c>
      <c r="FU18" s="511" t="s">
        <v>417</v>
      </c>
      <c r="FV18" s="511" t="s">
        <v>418</v>
      </c>
      <c r="FW18" s="511" t="s">
        <v>419</v>
      </c>
      <c r="FX18" s="511" t="s">
        <v>420</v>
      </c>
      <c r="FY18" s="511" t="s">
        <v>421</v>
      </c>
      <c r="FZ18" s="511" t="s">
        <v>422</v>
      </c>
      <c r="GA18" s="511" t="s">
        <v>423</v>
      </c>
      <c r="GB18" s="511" t="s">
        <v>424</v>
      </c>
      <c r="GC18" s="511" t="s">
        <v>425</v>
      </c>
      <c r="GD18" s="511" t="s">
        <v>426</v>
      </c>
      <c r="GE18" s="511" t="s">
        <v>427</v>
      </c>
      <c r="GF18" s="511" t="s">
        <v>428</v>
      </c>
      <c r="GG18" s="511" t="s">
        <v>429</v>
      </c>
      <c r="GH18" s="511" t="s">
        <v>430</v>
      </c>
      <c r="GI18" s="511" t="s">
        <v>431</v>
      </c>
      <c r="GJ18" s="511" t="s">
        <v>432</v>
      </c>
      <c r="GK18" s="511" t="s">
        <v>433</v>
      </c>
      <c r="GL18" s="511" t="s">
        <v>434</v>
      </c>
      <c r="GM18" s="511" t="s">
        <v>435</v>
      </c>
      <c r="GN18" s="511" t="s">
        <v>436</v>
      </c>
      <c r="GO18" s="511" t="s">
        <v>437</v>
      </c>
      <c r="GP18" s="511" t="s">
        <v>438</v>
      </c>
      <c r="GQ18" s="511" t="s">
        <v>439</v>
      </c>
      <c r="GR18" s="511" t="s">
        <v>440</v>
      </c>
      <c r="GS18" s="511" t="s">
        <v>441</v>
      </c>
      <c r="GT18" s="511" t="s">
        <v>442</v>
      </c>
      <c r="GU18" s="511" t="s">
        <v>443</v>
      </c>
      <c r="GV18" s="511" t="s">
        <v>444</v>
      </c>
      <c r="GW18" s="511" t="s">
        <v>445</v>
      </c>
      <c r="GX18" s="511" t="s">
        <v>446</v>
      </c>
      <c r="GY18" s="511" t="s">
        <v>447</v>
      </c>
      <c r="GZ18" s="511" t="s">
        <v>448</v>
      </c>
      <c r="HA18" s="511" t="s">
        <v>449</v>
      </c>
      <c r="HB18" s="511" t="s">
        <v>450</v>
      </c>
      <c r="HC18" s="511" t="s">
        <v>451</v>
      </c>
      <c r="HD18" s="511" t="s">
        <v>452</v>
      </c>
      <c r="HE18" s="511" t="s">
        <v>453</v>
      </c>
      <c r="HF18" s="511" t="s">
        <v>454</v>
      </c>
      <c r="HG18" s="511" t="s">
        <v>455</v>
      </c>
      <c r="HH18" s="511" t="s">
        <v>456</v>
      </c>
      <c r="HI18" s="511" t="s">
        <v>457</v>
      </c>
      <c r="HJ18" s="511" t="s">
        <v>458</v>
      </c>
      <c r="HK18" s="511" t="s">
        <v>459</v>
      </c>
      <c r="HL18" s="511" t="s">
        <v>460</v>
      </c>
      <c r="HM18" s="511" t="s">
        <v>461</v>
      </c>
      <c r="HN18" s="511" t="s">
        <v>462</v>
      </c>
      <c r="HO18" s="511" t="s">
        <v>463</v>
      </c>
      <c r="HP18" s="511" t="s">
        <v>464</v>
      </c>
      <c r="HQ18" s="511" t="s">
        <v>465</v>
      </c>
      <c r="HR18" s="511" t="s">
        <v>466</v>
      </c>
      <c r="HS18" s="511" t="s">
        <v>467</v>
      </c>
      <c r="HT18" s="511" t="s">
        <v>468</v>
      </c>
      <c r="HU18" s="511" t="s">
        <v>469</v>
      </c>
      <c r="HV18" s="511" t="s">
        <v>470</v>
      </c>
      <c r="HW18" s="511" t="s">
        <v>471</v>
      </c>
      <c r="HX18" s="511" t="s">
        <v>472</v>
      </c>
      <c r="HY18" s="511" t="s">
        <v>473</v>
      </c>
      <c r="HZ18" s="511" t="s">
        <v>474</v>
      </c>
      <c r="IA18" s="511" t="s">
        <v>475</v>
      </c>
      <c r="IB18" s="511" t="s">
        <v>476</v>
      </c>
      <c r="IC18" s="511" t="s">
        <v>477</v>
      </c>
      <c r="ID18" s="511" t="s">
        <v>478</v>
      </c>
      <c r="IE18" s="511" t="s">
        <v>479</v>
      </c>
      <c r="IF18" s="511" t="s">
        <v>480</v>
      </c>
      <c r="IG18" s="511" t="s">
        <v>481</v>
      </c>
      <c r="IH18" s="511" t="s">
        <v>482</v>
      </c>
      <c r="II18" s="511" t="s">
        <v>483</v>
      </c>
      <c r="IJ18" s="511" t="s">
        <v>484</v>
      </c>
      <c r="IK18" s="511" t="s">
        <v>485</v>
      </c>
      <c r="IL18" s="511" t="s">
        <v>486</v>
      </c>
      <c r="IM18" s="511" t="s">
        <v>487</v>
      </c>
      <c r="IN18" s="511" t="s">
        <v>488</v>
      </c>
      <c r="IO18" s="511" t="s">
        <v>489</v>
      </c>
      <c r="IP18" s="511" t="s">
        <v>490</v>
      </c>
      <c r="IQ18" s="511" t="s">
        <v>491</v>
      </c>
      <c r="IR18" s="511" t="s">
        <v>492</v>
      </c>
      <c r="IS18" s="511" t="s">
        <v>493</v>
      </c>
      <c r="IT18" s="511" t="s">
        <v>494</v>
      </c>
      <c r="IU18" s="511" t="s">
        <v>495</v>
      </c>
      <c r="IV18" s="511" t="s">
        <v>496</v>
      </c>
      <c r="IW18" s="511" t="s">
        <v>497</v>
      </c>
      <c r="IX18" s="511" t="s">
        <v>498</v>
      </c>
      <c r="IY18" s="551" t="s">
        <v>499</v>
      </c>
      <c r="IZ18" s="547" t="s">
        <v>500</v>
      </c>
      <c r="JA18" s="513" t="s">
        <v>501</v>
      </c>
      <c r="JB18" s="513" t="s">
        <v>502</v>
      </c>
      <c r="JC18" s="513" t="s">
        <v>503</v>
      </c>
      <c r="JD18" s="513" t="s">
        <v>504</v>
      </c>
      <c r="JE18" s="513" t="s">
        <v>505</v>
      </c>
      <c r="JF18" s="513" t="s">
        <v>506</v>
      </c>
      <c r="JG18" s="513" t="s">
        <v>507</v>
      </c>
      <c r="JH18" s="513" t="s">
        <v>508</v>
      </c>
      <c r="JI18" s="513" t="s">
        <v>509</v>
      </c>
      <c r="JJ18" s="513" t="s">
        <v>510</v>
      </c>
      <c r="JK18" s="513" t="s">
        <v>511</v>
      </c>
      <c r="JL18" s="513" t="s">
        <v>512</v>
      </c>
      <c r="JM18" s="513" t="s">
        <v>513</v>
      </c>
      <c r="JN18" s="513" t="s">
        <v>514</v>
      </c>
      <c r="JO18" s="513" t="s">
        <v>515</v>
      </c>
      <c r="JP18" s="513" t="s">
        <v>516</v>
      </c>
      <c r="JQ18" s="513" t="s">
        <v>517</v>
      </c>
      <c r="JR18" s="534" t="s">
        <v>518</v>
      </c>
      <c r="JS18" s="549" t="s">
        <v>519</v>
      </c>
      <c r="JT18" s="513" t="s">
        <v>520</v>
      </c>
      <c r="JU18" s="513" t="s">
        <v>521</v>
      </c>
      <c r="JV18" s="513" t="s">
        <v>522</v>
      </c>
      <c r="JW18" s="513" t="s">
        <v>523</v>
      </c>
      <c r="JX18" s="513" t="s">
        <v>524</v>
      </c>
      <c r="JY18" s="513" t="s">
        <v>525</v>
      </c>
      <c r="JZ18" s="513" t="s">
        <v>526</v>
      </c>
      <c r="KA18" s="513" t="s">
        <v>527</v>
      </c>
      <c r="KB18" s="513" t="s">
        <v>528</v>
      </c>
      <c r="KC18" s="513" t="s">
        <v>529</v>
      </c>
      <c r="KD18" s="513" t="s">
        <v>530</v>
      </c>
      <c r="KE18" s="513" t="s">
        <v>531</v>
      </c>
      <c r="KF18" s="513" t="s">
        <v>532</v>
      </c>
      <c r="KG18" s="513" t="s">
        <v>533</v>
      </c>
      <c r="KH18" s="513" t="s">
        <v>534</v>
      </c>
      <c r="KI18" s="513" t="s">
        <v>535</v>
      </c>
      <c r="KJ18" s="513" t="s">
        <v>536</v>
      </c>
      <c r="KK18" s="513" t="s">
        <v>537</v>
      </c>
      <c r="KL18" s="513" t="s">
        <v>538</v>
      </c>
      <c r="KM18" s="513" t="s">
        <v>539</v>
      </c>
      <c r="KN18" s="513" t="s">
        <v>540</v>
      </c>
      <c r="KO18" s="545" t="s">
        <v>541</v>
      </c>
      <c r="KP18" s="547" t="s">
        <v>542</v>
      </c>
      <c r="KQ18" s="513" t="s">
        <v>543</v>
      </c>
      <c r="KR18" s="513" t="s">
        <v>544</v>
      </c>
      <c r="KS18" s="513" t="s">
        <v>545</v>
      </c>
      <c r="KT18" s="513" t="s">
        <v>546</v>
      </c>
      <c r="KU18" s="513" t="s">
        <v>547</v>
      </c>
      <c r="KV18" s="513" t="s">
        <v>548</v>
      </c>
      <c r="KW18" s="513" t="s">
        <v>549</v>
      </c>
      <c r="KX18" s="513" t="s">
        <v>550</v>
      </c>
      <c r="KY18" s="513" t="s">
        <v>551</v>
      </c>
      <c r="KZ18" s="513" t="s">
        <v>552</v>
      </c>
      <c r="LA18" s="513" t="s">
        <v>553</v>
      </c>
      <c r="LB18" s="513" t="s">
        <v>554</v>
      </c>
      <c r="LC18" s="513" t="s">
        <v>555</v>
      </c>
      <c r="LD18" s="513" t="s">
        <v>556</v>
      </c>
      <c r="LE18" s="513" t="s">
        <v>557</v>
      </c>
      <c r="LF18" s="513" t="s">
        <v>558</v>
      </c>
      <c r="LG18" s="513" t="s">
        <v>559</v>
      </c>
      <c r="LH18" s="513" t="s">
        <v>560</v>
      </c>
      <c r="LI18" s="513" t="s">
        <v>561</v>
      </c>
      <c r="LJ18" s="513" t="s">
        <v>562</v>
      </c>
      <c r="LK18" s="513" t="s">
        <v>563</v>
      </c>
      <c r="LL18" s="513" t="s">
        <v>564</v>
      </c>
      <c r="LM18" s="513" t="s">
        <v>565</v>
      </c>
      <c r="LN18" s="513" t="s">
        <v>566</v>
      </c>
      <c r="LO18" s="513" t="s">
        <v>567</v>
      </c>
      <c r="LP18" s="513" t="s">
        <v>568</v>
      </c>
      <c r="LQ18" s="513" t="s">
        <v>569</v>
      </c>
      <c r="LR18" s="513" t="s">
        <v>570</v>
      </c>
      <c r="LS18" s="513" t="s">
        <v>571</v>
      </c>
      <c r="LT18" s="513" t="s">
        <v>572</v>
      </c>
      <c r="LU18" s="513" t="s">
        <v>573</v>
      </c>
      <c r="LV18" s="513" t="s">
        <v>574</v>
      </c>
      <c r="LW18" s="513" t="s">
        <v>575</v>
      </c>
      <c r="LX18" s="513" t="s">
        <v>576</v>
      </c>
      <c r="LY18" s="513" t="s">
        <v>577</v>
      </c>
      <c r="LZ18" s="513" t="s">
        <v>578</v>
      </c>
      <c r="MA18" s="513" t="s">
        <v>579</v>
      </c>
      <c r="MB18" s="513" t="s">
        <v>580</v>
      </c>
      <c r="MC18" s="513" t="s">
        <v>581</v>
      </c>
      <c r="MD18" s="513" t="s">
        <v>582</v>
      </c>
      <c r="ME18" s="513" t="s">
        <v>583</v>
      </c>
      <c r="MF18" s="513" t="s">
        <v>584</v>
      </c>
      <c r="MG18" s="513" t="s">
        <v>585</v>
      </c>
      <c r="MH18" s="513" t="s">
        <v>586</v>
      </c>
      <c r="MI18" s="513" t="s">
        <v>587</v>
      </c>
      <c r="MJ18" s="513" t="s">
        <v>588</v>
      </c>
      <c r="MK18" s="513" t="s">
        <v>589</v>
      </c>
      <c r="ML18" s="513" t="s">
        <v>590</v>
      </c>
      <c r="MM18" s="513" t="s">
        <v>591</v>
      </c>
      <c r="MN18" s="513" t="s">
        <v>592</v>
      </c>
      <c r="MO18" s="513" t="s">
        <v>593</v>
      </c>
      <c r="MP18" s="513" t="s">
        <v>594</v>
      </c>
      <c r="MQ18" s="513" t="s">
        <v>595</v>
      </c>
      <c r="MR18" s="513" t="s">
        <v>596</v>
      </c>
      <c r="MS18" s="513" t="s">
        <v>597</v>
      </c>
      <c r="MT18" s="513" t="s">
        <v>598</v>
      </c>
      <c r="MU18" s="513" t="s">
        <v>599</v>
      </c>
      <c r="MV18" s="513" t="s">
        <v>600</v>
      </c>
      <c r="MW18" s="513" t="s">
        <v>601</v>
      </c>
      <c r="MX18" s="513" t="s">
        <v>602</v>
      </c>
      <c r="MY18" s="513" t="s">
        <v>603</v>
      </c>
      <c r="MZ18" s="513" t="s">
        <v>604</v>
      </c>
      <c r="NA18" s="513" t="s">
        <v>605</v>
      </c>
      <c r="NB18" s="513" t="s">
        <v>606</v>
      </c>
      <c r="NC18" s="513" t="s">
        <v>607</v>
      </c>
      <c r="ND18" s="513" t="s">
        <v>608</v>
      </c>
      <c r="NE18" s="513" t="s">
        <v>609</v>
      </c>
      <c r="NF18" s="513" t="s">
        <v>610</v>
      </c>
      <c r="NG18" s="513" t="s">
        <v>611</v>
      </c>
      <c r="NH18" s="513" t="s">
        <v>612</v>
      </c>
      <c r="NI18" s="513" t="s">
        <v>613</v>
      </c>
      <c r="NJ18" s="513" t="s">
        <v>614</v>
      </c>
      <c r="NK18" s="513" t="s">
        <v>615</v>
      </c>
      <c r="NL18" s="513" t="s">
        <v>616</v>
      </c>
      <c r="NM18" s="513" t="s">
        <v>617</v>
      </c>
      <c r="NN18" s="513" t="s">
        <v>618</v>
      </c>
      <c r="NO18" s="513" t="s">
        <v>619</v>
      </c>
      <c r="NP18" s="534" t="s">
        <v>620</v>
      </c>
      <c r="NQ18" s="541" t="s">
        <v>621</v>
      </c>
      <c r="NR18" s="543" t="s">
        <v>622</v>
      </c>
      <c r="NS18" s="543" t="s">
        <v>623</v>
      </c>
      <c r="NT18" s="543" t="s">
        <v>624</v>
      </c>
      <c r="NU18" s="543" t="s">
        <v>625</v>
      </c>
      <c r="NV18" s="543" t="s">
        <v>626</v>
      </c>
      <c r="NW18" s="536" t="s">
        <v>627</v>
      </c>
      <c r="NX18" s="350"/>
      <c r="NY18" s="350"/>
      <c r="NZ18" s="350"/>
      <c r="OA18" s="350"/>
      <c r="OB18" s="350"/>
      <c r="OC18" s="350"/>
      <c r="OD18" s="350"/>
      <c r="OE18" s="350"/>
      <c r="OF18" s="350"/>
      <c r="OG18" s="350"/>
      <c r="OH18" s="350"/>
      <c r="OI18" s="350"/>
      <c r="OJ18" s="351"/>
    </row>
    <row r="19" spans="1:400" s="352" customFormat="1" ht="46.5" customHeight="1" thickBot="1" x14ac:dyDescent="0.3">
      <c r="A19" s="522"/>
      <c r="B19" s="519"/>
      <c r="C19" s="519"/>
      <c r="D19" s="519"/>
      <c r="E19" s="519"/>
      <c r="F19" s="519"/>
      <c r="G19" s="519"/>
      <c r="H19" s="519"/>
      <c r="I19" s="540"/>
      <c r="J19" s="595"/>
      <c r="K19" s="598"/>
      <c r="L19" s="601"/>
      <c r="M19" s="604"/>
      <c r="N19" s="566"/>
      <c r="O19" s="590"/>
      <c r="P19" s="592"/>
      <c r="Q19" s="525"/>
      <c r="R19" s="528"/>
      <c r="S19" s="531"/>
      <c r="T19" s="574"/>
      <c r="U19" s="512"/>
      <c r="V19" s="512"/>
      <c r="W19" s="512"/>
      <c r="X19" s="512"/>
      <c r="Y19" s="512"/>
      <c r="Z19" s="512"/>
      <c r="AA19" s="512"/>
      <c r="AB19" s="512"/>
      <c r="AC19" s="512"/>
      <c r="AD19" s="512"/>
      <c r="AE19" s="512"/>
      <c r="AF19" s="512"/>
      <c r="AG19" s="512"/>
      <c r="AH19" s="512"/>
      <c r="AI19" s="512"/>
      <c r="AJ19" s="512"/>
      <c r="AK19" s="512"/>
      <c r="AL19" s="512"/>
      <c r="AM19" s="512"/>
      <c r="AN19" s="512"/>
      <c r="AO19" s="512"/>
      <c r="AP19" s="512"/>
      <c r="AQ19" s="512"/>
      <c r="AR19" s="512"/>
      <c r="AS19" s="512"/>
      <c r="AT19" s="512"/>
      <c r="AU19" s="512"/>
      <c r="AV19" s="512"/>
      <c r="AW19" s="512"/>
      <c r="AX19" s="512"/>
      <c r="AY19" s="512"/>
      <c r="AZ19" s="512"/>
      <c r="BA19" s="512"/>
      <c r="BB19" s="512"/>
      <c r="BC19" s="512"/>
      <c r="BD19" s="512"/>
      <c r="BE19" s="512"/>
      <c r="BF19" s="512"/>
      <c r="BG19" s="512"/>
      <c r="BH19" s="512"/>
      <c r="BI19" s="512"/>
      <c r="BJ19" s="512"/>
      <c r="BK19" s="512"/>
      <c r="BL19" s="512"/>
      <c r="BM19" s="512"/>
      <c r="BN19" s="512"/>
      <c r="BO19" s="512"/>
      <c r="BP19" s="512"/>
      <c r="BQ19" s="512"/>
      <c r="BR19" s="512"/>
      <c r="BS19" s="512"/>
      <c r="BT19" s="516"/>
      <c r="BU19" s="568"/>
      <c r="BV19" s="570"/>
      <c r="BW19" s="512"/>
      <c r="BX19" s="512"/>
      <c r="BY19" s="512"/>
      <c r="BZ19" s="512"/>
      <c r="CA19" s="512"/>
      <c r="CB19" s="512"/>
      <c r="CC19" s="512"/>
      <c r="CD19" s="512"/>
      <c r="CE19" s="512"/>
      <c r="CF19" s="512"/>
      <c r="CG19" s="512"/>
      <c r="CH19" s="512"/>
      <c r="CI19" s="512"/>
      <c r="CJ19" s="512"/>
      <c r="CK19" s="512"/>
      <c r="CL19" s="512"/>
      <c r="CM19" s="512"/>
      <c r="CN19" s="512"/>
      <c r="CO19" s="512"/>
      <c r="CP19" s="512"/>
      <c r="CQ19" s="512"/>
      <c r="CR19" s="512"/>
      <c r="CS19" s="512"/>
      <c r="CT19" s="512"/>
      <c r="CU19" s="512"/>
      <c r="CV19" s="512"/>
      <c r="CW19" s="512"/>
      <c r="CX19" s="512"/>
      <c r="CY19" s="512"/>
      <c r="CZ19" s="512"/>
      <c r="DA19" s="512"/>
      <c r="DB19" s="512"/>
      <c r="DC19" s="512"/>
      <c r="DD19" s="512"/>
      <c r="DE19" s="512"/>
      <c r="DF19" s="512"/>
      <c r="DG19" s="512"/>
      <c r="DH19" s="512"/>
      <c r="DI19" s="512"/>
      <c r="DJ19" s="512"/>
      <c r="DK19" s="512"/>
      <c r="DL19" s="512"/>
      <c r="DM19" s="512"/>
      <c r="DN19" s="512"/>
      <c r="DO19" s="512"/>
      <c r="DP19" s="512"/>
      <c r="DQ19" s="512"/>
      <c r="DR19" s="512"/>
      <c r="DS19" s="512"/>
      <c r="DT19" s="512"/>
      <c r="DU19" s="512"/>
      <c r="DV19" s="512"/>
      <c r="DW19" s="512"/>
      <c r="DX19" s="512"/>
      <c r="DY19" s="512"/>
      <c r="DZ19" s="512"/>
      <c r="EA19" s="512"/>
      <c r="EB19" s="512"/>
      <c r="EC19" s="512"/>
      <c r="ED19" s="572"/>
      <c r="EE19" s="574"/>
      <c r="EF19" s="512"/>
      <c r="EG19" s="512"/>
      <c r="EH19" s="512"/>
      <c r="EI19" s="512"/>
      <c r="EJ19" s="512"/>
      <c r="EK19" s="512"/>
      <c r="EL19" s="512"/>
      <c r="EM19" s="512"/>
      <c r="EN19" s="512"/>
      <c r="EO19" s="512"/>
      <c r="EP19" s="512"/>
      <c r="EQ19" s="512"/>
      <c r="ER19" s="512"/>
      <c r="ES19" s="512"/>
      <c r="ET19" s="512"/>
      <c r="EU19" s="512"/>
      <c r="EV19" s="512"/>
      <c r="EW19" s="512"/>
      <c r="EX19" s="512"/>
      <c r="EY19" s="512"/>
      <c r="EZ19" s="512"/>
      <c r="FA19" s="512"/>
      <c r="FB19" s="512"/>
      <c r="FC19" s="512"/>
      <c r="FD19" s="512"/>
      <c r="FE19" s="512"/>
      <c r="FF19" s="512"/>
      <c r="FG19" s="512"/>
      <c r="FH19" s="512"/>
      <c r="FI19" s="512"/>
      <c r="FJ19" s="512"/>
      <c r="FK19" s="512"/>
      <c r="FL19" s="512"/>
      <c r="FM19" s="512"/>
      <c r="FN19" s="512"/>
      <c r="FO19" s="512"/>
      <c r="FP19" s="512"/>
      <c r="FQ19" s="512"/>
      <c r="FR19" s="512"/>
      <c r="FS19" s="512"/>
      <c r="FT19" s="512"/>
      <c r="FU19" s="512"/>
      <c r="FV19" s="512"/>
      <c r="FW19" s="512"/>
      <c r="FX19" s="512"/>
      <c r="FY19" s="512"/>
      <c r="FZ19" s="512"/>
      <c r="GA19" s="512"/>
      <c r="GB19" s="512"/>
      <c r="GC19" s="512"/>
      <c r="GD19" s="512"/>
      <c r="GE19" s="512"/>
      <c r="GF19" s="512"/>
      <c r="GG19" s="512"/>
      <c r="GH19" s="512"/>
      <c r="GI19" s="512"/>
      <c r="GJ19" s="512"/>
      <c r="GK19" s="512"/>
      <c r="GL19" s="512"/>
      <c r="GM19" s="512"/>
      <c r="GN19" s="512"/>
      <c r="GO19" s="512"/>
      <c r="GP19" s="512"/>
      <c r="GQ19" s="512"/>
      <c r="GR19" s="512"/>
      <c r="GS19" s="512"/>
      <c r="GT19" s="512"/>
      <c r="GU19" s="512"/>
      <c r="GV19" s="512"/>
      <c r="GW19" s="512"/>
      <c r="GX19" s="512"/>
      <c r="GY19" s="512"/>
      <c r="GZ19" s="512"/>
      <c r="HA19" s="512"/>
      <c r="HB19" s="512"/>
      <c r="HC19" s="512"/>
      <c r="HD19" s="512"/>
      <c r="HE19" s="512"/>
      <c r="HF19" s="512"/>
      <c r="HG19" s="512"/>
      <c r="HH19" s="512"/>
      <c r="HI19" s="512"/>
      <c r="HJ19" s="512"/>
      <c r="HK19" s="512"/>
      <c r="HL19" s="512"/>
      <c r="HM19" s="512"/>
      <c r="HN19" s="512"/>
      <c r="HO19" s="512"/>
      <c r="HP19" s="512"/>
      <c r="HQ19" s="512"/>
      <c r="HR19" s="512"/>
      <c r="HS19" s="512"/>
      <c r="HT19" s="512"/>
      <c r="HU19" s="512"/>
      <c r="HV19" s="512"/>
      <c r="HW19" s="512"/>
      <c r="HX19" s="512"/>
      <c r="HY19" s="512"/>
      <c r="HZ19" s="512"/>
      <c r="IA19" s="512"/>
      <c r="IB19" s="512"/>
      <c r="IC19" s="512"/>
      <c r="ID19" s="512"/>
      <c r="IE19" s="512"/>
      <c r="IF19" s="512"/>
      <c r="IG19" s="512"/>
      <c r="IH19" s="512"/>
      <c r="II19" s="512"/>
      <c r="IJ19" s="512"/>
      <c r="IK19" s="512"/>
      <c r="IL19" s="512"/>
      <c r="IM19" s="512"/>
      <c r="IN19" s="512"/>
      <c r="IO19" s="512"/>
      <c r="IP19" s="512"/>
      <c r="IQ19" s="512"/>
      <c r="IR19" s="512"/>
      <c r="IS19" s="512"/>
      <c r="IT19" s="512"/>
      <c r="IU19" s="512"/>
      <c r="IV19" s="512"/>
      <c r="IW19" s="512"/>
      <c r="IX19" s="512"/>
      <c r="IY19" s="552"/>
      <c r="IZ19" s="548"/>
      <c r="JA19" s="514"/>
      <c r="JB19" s="514"/>
      <c r="JC19" s="514"/>
      <c r="JD19" s="514"/>
      <c r="JE19" s="514"/>
      <c r="JF19" s="514"/>
      <c r="JG19" s="514"/>
      <c r="JH19" s="514"/>
      <c r="JI19" s="514"/>
      <c r="JJ19" s="514"/>
      <c r="JK19" s="514"/>
      <c r="JL19" s="514"/>
      <c r="JM19" s="514"/>
      <c r="JN19" s="514"/>
      <c r="JO19" s="514"/>
      <c r="JP19" s="514"/>
      <c r="JQ19" s="514"/>
      <c r="JR19" s="535"/>
      <c r="JS19" s="550"/>
      <c r="JT19" s="514"/>
      <c r="JU19" s="514"/>
      <c r="JV19" s="514"/>
      <c r="JW19" s="514"/>
      <c r="JX19" s="514"/>
      <c r="JY19" s="514"/>
      <c r="JZ19" s="514"/>
      <c r="KA19" s="514"/>
      <c r="KB19" s="514"/>
      <c r="KC19" s="514"/>
      <c r="KD19" s="514"/>
      <c r="KE19" s="514"/>
      <c r="KF19" s="514"/>
      <c r="KG19" s="514"/>
      <c r="KH19" s="514"/>
      <c r="KI19" s="514"/>
      <c r="KJ19" s="514"/>
      <c r="KK19" s="514"/>
      <c r="KL19" s="514"/>
      <c r="KM19" s="514"/>
      <c r="KN19" s="514"/>
      <c r="KO19" s="546"/>
      <c r="KP19" s="548"/>
      <c r="KQ19" s="514"/>
      <c r="KR19" s="514"/>
      <c r="KS19" s="514"/>
      <c r="KT19" s="514"/>
      <c r="KU19" s="514"/>
      <c r="KV19" s="514"/>
      <c r="KW19" s="514"/>
      <c r="KX19" s="514"/>
      <c r="KY19" s="514"/>
      <c r="KZ19" s="514"/>
      <c r="LA19" s="514"/>
      <c r="LB19" s="514"/>
      <c r="LC19" s="514"/>
      <c r="LD19" s="514"/>
      <c r="LE19" s="514"/>
      <c r="LF19" s="514"/>
      <c r="LG19" s="514"/>
      <c r="LH19" s="514"/>
      <c r="LI19" s="514"/>
      <c r="LJ19" s="514"/>
      <c r="LK19" s="514"/>
      <c r="LL19" s="514"/>
      <c r="LM19" s="514"/>
      <c r="LN19" s="514"/>
      <c r="LO19" s="514"/>
      <c r="LP19" s="514"/>
      <c r="LQ19" s="514"/>
      <c r="LR19" s="514"/>
      <c r="LS19" s="514"/>
      <c r="LT19" s="514"/>
      <c r="LU19" s="514"/>
      <c r="LV19" s="514"/>
      <c r="LW19" s="514"/>
      <c r="LX19" s="514"/>
      <c r="LY19" s="514"/>
      <c r="LZ19" s="514"/>
      <c r="MA19" s="514"/>
      <c r="MB19" s="514"/>
      <c r="MC19" s="514"/>
      <c r="MD19" s="514"/>
      <c r="ME19" s="514"/>
      <c r="MF19" s="514"/>
      <c r="MG19" s="514"/>
      <c r="MH19" s="514"/>
      <c r="MI19" s="514"/>
      <c r="MJ19" s="514"/>
      <c r="MK19" s="514"/>
      <c r="ML19" s="514"/>
      <c r="MM19" s="514"/>
      <c r="MN19" s="514"/>
      <c r="MO19" s="514"/>
      <c r="MP19" s="514"/>
      <c r="MQ19" s="514"/>
      <c r="MR19" s="514"/>
      <c r="MS19" s="514"/>
      <c r="MT19" s="514"/>
      <c r="MU19" s="514"/>
      <c r="MV19" s="514"/>
      <c r="MW19" s="514"/>
      <c r="MX19" s="514"/>
      <c r="MY19" s="514"/>
      <c r="MZ19" s="514"/>
      <c r="NA19" s="514"/>
      <c r="NB19" s="514"/>
      <c r="NC19" s="514"/>
      <c r="ND19" s="514"/>
      <c r="NE19" s="514"/>
      <c r="NF19" s="514"/>
      <c r="NG19" s="514"/>
      <c r="NH19" s="514"/>
      <c r="NI19" s="514"/>
      <c r="NJ19" s="514"/>
      <c r="NK19" s="514"/>
      <c r="NL19" s="514"/>
      <c r="NM19" s="514"/>
      <c r="NN19" s="514"/>
      <c r="NO19" s="514"/>
      <c r="NP19" s="535"/>
      <c r="NQ19" s="542"/>
      <c r="NR19" s="544"/>
      <c r="NS19" s="544"/>
      <c r="NT19" s="544"/>
      <c r="NU19" s="544"/>
      <c r="NV19" s="544"/>
      <c r="NW19" s="537"/>
      <c r="NX19" s="353"/>
      <c r="NY19" s="353"/>
      <c r="NZ19" s="353"/>
      <c r="OA19" s="353"/>
      <c r="OB19" s="353"/>
      <c r="OC19" s="353"/>
      <c r="OD19" s="353"/>
      <c r="OE19" s="353"/>
      <c r="OF19" s="353"/>
      <c r="OG19" s="353"/>
      <c r="OH19" s="353"/>
      <c r="OI19" s="353"/>
      <c r="OJ19" s="354"/>
    </row>
    <row r="20" spans="1:400" s="267" customFormat="1" ht="31.5" customHeight="1" x14ac:dyDescent="0.25">
      <c r="A20" s="290">
        <f>'Ratownictwo_medyczne I st.'!A20</f>
        <v>1</v>
      </c>
      <c r="B20" s="291" t="str">
        <f>IF('Ratownictwo_medyczne I st.'!B20&gt;0,'Ratownictwo_medyczne I st.'!B20," ")</f>
        <v>A</v>
      </c>
      <c r="C20" s="291" t="str">
        <f>IF('Ratownictwo_medyczne I st.'!C20&gt;0,'Ratownictwo_medyczne I st.'!C20," ")</f>
        <v>2025/2028</v>
      </c>
      <c r="D20" s="291" t="str">
        <f>IF('Ratownictwo_medyczne I st.'!D20&gt;0,'Ratownictwo_medyczne I st.'!D20," ")</f>
        <v xml:space="preserve"> </v>
      </c>
      <c r="E20" s="291">
        <f>IF('Ratownictwo_medyczne I st.'!E20&gt;0,'Ratownictwo_medyczne I st.'!E20," ")</f>
        <v>1</v>
      </c>
      <c r="F20" s="291" t="str">
        <f>IF('Ratownictwo_medyczne I st.'!F20&gt;0,'Ratownictwo_medyczne I st.'!F20," ")</f>
        <v>2025/2026</v>
      </c>
      <c r="G20" s="291" t="str">
        <f>IF('Ratownictwo_medyczne I st.'!G20&gt;0,'Ratownictwo_medyczne I st.'!G20," ")</f>
        <v>RPS</v>
      </c>
      <c r="H20" s="291" t="str">
        <f>IF('Ratownictwo_medyczne I st.'!H20&gt;0,'Ratownictwo_medyczne I st.'!H20," ")</f>
        <v>ze standardu</v>
      </c>
      <c r="I20" s="328" t="str">
        <f>IF('Ratownictwo_medyczne I st.'!I20&gt;0,'Ratownictwo_medyczne I st.'!I20," ")</f>
        <v>Anatomia</v>
      </c>
      <c r="J20" s="250">
        <f>'Ratownictwo_medyczne I st.'!L20</f>
        <v>75</v>
      </c>
      <c r="K20" s="251">
        <f>'Ratownictwo_medyczne I st.'!M20</f>
        <v>25</v>
      </c>
      <c r="L20" s="252">
        <f>'Ratownictwo_medyczne I st.'!N20</f>
        <v>50</v>
      </c>
      <c r="M20" s="253">
        <f>'Ratownictwo_medyczne I st.'!AA20+'Ratownictwo_medyczne I st.'!AC20+'Ratownictwo_medyczne I st.'!AX20+'Ratownictwo_medyczne I st.'!AZ20</f>
        <v>30</v>
      </c>
      <c r="N20" s="317">
        <f>'Ratownictwo_medyczne I st.'!O20</f>
        <v>50</v>
      </c>
      <c r="O20" s="318">
        <f>'Ratownictwo_medyczne I st.'!P20</f>
        <v>3</v>
      </c>
      <c r="P20" s="319" t="str">
        <f>'Ratownictwo_medyczne I st.'!U20</f>
        <v>egz</v>
      </c>
      <c r="Q20" s="254">
        <f t="shared" ref="Q20:Q47" si="0">SUM(T20:IY20)</f>
        <v>3</v>
      </c>
      <c r="R20" s="255">
        <f t="shared" ref="R20:R47" si="1">SUM(IZ20:NP20)</f>
        <v>2</v>
      </c>
      <c r="S20" s="256">
        <f t="shared" ref="S20:S47" si="2">SUM(NQ20:NW20)</f>
        <v>2</v>
      </c>
      <c r="T20" s="257">
        <v>1</v>
      </c>
      <c r="U20" s="264">
        <v>1</v>
      </c>
      <c r="V20" s="264">
        <v>1</v>
      </c>
      <c r="W20" s="264"/>
      <c r="X20" s="264"/>
      <c r="Y20" s="264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71"/>
      <c r="BV20" s="257"/>
      <c r="BW20" s="264"/>
      <c r="BX20" s="264"/>
      <c r="BY20" s="264"/>
      <c r="BZ20" s="264"/>
      <c r="CA20" s="264"/>
      <c r="CB20" s="264"/>
      <c r="CC20" s="264"/>
      <c r="CD20" s="264"/>
      <c r="CE20" s="264"/>
      <c r="CF20" s="264"/>
      <c r="CG20" s="264"/>
      <c r="CH20" s="264"/>
      <c r="CI20" s="264"/>
      <c r="CJ20" s="264"/>
      <c r="CK20" s="264"/>
      <c r="CL20" s="264"/>
      <c r="CM20" s="264"/>
      <c r="CN20" s="264"/>
      <c r="CO20" s="264"/>
      <c r="CP20" s="264"/>
      <c r="CQ20" s="264"/>
      <c r="CR20" s="270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5"/>
      <c r="DD20" s="265"/>
      <c r="DE20" s="265"/>
      <c r="DF20" s="265"/>
      <c r="DG20" s="265"/>
      <c r="DH20" s="265"/>
      <c r="DI20" s="265"/>
      <c r="DJ20" s="265"/>
      <c r="DK20" s="265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  <c r="DW20" s="265"/>
      <c r="DX20" s="265"/>
      <c r="DY20" s="265"/>
      <c r="DZ20" s="265"/>
      <c r="EA20" s="265"/>
      <c r="EB20" s="265"/>
      <c r="EC20" s="265"/>
      <c r="ED20" s="271"/>
      <c r="EE20" s="257"/>
      <c r="EF20" s="264"/>
      <c r="EG20" s="264"/>
      <c r="EH20" s="264"/>
      <c r="EI20" s="264"/>
      <c r="EJ20" s="264"/>
      <c r="EK20" s="264"/>
      <c r="EL20" s="264"/>
      <c r="EM20" s="264"/>
      <c r="EN20" s="264"/>
      <c r="EO20" s="264"/>
      <c r="EP20" s="264"/>
      <c r="EQ20" s="264"/>
      <c r="ER20" s="264"/>
      <c r="ES20" s="264"/>
      <c r="ET20" s="264"/>
      <c r="EU20" s="264"/>
      <c r="EV20" s="264"/>
      <c r="EW20" s="264"/>
      <c r="EX20" s="264"/>
      <c r="EY20" s="264"/>
      <c r="EZ20" s="264"/>
      <c r="FA20" s="264"/>
      <c r="FB20" s="264"/>
      <c r="FC20" s="264"/>
      <c r="FD20" s="264"/>
      <c r="FE20" s="264"/>
      <c r="FF20" s="264"/>
      <c r="FG20" s="264"/>
      <c r="FH20" s="264"/>
      <c r="FI20" s="264"/>
      <c r="FJ20" s="264"/>
      <c r="FK20" s="264"/>
      <c r="FL20" s="264"/>
      <c r="FM20" s="264"/>
      <c r="FN20" s="264"/>
      <c r="FO20" s="264"/>
      <c r="FP20" s="264"/>
      <c r="FQ20" s="264"/>
      <c r="FR20" s="264"/>
      <c r="FS20" s="264"/>
      <c r="FT20" s="265"/>
      <c r="FU20" s="265"/>
      <c r="FV20" s="265"/>
      <c r="FW20" s="265"/>
      <c r="FX20" s="265"/>
      <c r="FY20" s="265"/>
      <c r="FZ20" s="265"/>
      <c r="GA20" s="265"/>
      <c r="GB20" s="265"/>
      <c r="GC20" s="265"/>
      <c r="GD20" s="265"/>
      <c r="GE20" s="265"/>
      <c r="GF20" s="265"/>
      <c r="GG20" s="265"/>
      <c r="GH20" s="265"/>
      <c r="GI20" s="265"/>
      <c r="GJ20" s="265"/>
      <c r="GK20" s="265"/>
      <c r="GL20" s="265"/>
      <c r="GM20" s="265"/>
      <c r="GN20" s="265"/>
      <c r="GO20" s="265"/>
      <c r="GP20" s="265"/>
      <c r="GQ20" s="265"/>
      <c r="GR20" s="265"/>
      <c r="GS20" s="265"/>
      <c r="GT20" s="265"/>
      <c r="GU20" s="265"/>
      <c r="GV20" s="265"/>
      <c r="GW20" s="265"/>
      <c r="GX20" s="265"/>
      <c r="GY20" s="265"/>
      <c r="GZ20" s="265"/>
      <c r="HA20" s="265"/>
      <c r="HB20" s="265"/>
      <c r="HC20" s="265"/>
      <c r="HD20" s="265"/>
      <c r="HE20" s="265"/>
      <c r="HF20" s="265"/>
      <c r="HG20" s="265"/>
      <c r="HH20" s="265"/>
      <c r="HI20" s="265"/>
      <c r="HJ20" s="265"/>
      <c r="HK20" s="265"/>
      <c r="HL20" s="265"/>
      <c r="HM20" s="265"/>
      <c r="HN20" s="265"/>
      <c r="HO20" s="265"/>
      <c r="HP20" s="265"/>
      <c r="HQ20" s="265"/>
      <c r="HR20" s="265"/>
      <c r="HS20" s="265"/>
      <c r="HT20" s="265"/>
      <c r="HU20" s="265"/>
      <c r="HV20" s="265"/>
      <c r="HW20" s="265"/>
      <c r="HX20" s="265"/>
      <c r="HY20" s="265"/>
      <c r="HZ20" s="265"/>
      <c r="IA20" s="265"/>
      <c r="IB20" s="265"/>
      <c r="IC20" s="265"/>
      <c r="ID20" s="265"/>
      <c r="IE20" s="265"/>
      <c r="IF20" s="265"/>
      <c r="IG20" s="265"/>
      <c r="IH20" s="265"/>
      <c r="II20" s="265"/>
      <c r="IJ20" s="265"/>
      <c r="IK20" s="265"/>
      <c r="IL20" s="265"/>
      <c r="IM20" s="265"/>
      <c r="IN20" s="265"/>
      <c r="IO20" s="265"/>
      <c r="IP20" s="265"/>
      <c r="IQ20" s="265"/>
      <c r="IR20" s="265"/>
      <c r="IS20" s="265"/>
      <c r="IT20" s="265"/>
      <c r="IU20" s="265"/>
      <c r="IV20" s="265"/>
      <c r="IW20" s="265"/>
      <c r="IX20" s="265"/>
      <c r="IY20" s="271"/>
      <c r="IZ20" s="257">
        <v>1</v>
      </c>
      <c r="JA20" s="265">
        <v>1</v>
      </c>
      <c r="JB20" s="266"/>
      <c r="JC20" s="266"/>
      <c r="JD20" s="266"/>
      <c r="JE20" s="266"/>
      <c r="JF20" s="266"/>
      <c r="JG20" s="266"/>
      <c r="JH20" s="266"/>
      <c r="JI20" s="266"/>
      <c r="JJ20" s="266"/>
      <c r="JK20" s="266"/>
      <c r="JL20" s="266"/>
      <c r="JM20" s="266"/>
      <c r="JN20" s="266"/>
      <c r="JO20" s="266"/>
      <c r="JP20" s="266"/>
      <c r="JQ20" s="266"/>
      <c r="JR20" s="292"/>
      <c r="JS20" s="264"/>
      <c r="JT20" s="265"/>
      <c r="JU20" s="265"/>
      <c r="JV20" s="265"/>
      <c r="JW20" s="265"/>
      <c r="JX20" s="265"/>
      <c r="JY20" s="265"/>
      <c r="JZ20" s="265"/>
      <c r="KA20" s="265"/>
      <c r="KB20" s="265"/>
      <c r="KC20" s="265"/>
      <c r="KD20" s="266"/>
      <c r="KE20" s="266"/>
      <c r="KF20" s="266"/>
      <c r="KG20" s="266"/>
      <c r="KH20" s="266"/>
      <c r="KI20" s="266"/>
      <c r="KJ20" s="266"/>
      <c r="KK20" s="266"/>
      <c r="KL20" s="266"/>
      <c r="KM20" s="266"/>
      <c r="KN20" s="266"/>
      <c r="KO20" s="266"/>
      <c r="KP20" s="257"/>
      <c r="KQ20" s="265"/>
      <c r="KR20" s="265"/>
      <c r="KS20" s="265"/>
      <c r="KT20" s="265"/>
      <c r="KU20" s="265"/>
      <c r="KV20" s="265"/>
      <c r="KW20" s="265"/>
      <c r="KX20" s="265"/>
      <c r="KY20" s="265"/>
      <c r="KZ20" s="265"/>
      <c r="LA20" s="265"/>
      <c r="LB20" s="265"/>
      <c r="LC20" s="265"/>
      <c r="LD20" s="265"/>
      <c r="LE20" s="265"/>
      <c r="LF20" s="265"/>
      <c r="LG20" s="265"/>
      <c r="LH20" s="265"/>
      <c r="LI20" s="265"/>
      <c r="LJ20" s="265"/>
      <c r="LK20" s="265"/>
      <c r="LL20" s="265"/>
      <c r="LM20" s="265"/>
      <c r="LN20" s="265"/>
      <c r="LO20" s="265"/>
      <c r="LP20" s="265"/>
      <c r="LQ20" s="265"/>
      <c r="LR20" s="265"/>
      <c r="LS20" s="265"/>
      <c r="LT20" s="265"/>
      <c r="LU20" s="265"/>
      <c r="LV20" s="265"/>
      <c r="LW20" s="265"/>
      <c r="LX20" s="265"/>
      <c r="LY20" s="265"/>
      <c r="LZ20" s="265"/>
      <c r="MA20" s="265"/>
      <c r="MB20" s="265"/>
      <c r="MC20" s="265"/>
      <c r="MD20" s="265"/>
      <c r="ME20" s="265"/>
      <c r="MF20" s="265"/>
      <c r="MG20" s="265"/>
      <c r="MH20" s="265"/>
      <c r="MI20" s="265"/>
      <c r="MJ20" s="265"/>
      <c r="MK20" s="265"/>
      <c r="ML20" s="265"/>
      <c r="MM20" s="265"/>
      <c r="MN20" s="265"/>
      <c r="MO20" s="265"/>
      <c r="MP20" s="265"/>
      <c r="MQ20" s="265"/>
      <c r="MR20" s="265"/>
      <c r="MS20" s="265"/>
      <c r="MT20" s="265"/>
      <c r="MU20" s="265"/>
      <c r="MV20" s="265"/>
      <c r="MW20" s="265"/>
      <c r="MX20" s="265"/>
      <c r="MY20" s="265"/>
      <c r="MZ20" s="265"/>
      <c r="NA20" s="265"/>
      <c r="NB20" s="265"/>
      <c r="NC20" s="265"/>
      <c r="ND20" s="265"/>
      <c r="NE20" s="265"/>
      <c r="NF20" s="265"/>
      <c r="NG20" s="265"/>
      <c r="NH20" s="265"/>
      <c r="NI20" s="265"/>
      <c r="NJ20" s="265"/>
      <c r="NK20" s="265"/>
      <c r="NL20" s="265"/>
      <c r="NM20" s="265"/>
      <c r="NN20" s="265"/>
      <c r="NO20" s="265"/>
      <c r="NP20" s="292"/>
      <c r="NQ20" s="258"/>
      <c r="NR20" s="262"/>
      <c r="NS20" s="262">
        <v>1</v>
      </c>
      <c r="NT20" s="262"/>
      <c r="NU20" s="262">
        <v>1</v>
      </c>
      <c r="NV20" s="262"/>
      <c r="NW20" s="263"/>
    </row>
    <row r="21" spans="1:400" s="267" customFormat="1" ht="30" customHeight="1" x14ac:dyDescent="0.25">
      <c r="A21" s="268">
        <f>'Ratownictwo_medyczne I st.'!A21</f>
        <v>2</v>
      </c>
      <c r="B21" s="269" t="str">
        <f>IF('Ratownictwo_medyczne I st.'!B21&gt;0,'Ratownictwo_medyczne I st.'!B21," ")</f>
        <v>A</v>
      </c>
      <c r="C21" s="269" t="str">
        <f>IF('Ratownictwo_medyczne I st.'!C21&gt;0,'Ratownictwo_medyczne I st.'!C21," ")</f>
        <v>2025/2028</v>
      </c>
      <c r="D21" s="269" t="str">
        <f>IF('Ratownictwo_medyczne I st.'!D21&gt;0,'Ratownictwo_medyczne I st.'!D21," ")</f>
        <v xml:space="preserve"> </v>
      </c>
      <c r="E21" s="269">
        <f>IF('Ratownictwo_medyczne I st.'!E21&gt;0,'Ratownictwo_medyczne I st.'!E21," ")</f>
        <v>1</v>
      </c>
      <c r="F21" s="269" t="str">
        <f>IF('Ratownictwo_medyczne I st.'!F21&gt;0,'Ratownictwo_medyczne I st.'!F21," ")</f>
        <v>2025/2026</v>
      </c>
      <c r="G21" s="269" t="str">
        <f>IF('Ratownictwo_medyczne I st.'!G21&gt;0,'Ratownictwo_medyczne I st.'!G21," ")</f>
        <v>RPS</v>
      </c>
      <c r="H21" s="269" t="str">
        <f>IF('Ratownictwo_medyczne I st.'!H21&gt;0,'Ratownictwo_medyczne I st.'!H21," ")</f>
        <v>ze standardu</v>
      </c>
      <c r="I21" s="313" t="str">
        <f>IF('Ratownictwo_medyczne I st.'!I21&gt;0,'Ratownictwo_medyczne I st.'!I21," ")</f>
        <v>Fizjologia z elementami fizjologii klinicznej</v>
      </c>
      <c r="J21" s="250">
        <f>'Ratownictwo_medyczne I st.'!L21</f>
        <v>63</v>
      </c>
      <c r="K21" s="251">
        <f>'Ratownictwo_medyczne I st.'!M21</f>
        <v>28</v>
      </c>
      <c r="L21" s="252">
        <f>'Ratownictwo_medyczne I st.'!N21</f>
        <v>35</v>
      </c>
      <c r="M21" s="253">
        <f>'Ratownictwo_medyczne I st.'!AA21+'Ratownictwo_medyczne I st.'!AC21+'Ratownictwo_medyczne I st.'!AX21+'Ratownictwo_medyczne I st.'!AZ21</f>
        <v>25</v>
      </c>
      <c r="N21" s="317">
        <f>'Ratownictwo_medyczne I st.'!O21</f>
        <v>35</v>
      </c>
      <c r="O21" s="318">
        <f>'Ratownictwo_medyczne I st.'!P21</f>
        <v>2.5</v>
      </c>
      <c r="P21" s="319" t="str">
        <f>'Ratownictwo_medyczne I st.'!U21</f>
        <v>egz</v>
      </c>
      <c r="Q21" s="254">
        <f t="shared" si="0"/>
        <v>14</v>
      </c>
      <c r="R21" s="255">
        <f t="shared" si="1"/>
        <v>1</v>
      </c>
      <c r="S21" s="256">
        <f t="shared" si="2"/>
        <v>2</v>
      </c>
      <c r="T21" s="257"/>
      <c r="U21" s="264"/>
      <c r="V21" s="264"/>
      <c r="W21" s="264">
        <v>1</v>
      </c>
      <c r="X21" s="264">
        <v>1</v>
      </c>
      <c r="Y21" s="264">
        <v>1</v>
      </c>
      <c r="Z21" s="273">
        <v>1</v>
      </c>
      <c r="AA21" s="273">
        <v>1</v>
      </c>
      <c r="AB21" s="273">
        <v>1</v>
      </c>
      <c r="AC21" s="273">
        <v>1</v>
      </c>
      <c r="AD21" s="273">
        <v>1</v>
      </c>
      <c r="AE21" s="273">
        <v>1</v>
      </c>
      <c r="AF21" s="273">
        <v>1</v>
      </c>
      <c r="AG21" s="273">
        <v>1</v>
      </c>
      <c r="AH21" s="273">
        <v>1</v>
      </c>
      <c r="AI21" s="273">
        <v>1</v>
      </c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>
        <v>1</v>
      </c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3"/>
      <c r="BS21" s="273"/>
      <c r="BT21" s="273"/>
      <c r="BU21" s="271"/>
      <c r="BV21" s="257"/>
      <c r="BW21" s="264"/>
      <c r="BX21" s="264"/>
      <c r="BY21" s="264"/>
      <c r="BZ21" s="264"/>
      <c r="CA21" s="264"/>
      <c r="CB21" s="264"/>
      <c r="CC21" s="264"/>
      <c r="CD21" s="264"/>
      <c r="CE21" s="264"/>
      <c r="CF21" s="264"/>
      <c r="CG21" s="264"/>
      <c r="CH21" s="264"/>
      <c r="CI21" s="264"/>
      <c r="CJ21" s="264"/>
      <c r="CK21" s="264"/>
      <c r="CL21" s="264"/>
      <c r="CM21" s="264"/>
      <c r="CN21" s="264"/>
      <c r="CO21" s="264"/>
      <c r="CP21" s="264"/>
      <c r="CQ21" s="264"/>
      <c r="CR21" s="270"/>
      <c r="CS21" s="273"/>
      <c r="CT21" s="273"/>
      <c r="CU21" s="273"/>
      <c r="CV21" s="273"/>
      <c r="CW21" s="273"/>
      <c r="CX21" s="273"/>
      <c r="CY21" s="273"/>
      <c r="CZ21" s="273"/>
      <c r="DA21" s="273"/>
      <c r="DB21" s="273"/>
      <c r="DC21" s="273"/>
      <c r="DD21" s="273"/>
      <c r="DE21" s="273"/>
      <c r="DF21" s="273"/>
      <c r="DG21" s="273"/>
      <c r="DH21" s="273"/>
      <c r="DI21" s="273"/>
      <c r="DJ21" s="273"/>
      <c r="DK21" s="273"/>
      <c r="DL21" s="273"/>
      <c r="DM21" s="273"/>
      <c r="DN21" s="273"/>
      <c r="DO21" s="273"/>
      <c r="DP21" s="273"/>
      <c r="DQ21" s="273"/>
      <c r="DR21" s="273"/>
      <c r="DS21" s="273"/>
      <c r="DT21" s="273"/>
      <c r="DU21" s="273"/>
      <c r="DV21" s="273"/>
      <c r="DW21" s="273"/>
      <c r="DX21" s="273"/>
      <c r="DY21" s="273"/>
      <c r="DZ21" s="273"/>
      <c r="EA21" s="273"/>
      <c r="EB21" s="273"/>
      <c r="EC21" s="273"/>
      <c r="ED21" s="271"/>
      <c r="EE21" s="257"/>
      <c r="EF21" s="264"/>
      <c r="EG21" s="264"/>
      <c r="EH21" s="264"/>
      <c r="EI21" s="264"/>
      <c r="EJ21" s="264"/>
      <c r="EK21" s="264"/>
      <c r="EL21" s="264"/>
      <c r="EM21" s="264"/>
      <c r="EN21" s="264"/>
      <c r="EO21" s="264"/>
      <c r="EP21" s="264"/>
      <c r="EQ21" s="264"/>
      <c r="ER21" s="264"/>
      <c r="ES21" s="264"/>
      <c r="ET21" s="264"/>
      <c r="EU21" s="264"/>
      <c r="EV21" s="264"/>
      <c r="EW21" s="264"/>
      <c r="EX21" s="264"/>
      <c r="EY21" s="264"/>
      <c r="EZ21" s="264"/>
      <c r="FA21" s="264"/>
      <c r="FB21" s="264"/>
      <c r="FC21" s="264"/>
      <c r="FD21" s="264"/>
      <c r="FE21" s="264"/>
      <c r="FF21" s="264"/>
      <c r="FG21" s="264"/>
      <c r="FH21" s="264"/>
      <c r="FI21" s="264"/>
      <c r="FJ21" s="264"/>
      <c r="FK21" s="264"/>
      <c r="FL21" s="264"/>
      <c r="FM21" s="264"/>
      <c r="FN21" s="264"/>
      <c r="FO21" s="264"/>
      <c r="FP21" s="264"/>
      <c r="FQ21" s="264"/>
      <c r="FR21" s="264"/>
      <c r="FS21" s="264"/>
      <c r="FT21" s="273"/>
      <c r="FU21" s="273"/>
      <c r="FV21" s="273"/>
      <c r="FW21" s="273"/>
      <c r="FX21" s="273"/>
      <c r="FY21" s="273"/>
      <c r="FZ21" s="273"/>
      <c r="GA21" s="273"/>
      <c r="GB21" s="273"/>
      <c r="GC21" s="273"/>
      <c r="GD21" s="273"/>
      <c r="GE21" s="273"/>
      <c r="GF21" s="273"/>
      <c r="GG21" s="273"/>
      <c r="GH21" s="273"/>
      <c r="GI21" s="273"/>
      <c r="GJ21" s="273"/>
      <c r="GK21" s="273"/>
      <c r="GL21" s="273"/>
      <c r="GM21" s="273"/>
      <c r="GN21" s="273"/>
      <c r="GO21" s="273"/>
      <c r="GP21" s="273"/>
      <c r="GQ21" s="273"/>
      <c r="GR21" s="273"/>
      <c r="GS21" s="273"/>
      <c r="GT21" s="273"/>
      <c r="GU21" s="273"/>
      <c r="GV21" s="273"/>
      <c r="GW21" s="273"/>
      <c r="GX21" s="273"/>
      <c r="GY21" s="273"/>
      <c r="GZ21" s="273"/>
      <c r="HA21" s="273"/>
      <c r="HB21" s="273"/>
      <c r="HC21" s="273"/>
      <c r="HD21" s="273"/>
      <c r="HE21" s="273"/>
      <c r="HF21" s="273"/>
      <c r="HG21" s="273"/>
      <c r="HH21" s="273"/>
      <c r="HI21" s="273"/>
      <c r="HJ21" s="273"/>
      <c r="HK21" s="273"/>
      <c r="HL21" s="273"/>
      <c r="HM21" s="273"/>
      <c r="HN21" s="273"/>
      <c r="HO21" s="273"/>
      <c r="HP21" s="273"/>
      <c r="HQ21" s="273"/>
      <c r="HR21" s="273"/>
      <c r="HS21" s="273"/>
      <c r="HT21" s="273"/>
      <c r="HU21" s="273"/>
      <c r="HV21" s="273"/>
      <c r="HW21" s="273"/>
      <c r="HX21" s="273"/>
      <c r="HY21" s="273"/>
      <c r="HZ21" s="273"/>
      <c r="IA21" s="273"/>
      <c r="IB21" s="273"/>
      <c r="IC21" s="273"/>
      <c r="ID21" s="273"/>
      <c r="IE21" s="273"/>
      <c r="IF21" s="273"/>
      <c r="IG21" s="273"/>
      <c r="IH21" s="273"/>
      <c r="II21" s="273"/>
      <c r="IJ21" s="273"/>
      <c r="IK21" s="273"/>
      <c r="IL21" s="273"/>
      <c r="IM21" s="273"/>
      <c r="IN21" s="273"/>
      <c r="IO21" s="273"/>
      <c r="IP21" s="273"/>
      <c r="IQ21" s="273"/>
      <c r="IR21" s="273"/>
      <c r="IS21" s="273"/>
      <c r="IT21" s="273"/>
      <c r="IU21" s="273"/>
      <c r="IV21" s="273"/>
      <c r="IW21" s="273"/>
      <c r="IX21" s="273"/>
      <c r="IY21" s="271"/>
      <c r="IZ21" s="272"/>
      <c r="JA21" s="273"/>
      <c r="JB21" s="276">
        <v>1</v>
      </c>
      <c r="JC21" s="276"/>
      <c r="JD21" s="276"/>
      <c r="JE21" s="276"/>
      <c r="JF21" s="276"/>
      <c r="JG21" s="276"/>
      <c r="JH21" s="276"/>
      <c r="JI21" s="276"/>
      <c r="JJ21" s="276"/>
      <c r="JK21" s="276"/>
      <c r="JL21" s="276"/>
      <c r="JM21" s="276"/>
      <c r="JN21" s="276"/>
      <c r="JO21" s="276"/>
      <c r="JP21" s="276"/>
      <c r="JQ21" s="276"/>
      <c r="JR21" s="274"/>
      <c r="JS21" s="275"/>
      <c r="JT21" s="273"/>
      <c r="JU21" s="273"/>
      <c r="JV21" s="273"/>
      <c r="JW21" s="273"/>
      <c r="JX21" s="273"/>
      <c r="JY21" s="273"/>
      <c r="JZ21" s="273"/>
      <c r="KA21" s="273"/>
      <c r="KB21" s="273"/>
      <c r="KC21" s="273"/>
      <c r="KD21" s="276"/>
      <c r="KE21" s="276"/>
      <c r="KF21" s="276"/>
      <c r="KG21" s="276"/>
      <c r="KH21" s="276"/>
      <c r="KI21" s="276"/>
      <c r="KJ21" s="276"/>
      <c r="KK21" s="276"/>
      <c r="KL21" s="276"/>
      <c r="KM21" s="276"/>
      <c r="KN21" s="276"/>
      <c r="KO21" s="276"/>
      <c r="KP21" s="272"/>
      <c r="KQ21" s="273"/>
      <c r="KR21" s="273"/>
      <c r="KS21" s="273"/>
      <c r="KT21" s="273"/>
      <c r="KU21" s="273"/>
      <c r="KV21" s="273"/>
      <c r="KW21" s="273"/>
      <c r="KX21" s="273"/>
      <c r="KY21" s="273"/>
      <c r="KZ21" s="273"/>
      <c r="LA21" s="273"/>
      <c r="LB21" s="273"/>
      <c r="LC21" s="273"/>
      <c r="LD21" s="273"/>
      <c r="LE21" s="273"/>
      <c r="LF21" s="273"/>
      <c r="LG21" s="273"/>
      <c r="LH21" s="273"/>
      <c r="LI21" s="273"/>
      <c r="LJ21" s="273"/>
      <c r="LK21" s="273"/>
      <c r="LL21" s="273"/>
      <c r="LM21" s="273"/>
      <c r="LN21" s="273"/>
      <c r="LO21" s="273"/>
      <c r="LP21" s="273"/>
      <c r="LQ21" s="273"/>
      <c r="LR21" s="273"/>
      <c r="LS21" s="273"/>
      <c r="LT21" s="273"/>
      <c r="LU21" s="273"/>
      <c r="LV21" s="273"/>
      <c r="LW21" s="273"/>
      <c r="LX21" s="273"/>
      <c r="LY21" s="273"/>
      <c r="LZ21" s="273"/>
      <c r="MA21" s="273"/>
      <c r="MB21" s="273"/>
      <c r="MC21" s="273"/>
      <c r="MD21" s="273"/>
      <c r="ME21" s="273"/>
      <c r="MF21" s="273"/>
      <c r="MG21" s="273"/>
      <c r="MH21" s="273"/>
      <c r="MI21" s="273"/>
      <c r="MJ21" s="273"/>
      <c r="MK21" s="273"/>
      <c r="ML21" s="273"/>
      <c r="MM21" s="273"/>
      <c r="MN21" s="273"/>
      <c r="MO21" s="273"/>
      <c r="MP21" s="273"/>
      <c r="MQ21" s="273"/>
      <c r="MR21" s="273"/>
      <c r="MS21" s="273"/>
      <c r="MT21" s="273"/>
      <c r="MU21" s="273"/>
      <c r="MV21" s="273"/>
      <c r="MW21" s="273"/>
      <c r="MX21" s="273"/>
      <c r="MY21" s="273"/>
      <c r="MZ21" s="273"/>
      <c r="NA21" s="273"/>
      <c r="NB21" s="273"/>
      <c r="NC21" s="273"/>
      <c r="ND21" s="273"/>
      <c r="NE21" s="273"/>
      <c r="NF21" s="273"/>
      <c r="NG21" s="273"/>
      <c r="NH21" s="273"/>
      <c r="NI21" s="273"/>
      <c r="NJ21" s="273"/>
      <c r="NK21" s="273"/>
      <c r="NL21" s="273"/>
      <c r="NM21" s="273"/>
      <c r="NN21" s="273"/>
      <c r="NO21" s="273"/>
      <c r="NP21" s="274"/>
      <c r="NQ21" s="275"/>
      <c r="NR21" s="273"/>
      <c r="NS21" s="273">
        <v>1</v>
      </c>
      <c r="NT21" s="273"/>
      <c r="NU21" s="274">
        <v>1</v>
      </c>
      <c r="NV21" s="273"/>
      <c r="NW21" s="274"/>
    </row>
    <row r="22" spans="1:400" s="267" customFormat="1" ht="30" customHeight="1" x14ac:dyDescent="0.25">
      <c r="A22" s="268">
        <f>'Ratownictwo_medyczne I st.'!A22</f>
        <v>3</v>
      </c>
      <c r="B22" s="269" t="str">
        <f>IF('Ratownictwo_medyczne I st.'!B22&gt;0,'Ratownictwo_medyczne I st.'!B22," ")</f>
        <v>A</v>
      </c>
      <c r="C22" s="269" t="str">
        <f>IF('Ratownictwo_medyczne I st.'!C22&gt;0,'Ratownictwo_medyczne I st.'!C22," ")</f>
        <v>2025/2028</v>
      </c>
      <c r="D22" s="269" t="str">
        <f>IF('Ratownictwo_medyczne I st.'!D22&gt;0,'Ratownictwo_medyczne I st.'!D22," ")</f>
        <v xml:space="preserve"> </v>
      </c>
      <c r="E22" s="269">
        <f>IF('Ratownictwo_medyczne I st.'!E22&gt;0,'Ratownictwo_medyczne I st.'!E22," ")</f>
        <v>1</v>
      </c>
      <c r="F22" s="269" t="str">
        <f>IF('Ratownictwo_medyczne I st.'!F22&gt;0,'Ratownictwo_medyczne I st.'!F22," ")</f>
        <v>2025/2026</v>
      </c>
      <c r="G22" s="269" t="str">
        <f>IF('Ratownictwo_medyczne I st.'!G22&gt;0,'Ratownictwo_medyczne I st.'!G22," ")</f>
        <v>RPS</v>
      </c>
      <c r="H22" s="269" t="str">
        <f>IF('Ratownictwo_medyczne I st.'!H22&gt;0,'Ratownictwo_medyczne I st.'!H22," ")</f>
        <v>ze standardu</v>
      </c>
      <c r="I22" s="313" t="str">
        <f>IF('Ratownictwo_medyczne I st.'!I22&gt;0,'Ratownictwo_medyczne I st.'!I22," ")</f>
        <v>Biologia i mikrobiologia</v>
      </c>
      <c r="J22" s="250">
        <f>'Ratownictwo_medyczne I st.'!L22</f>
        <v>63</v>
      </c>
      <c r="K22" s="251">
        <f>'Ratownictwo_medyczne I st.'!M22</f>
        <v>28</v>
      </c>
      <c r="L22" s="252">
        <f>'Ratownictwo_medyczne I st.'!N22</f>
        <v>35</v>
      </c>
      <c r="M22" s="253">
        <f>'Ratownictwo_medyczne I st.'!AA22+'Ratownictwo_medyczne I st.'!AC22+'Ratownictwo_medyczne I st.'!AX22+'Ratownictwo_medyczne I st.'!AZ22</f>
        <v>25</v>
      </c>
      <c r="N22" s="317">
        <f>'Ratownictwo_medyczne I st.'!O22</f>
        <v>35</v>
      </c>
      <c r="O22" s="318">
        <f>'Ratownictwo_medyczne I st.'!P22</f>
        <v>2.5</v>
      </c>
      <c r="P22" s="319" t="str">
        <f>'Ratownictwo_medyczne I st.'!U22</f>
        <v>egz</v>
      </c>
      <c r="Q22" s="254">
        <f t="shared" si="0"/>
        <v>9</v>
      </c>
      <c r="R22" s="255">
        <f t="shared" si="1"/>
        <v>2</v>
      </c>
      <c r="S22" s="256">
        <f t="shared" si="2"/>
        <v>1</v>
      </c>
      <c r="T22" s="257"/>
      <c r="U22" s="264"/>
      <c r="V22" s="264"/>
      <c r="W22" s="264"/>
      <c r="X22" s="264"/>
      <c r="Y22" s="264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>
        <v>1</v>
      </c>
      <c r="AK22" s="273"/>
      <c r="AL22" s="273">
        <v>1</v>
      </c>
      <c r="AM22" s="273">
        <v>1</v>
      </c>
      <c r="AN22" s="273"/>
      <c r="AO22" s="273">
        <v>1</v>
      </c>
      <c r="AP22" s="273">
        <v>1</v>
      </c>
      <c r="AQ22" s="273">
        <v>1</v>
      </c>
      <c r="AR22" s="273">
        <v>1</v>
      </c>
      <c r="AS22" s="273">
        <v>1</v>
      </c>
      <c r="AT22" s="273">
        <v>1</v>
      </c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1"/>
      <c r="BV22" s="257"/>
      <c r="BW22" s="264"/>
      <c r="BX22" s="264"/>
      <c r="BY22" s="264"/>
      <c r="BZ22" s="264"/>
      <c r="CA22" s="264"/>
      <c r="CB22" s="264"/>
      <c r="CC22" s="264"/>
      <c r="CD22" s="264"/>
      <c r="CE22" s="264"/>
      <c r="CF22" s="264"/>
      <c r="CG22" s="264"/>
      <c r="CH22" s="264"/>
      <c r="CI22" s="264"/>
      <c r="CJ22" s="264"/>
      <c r="CK22" s="264"/>
      <c r="CL22" s="264"/>
      <c r="CM22" s="264"/>
      <c r="CN22" s="264"/>
      <c r="CO22" s="264"/>
      <c r="CP22" s="264"/>
      <c r="CQ22" s="264"/>
      <c r="CR22" s="270"/>
      <c r="CS22" s="273"/>
      <c r="CT22" s="273"/>
      <c r="CU22" s="273"/>
      <c r="CV22" s="273"/>
      <c r="CW22" s="273"/>
      <c r="CX22" s="273"/>
      <c r="CY22" s="273"/>
      <c r="CZ22" s="273"/>
      <c r="DA22" s="273"/>
      <c r="DB22" s="273"/>
      <c r="DC22" s="273"/>
      <c r="DD22" s="273"/>
      <c r="DE22" s="273"/>
      <c r="DF22" s="273"/>
      <c r="DG22" s="273"/>
      <c r="DH22" s="273"/>
      <c r="DI22" s="273"/>
      <c r="DJ22" s="273"/>
      <c r="DK22" s="273"/>
      <c r="DL22" s="273"/>
      <c r="DM22" s="273"/>
      <c r="DN22" s="273"/>
      <c r="DO22" s="273"/>
      <c r="DP22" s="273"/>
      <c r="DQ22" s="273"/>
      <c r="DR22" s="273"/>
      <c r="DS22" s="273"/>
      <c r="DT22" s="273"/>
      <c r="DU22" s="273"/>
      <c r="DV22" s="273"/>
      <c r="DW22" s="273"/>
      <c r="DX22" s="273"/>
      <c r="DY22" s="273"/>
      <c r="DZ22" s="273"/>
      <c r="EA22" s="273"/>
      <c r="EB22" s="273"/>
      <c r="EC22" s="273"/>
      <c r="ED22" s="271"/>
      <c r="EE22" s="257"/>
      <c r="EF22" s="264"/>
      <c r="EG22" s="264"/>
      <c r="EH22" s="264"/>
      <c r="EI22" s="264"/>
      <c r="EJ22" s="264"/>
      <c r="EK22" s="264"/>
      <c r="EL22" s="264"/>
      <c r="EM22" s="264"/>
      <c r="EN22" s="264"/>
      <c r="EO22" s="264"/>
      <c r="EP22" s="264"/>
      <c r="EQ22" s="264"/>
      <c r="ER22" s="264"/>
      <c r="ES22" s="264"/>
      <c r="ET22" s="264"/>
      <c r="EU22" s="264"/>
      <c r="EV22" s="264"/>
      <c r="EW22" s="264"/>
      <c r="EX22" s="264"/>
      <c r="EY22" s="264"/>
      <c r="EZ22" s="264"/>
      <c r="FA22" s="264"/>
      <c r="FB22" s="264"/>
      <c r="FC22" s="264"/>
      <c r="FD22" s="264"/>
      <c r="FE22" s="264"/>
      <c r="FF22" s="264"/>
      <c r="FG22" s="264"/>
      <c r="FH22" s="264"/>
      <c r="FI22" s="264"/>
      <c r="FJ22" s="264"/>
      <c r="FK22" s="264"/>
      <c r="FL22" s="264"/>
      <c r="FM22" s="264"/>
      <c r="FN22" s="264"/>
      <c r="FO22" s="264"/>
      <c r="FP22" s="264"/>
      <c r="FQ22" s="264"/>
      <c r="FR22" s="264"/>
      <c r="FS22" s="264"/>
      <c r="FT22" s="273"/>
      <c r="FU22" s="273"/>
      <c r="FV22" s="273"/>
      <c r="FW22" s="273"/>
      <c r="FX22" s="273"/>
      <c r="FY22" s="273"/>
      <c r="FZ22" s="273"/>
      <c r="GA22" s="273"/>
      <c r="GB22" s="273"/>
      <c r="GC22" s="273"/>
      <c r="GD22" s="273"/>
      <c r="GE22" s="273"/>
      <c r="GF22" s="273"/>
      <c r="GG22" s="273"/>
      <c r="GH22" s="273"/>
      <c r="GI22" s="273"/>
      <c r="GJ22" s="273"/>
      <c r="GK22" s="273"/>
      <c r="GL22" s="273"/>
      <c r="GM22" s="273"/>
      <c r="GN22" s="273"/>
      <c r="GO22" s="273"/>
      <c r="GP22" s="273"/>
      <c r="GQ22" s="273"/>
      <c r="GR22" s="273"/>
      <c r="GS22" s="273"/>
      <c r="GT22" s="273"/>
      <c r="GU22" s="273"/>
      <c r="GV22" s="273"/>
      <c r="GW22" s="273"/>
      <c r="GX22" s="273"/>
      <c r="GY22" s="273"/>
      <c r="GZ22" s="273"/>
      <c r="HA22" s="273"/>
      <c r="HB22" s="273"/>
      <c r="HC22" s="273"/>
      <c r="HD22" s="273"/>
      <c r="HE22" s="273"/>
      <c r="HF22" s="273"/>
      <c r="HG22" s="273"/>
      <c r="HH22" s="273"/>
      <c r="HI22" s="273"/>
      <c r="HJ22" s="273"/>
      <c r="HK22" s="273"/>
      <c r="HL22" s="273"/>
      <c r="HM22" s="273"/>
      <c r="HN22" s="273"/>
      <c r="HO22" s="273"/>
      <c r="HP22" s="273"/>
      <c r="HQ22" s="273"/>
      <c r="HR22" s="273"/>
      <c r="HS22" s="273"/>
      <c r="HT22" s="273"/>
      <c r="HU22" s="273"/>
      <c r="HV22" s="273"/>
      <c r="HW22" s="273"/>
      <c r="HX22" s="273"/>
      <c r="HY22" s="273"/>
      <c r="HZ22" s="273"/>
      <c r="IA22" s="273"/>
      <c r="IB22" s="273"/>
      <c r="IC22" s="273"/>
      <c r="ID22" s="273"/>
      <c r="IE22" s="273"/>
      <c r="IF22" s="273"/>
      <c r="IG22" s="273"/>
      <c r="IH22" s="273"/>
      <c r="II22" s="273"/>
      <c r="IJ22" s="273"/>
      <c r="IK22" s="273"/>
      <c r="IL22" s="273"/>
      <c r="IM22" s="273"/>
      <c r="IN22" s="273"/>
      <c r="IO22" s="273"/>
      <c r="IP22" s="273"/>
      <c r="IQ22" s="273"/>
      <c r="IR22" s="273"/>
      <c r="IS22" s="273"/>
      <c r="IT22" s="273"/>
      <c r="IU22" s="273"/>
      <c r="IV22" s="273"/>
      <c r="IW22" s="273"/>
      <c r="IX22" s="273"/>
      <c r="IY22" s="271"/>
      <c r="IZ22" s="272"/>
      <c r="JA22" s="273"/>
      <c r="JB22" s="276"/>
      <c r="JC22" s="276"/>
      <c r="JD22" s="276"/>
      <c r="JE22" s="276"/>
      <c r="JF22" s="276">
        <v>1</v>
      </c>
      <c r="JG22" s="276"/>
      <c r="JH22" s="276"/>
      <c r="JI22" s="276"/>
      <c r="JJ22" s="276"/>
      <c r="JK22" s="276"/>
      <c r="JL22" s="276"/>
      <c r="JM22" s="276">
        <v>1</v>
      </c>
      <c r="JN22" s="276"/>
      <c r="JO22" s="276"/>
      <c r="JP22" s="276"/>
      <c r="JQ22" s="276"/>
      <c r="JR22" s="274"/>
      <c r="JS22" s="275"/>
      <c r="JT22" s="273"/>
      <c r="JU22" s="273"/>
      <c r="JV22" s="273"/>
      <c r="JW22" s="273"/>
      <c r="JX22" s="273"/>
      <c r="JY22" s="273"/>
      <c r="JZ22" s="273"/>
      <c r="KA22" s="273"/>
      <c r="KB22" s="273"/>
      <c r="KC22" s="273"/>
      <c r="KD22" s="276"/>
      <c r="KE22" s="276"/>
      <c r="KF22" s="276"/>
      <c r="KG22" s="276"/>
      <c r="KH22" s="276"/>
      <c r="KI22" s="276"/>
      <c r="KJ22" s="276"/>
      <c r="KK22" s="276"/>
      <c r="KL22" s="276"/>
      <c r="KM22" s="276"/>
      <c r="KN22" s="276"/>
      <c r="KO22" s="276"/>
      <c r="KP22" s="272"/>
      <c r="KQ22" s="273"/>
      <c r="KR22" s="273"/>
      <c r="KS22" s="273"/>
      <c r="KT22" s="273"/>
      <c r="KU22" s="273"/>
      <c r="KV22" s="273"/>
      <c r="KW22" s="273"/>
      <c r="KX22" s="273"/>
      <c r="KY22" s="273"/>
      <c r="KZ22" s="273"/>
      <c r="LA22" s="273"/>
      <c r="LB22" s="273"/>
      <c r="LC22" s="273"/>
      <c r="LD22" s="273"/>
      <c r="LE22" s="273"/>
      <c r="LF22" s="273"/>
      <c r="LG22" s="273"/>
      <c r="LH22" s="273"/>
      <c r="LI22" s="273"/>
      <c r="LJ22" s="273"/>
      <c r="LK22" s="273"/>
      <c r="LL22" s="273"/>
      <c r="LM22" s="273"/>
      <c r="LN22" s="273"/>
      <c r="LO22" s="273"/>
      <c r="LP22" s="273"/>
      <c r="LQ22" s="273"/>
      <c r="LR22" s="273"/>
      <c r="LS22" s="273"/>
      <c r="LT22" s="273"/>
      <c r="LU22" s="273"/>
      <c r="LV22" s="273"/>
      <c r="LW22" s="273"/>
      <c r="LX22" s="273"/>
      <c r="LY22" s="273"/>
      <c r="LZ22" s="273"/>
      <c r="MA22" s="273"/>
      <c r="MB22" s="273"/>
      <c r="MC22" s="273"/>
      <c r="MD22" s="273"/>
      <c r="ME22" s="273"/>
      <c r="MF22" s="273"/>
      <c r="MG22" s="273"/>
      <c r="MH22" s="273"/>
      <c r="MI22" s="273"/>
      <c r="MJ22" s="273"/>
      <c r="MK22" s="273"/>
      <c r="ML22" s="273"/>
      <c r="MM22" s="273"/>
      <c r="MN22" s="273"/>
      <c r="MO22" s="273"/>
      <c r="MP22" s="273"/>
      <c r="MQ22" s="273"/>
      <c r="MR22" s="273"/>
      <c r="MS22" s="273"/>
      <c r="MT22" s="273"/>
      <c r="MU22" s="273"/>
      <c r="MV22" s="273"/>
      <c r="MW22" s="273"/>
      <c r="MX22" s="273"/>
      <c r="MY22" s="273"/>
      <c r="MZ22" s="273"/>
      <c r="NA22" s="273"/>
      <c r="NB22" s="273"/>
      <c r="NC22" s="273"/>
      <c r="ND22" s="273"/>
      <c r="NE22" s="273"/>
      <c r="NF22" s="273"/>
      <c r="NG22" s="273"/>
      <c r="NH22" s="273"/>
      <c r="NI22" s="273"/>
      <c r="NJ22" s="273"/>
      <c r="NK22" s="273"/>
      <c r="NL22" s="273"/>
      <c r="NM22" s="273"/>
      <c r="NN22" s="273"/>
      <c r="NO22" s="273"/>
      <c r="NP22" s="274"/>
      <c r="NQ22" s="275"/>
      <c r="NR22" s="273"/>
      <c r="NS22" s="273"/>
      <c r="NT22" s="273"/>
      <c r="NU22" s="273">
        <v>1</v>
      </c>
      <c r="NV22" s="273"/>
      <c r="NW22" s="274"/>
    </row>
    <row r="23" spans="1:400" s="267" customFormat="1" ht="30" customHeight="1" x14ac:dyDescent="0.25">
      <c r="A23" s="268">
        <f>'Ratownictwo_medyczne I st.'!A23</f>
        <v>4</v>
      </c>
      <c r="B23" s="269" t="str">
        <f>IF('Ratownictwo_medyczne I st.'!B23&gt;0,'Ratownictwo_medyczne I st.'!B23," ")</f>
        <v>A</v>
      </c>
      <c r="C23" s="269" t="str">
        <f>IF('Ratownictwo_medyczne I st.'!C23&gt;0,'Ratownictwo_medyczne I st.'!C23," ")</f>
        <v>2025/2028</v>
      </c>
      <c r="D23" s="269" t="str">
        <f>IF('Ratownictwo_medyczne I st.'!D23&gt;0,'Ratownictwo_medyczne I st.'!D23," ")</f>
        <v xml:space="preserve"> </v>
      </c>
      <c r="E23" s="269">
        <f>IF('Ratownictwo_medyczne I st.'!E23&gt;0,'Ratownictwo_medyczne I st.'!E23," ")</f>
        <v>1</v>
      </c>
      <c r="F23" s="269" t="str">
        <f>IF('Ratownictwo_medyczne I st.'!F23&gt;0,'Ratownictwo_medyczne I st.'!F23," ")</f>
        <v>2025/2026</v>
      </c>
      <c r="G23" s="269" t="str">
        <f>IF('Ratownictwo_medyczne I st.'!G23&gt;0,'Ratownictwo_medyczne I st.'!G23," ")</f>
        <v>RPS</v>
      </c>
      <c r="H23" s="269" t="str">
        <f>IF('Ratownictwo_medyczne I st.'!H23&gt;0,'Ratownictwo_medyczne I st.'!H23," ")</f>
        <v>ze standardu</v>
      </c>
      <c r="I23" s="313" t="str">
        <f>IF('Ratownictwo_medyczne I st.'!I23&gt;0,'Ratownictwo_medyczne I st.'!I23," ")</f>
        <v>Biofizyka</v>
      </c>
      <c r="J23" s="250">
        <f>'Ratownictwo_medyczne I st.'!L23</f>
        <v>25</v>
      </c>
      <c r="K23" s="251">
        <f>'Ratownictwo_medyczne I st.'!M23</f>
        <v>10</v>
      </c>
      <c r="L23" s="252">
        <f>'Ratownictwo_medyczne I st.'!N23</f>
        <v>15</v>
      </c>
      <c r="M23" s="253">
        <f>'Ratownictwo_medyczne I st.'!AA23+'Ratownictwo_medyczne I st.'!AC23+'Ratownictwo_medyczne I st.'!AX23+'Ratownictwo_medyczne I st.'!AZ23</f>
        <v>5</v>
      </c>
      <c r="N23" s="317">
        <f>'Ratownictwo_medyczne I st.'!O23</f>
        <v>15</v>
      </c>
      <c r="O23" s="318">
        <f>'Ratownictwo_medyczne I st.'!P23</f>
        <v>1</v>
      </c>
      <c r="P23" s="319" t="str">
        <f>'Ratownictwo_medyczne I st.'!U23</f>
        <v>zal</v>
      </c>
      <c r="Q23" s="254">
        <f t="shared" si="0"/>
        <v>3</v>
      </c>
      <c r="R23" s="255">
        <f t="shared" si="1"/>
        <v>2</v>
      </c>
      <c r="S23" s="256">
        <f t="shared" si="2"/>
        <v>2</v>
      </c>
      <c r="T23" s="257"/>
      <c r="U23" s="264"/>
      <c r="V23" s="264"/>
      <c r="W23" s="264"/>
      <c r="X23" s="264"/>
      <c r="Y23" s="264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>
        <v>1</v>
      </c>
      <c r="AL23" s="273"/>
      <c r="AM23" s="273"/>
      <c r="AN23" s="273"/>
      <c r="AO23" s="273"/>
      <c r="AP23" s="273"/>
      <c r="AQ23" s="273"/>
      <c r="AR23" s="273"/>
      <c r="AS23" s="273"/>
      <c r="AT23" s="273"/>
      <c r="AU23" s="273">
        <v>1</v>
      </c>
      <c r="AV23" s="273">
        <v>1</v>
      </c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3"/>
      <c r="BS23" s="273"/>
      <c r="BT23" s="273"/>
      <c r="BU23" s="271"/>
      <c r="BV23" s="257"/>
      <c r="BW23" s="264"/>
      <c r="BX23" s="264"/>
      <c r="BY23" s="264"/>
      <c r="BZ23" s="264"/>
      <c r="CA23" s="264"/>
      <c r="CB23" s="264"/>
      <c r="CC23" s="264"/>
      <c r="CD23" s="264"/>
      <c r="CE23" s="264"/>
      <c r="CF23" s="264"/>
      <c r="CG23" s="264"/>
      <c r="CH23" s="264"/>
      <c r="CI23" s="264"/>
      <c r="CJ23" s="264"/>
      <c r="CK23" s="264"/>
      <c r="CL23" s="264"/>
      <c r="CM23" s="264"/>
      <c r="CN23" s="264"/>
      <c r="CO23" s="264"/>
      <c r="CP23" s="264"/>
      <c r="CQ23" s="264"/>
      <c r="CR23" s="270"/>
      <c r="CS23" s="273"/>
      <c r="CT23" s="273"/>
      <c r="CU23" s="273"/>
      <c r="CV23" s="273"/>
      <c r="CW23" s="273"/>
      <c r="CX23" s="273"/>
      <c r="CY23" s="273"/>
      <c r="CZ23" s="273"/>
      <c r="DA23" s="273"/>
      <c r="DB23" s="273"/>
      <c r="DC23" s="273"/>
      <c r="DD23" s="273"/>
      <c r="DE23" s="273"/>
      <c r="DF23" s="273"/>
      <c r="DG23" s="273"/>
      <c r="DH23" s="273"/>
      <c r="DI23" s="273"/>
      <c r="DJ23" s="273"/>
      <c r="DK23" s="273"/>
      <c r="DL23" s="273"/>
      <c r="DM23" s="273"/>
      <c r="DN23" s="273"/>
      <c r="DO23" s="273"/>
      <c r="DP23" s="273"/>
      <c r="DQ23" s="273"/>
      <c r="DR23" s="273"/>
      <c r="DS23" s="273"/>
      <c r="DT23" s="273"/>
      <c r="DU23" s="273"/>
      <c r="DV23" s="273"/>
      <c r="DW23" s="273"/>
      <c r="DX23" s="273"/>
      <c r="DY23" s="273"/>
      <c r="DZ23" s="273"/>
      <c r="EA23" s="273"/>
      <c r="EB23" s="273"/>
      <c r="EC23" s="273"/>
      <c r="ED23" s="271"/>
      <c r="EE23" s="257"/>
      <c r="EF23" s="264"/>
      <c r="EG23" s="264"/>
      <c r="EH23" s="264"/>
      <c r="EI23" s="264"/>
      <c r="EJ23" s="264"/>
      <c r="EK23" s="264"/>
      <c r="EL23" s="264"/>
      <c r="EM23" s="264"/>
      <c r="EN23" s="264"/>
      <c r="EO23" s="264"/>
      <c r="EP23" s="264"/>
      <c r="EQ23" s="264"/>
      <c r="ER23" s="264"/>
      <c r="ES23" s="264"/>
      <c r="ET23" s="264"/>
      <c r="EU23" s="264"/>
      <c r="EV23" s="264"/>
      <c r="EW23" s="264"/>
      <c r="EX23" s="264"/>
      <c r="EY23" s="264"/>
      <c r="EZ23" s="264"/>
      <c r="FA23" s="264"/>
      <c r="FB23" s="264"/>
      <c r="FC23" s="264"/>
      <c r="FD23" s="264"/>
      <c r="FE23" s="264"/>
      <c r="FF23" s="264"/>
      <c r="FG23" s="264"/>
      <c r="FH23" s="264"/>
      <c r="FI23" s="264"/>
      <c r="FJ23" s="264"/>
      <c r="FK23" s="264"/>
      <c r="FL23" s="264"/>
      <c r="FM23" s="264"/>
      <c r="FN23" s="264"/>
      <c r="FO23" s="264"/>
      <c r="FP23" s="264"/>
      <c r="FQ23" s="264"/>
      <c r="FR23" s="264"/>
      <c r="FS23" s="264"/>
      <c r="FT23" s="273"/>
      <c r="FU23" s="273"/>
      <c r="FV23" s="273"/>
      <c r="FW23" s="273"/>
      <c r="FX23" s="273"/>
      <c r="FY23" s="273"/>
      <c r="FZ23" s="273"/>
      <c r="GA23" s="273"/>
      <c r="GB23" s="273"/>
      <c r="GC23" s="273"/>
      <c r="GD23" s="273"/>
      <c r="GE23" s="273"/>
      <c r="GF23" s="273"/>
      <c r="GG23" s="273"/>
      <c r="GH23" s="273"/>
      <c r="GI23" s="273"/>
      <c r="GJ23" s="273"/>
      <c r="GK23" s="273"/>
      <c r="GL23" s="273"/>
      <c r="GM23" s="273"/>
      <c r="GN23" s="273"/>
      <c r="GO23" s="273"/>
      <c r="GP23" s="273"/>
      <c r="GQ23" s="273"/>
      <c r="GR23" s="273"/>
      <c r="GS23" s="273"/>
      <c r="GT23" s="273"/>
      <c r="GU23" s="273"/>
      <c r="GV23" s="273"/>
      <c r="GW23" s="273"/>
      <c r="GX23" s="273"/>
      <c r="GY23" s="273"/>
      <c r="GZ23" s="273"/>
      <c r="HA23" s="273"/>
      <c r="HB23" s="273"/>
      <c r="HC23" s="273"/>
      <c r="HD23" s="273"/>
      <c r="HE23" s="273"/>
      <c r="HF23" s="273"/>
      <c r="HG23" s="273"/>
      <c r="HH23" s="273"/>
      <c r="HI23" s="273"/>
      <c r="HJ23" s="273"/>
      <c r="HK23" s="273"/>
      <c r="HL23" s="273"/>
      <c r="HM23" s="273"/>
      <c r="HN23" s="273"/>
      <c r="HO23" s="273"/>
      <c r="HP23" s="273"/>
      <c r="HQ23" s="273"/>
      <c r="HR23" s="273"/>
      <c r="HS23" s="273"/>
      <c r="HT23" s="273"/>
      <c r="HU23" s="273"/>
      <c r="HV23" s="273"/>
      <c r="HW23" s="273"/>
      <c r="HX23" s="273"/>
      <c r="HY23" s="273"/>
      <c r="HZ23" s="273"/>
      <c r="IA23" s="273"/>
      <c r="IB23" s="273"/>
      <c r="IC23" s="273"/>
      <c r="ID23" s="273"/>
      <c r="IE23" s="273"/>
      <c r="IF23" s="273"/>
      <c r="IG23" s="273"/>
      <c r="IH23" s="273"/>
      <c r="II23" s="273"/>
      <c r="IJ23" s="273"/>
      <c r="IK23" s="273"/>
      <c r="IL23" s="273"/>
      <c r="IM23" s="273"/>
      <c r="IN23" s="273"/>
      <c r="IO23" s="273"/>
      <c r="IP23" s="273"/>
      <c r="IQ23" s="273"/>
      <c r="IR23" s="273"/>
      <c r="IS23" s="273"/>
      <c r="IT23" s="273"/>
      <c r="IU23" s="273"/>
      <c r="IV23" s="273"/>
      <c r="IW23" s="273"/>
      <c r="IX23" s="273"/>
      <c r="IY23" s="271"/>
      <c r="IZ23" s="272"/>
      <c r="JA23" s="273"/>
      <c r="JB23" s="276"/>
      <c r="JC23" s="276"/>
      <c r="JD23" s="276"/>
      <c r="JE23" s="276"/>
      <c r="JF23" s="276"/>
      <c r="JG23" s="276">
        <v>1</v>
      </c>
      <c r="JH23" s="276">
        <v>1</v>
      </c>
      <c r="JI23" s="276"/>
      <c r="JJ23" s="276"/>
      <c r="JK23" s="276"/>
      <c r="JL23" s="276"/>
      <c r="JM23" s="276"/>
      <c r="JN23" s="276"/>
      <c r="JO23" s="276"/>
      <c r="JP23" s="276"/>
      <c r="JQ23" s="276"/>
      <c r="JR23" s="274"/>
      <c r="JS23" s="275"/>
      <c r="JT23" s="273"/>
      <c r="JU23" s="273"/>
      <c r="JV23" s="273"/>
      <c r="JW23" s="273"/>
      <c r="JX23" s="273"/>
      <c r="JY23" s="273"/>
      <c r="JZ23" s="273"/>
      <c r="KA23" s="273"/>
      <c r="KB23" s="273"/>
      <c r="KC23" s="273"/>
      <c r="KD23" s="276"/>
      <c r="KE23" s="276"/>
      <c r="KF23" s="276"/>
      <c r="KG23" s="276"/>
      <c r="KH23" s="276"/>
      <c r="KI23" s="276"/>
      <c r="KJ23" s="276"/>
      <c r="KK23" s="276"/>
      <c r="KL23" s="276"/>
      <c r="KM23" s="276"/>
      <c r="KN23" s="276"/>
      <c r="KO23" s="276"/>
      <c r="KP23" s="272"/>
      <c r="KQ23" s="273"/>
      <c r="KR23" s="273"/>
      <c r="KS23" s="273"/>
      <c r="KT23" s="273"/>
      <c r="KU23" s="273"/>
      <c r="KV23" s="273"/>
      <c r="KW23" s="273"/>
      <c r="KX23" s="273"/>
      <c r="KY23" s="273"/>
      <c r="KZ23" s="273"/>
      <c r="LA23" s="273"/>
      <c r="LB23" s="273"/>
      <c r="LC23" s="273"/>
      <c r="LD23" s="273"/>
      <c r="LE23" s="273"/>
      <c r="LF23" s="273"/>
      <c r="LG23" s="273"/>
      <c r="LH23" s="273"/>
      <c r="LI23" s="273"/>
      <c r="LJ23" s="273"/>
      <c r="LK23" s="273"/>
      <c r="LL23" s="273"/>
      <c r="LM23" s="273"/>
      <c r="LN23" s="273"/>
      <c r="LO23" s="273"/>
      <c r="LP23" s="273"/>
      <c r="LQ23" s="273"/>
      <c r="LR23" s="273"/>
      <c r="LS23" s="273"/>
      <c r="LT23" s="273"/>
      <c r="LU23" s="273"/>
      <c r="LV23" s="273"/>
      <c r="LW23" s="273"/>
      <c r="LX23" s="273"/>
      <c r="LY23" s="273"/>
      <c r="LZ23" s="273"/>
      <c r="MA23" s="273"/>
      <c r="MB23" s="273"/>
      <c r="MC23" s="273"/>
      <c r="MD23" s="273"/>
      <c r="ME23" s="273"/>
      <c r="MF23" s="273"/>
      <c r="MG23" s="273"/>
      <c r="MH23" s="273"/>
      <c r="MI23" s="273"/>
      <c r="MJ23" s="273"/>
      <c r="MK23" s="273"/>
      <c r="ML23" s="273"/>
      <c r="MM23" s="273"/>
      <c r="MN23" s="273"/>
      <c r="MO23" s="273"/>
      <c r="MP23" s="273"/>
      <c r="MQ23" s="273"/>
      <c r="MR23" s="273"/>
      <c r="MS23" s="273"/>
      <c r="MT23" s="273"/>
      <c r="MU23" s="273"/>
      <c r="MV23" s="273"/>
      <c r="MW23" s="273"/>
      <c r="MX23" s="273"/>
      <c r="MY23" s="273"/>
      <c r="MZ23" s="273"/>
      <c r="NA23" s="273"/>
      <c r="NB23" s="273"/>
      <c r="NC23" s="273"/>
      <c r="ND23" s="273"/>
      <c r="NE23" s="273"/>
      <c r="NF23" s="273"/>
      <c r="NG23" s="273"/>
      <c r="NH23" s="273"/>
      <c r="NI23" s="273"/>
      <c r="NJ23" s="273"/>
      <c r="NK23" s="273"/>
      <c r="NL23" s="273"/>
      <c r="NM23" s="273"/>
      <c r="NN23" s="273"/>
      <c r="NO23" s="273"/>
      <c r="NP23" s="274"/>
      <c r="NQ23" s="275"/>
      <c r="NR23" s="273"/>
      <c r="NS23" s="273">
        <v>1</v>
      </c>
      <c r="NT23" s="273"/>
      <c r="NU23" s="273">
        <v>1</v>
      </c>
      <c r="NV23" s="273"/>
      <c r="NW23" s="274"/>
    </row>
    <row r="24" spans="1:400" s="267" customFormat="1" ht="30" customHeight="1" x14ac:dyDescent="0.25">
      <c r="A24" s="268">
        <f>'Ratownictwo_medyczne I st.'!A24</f>
        <v>5</v>
      </c>
      <c r="B24" s="269" t="str">
        <f>IF('Ratownictwo_medyczne I st.'!B24&gt;0,'Ratownictwo_medyczne I st.'!B24," ")</f>
        <v>A</v>
      </c>
      <c r="C24" s="269" t="str">
        <f>IF('Ratownictwo_medyczne I st.'!C24&gt;0,'Ratownictwo_medyczne I st.'!C24," ")</f>
        <v>2025/2028</v>
      </c>
      <c r="D24" s="269" t="str">
        <f>IF('Ratownictwo_medyczne I st.'!D24&gt;0,'Ratownictwo_medyczne I st.'!D24," ")</f>
        <v xml:space="preserve"> </v>
      </c>
      <c r="E24" s="269">
        <f>IF('Ratownictwo_medyczne I st.'!E24&gt;0,'Ratownictwo_medyczne I st.'!E24," ")</f>
        <v>1</v>
      </c>
      <c r="F24" s="269" t="str">
        <f>IF('Ratownictwo_medyczne I st.'!F24&gt;0,'Ratownictwo_medyczne I st.'!F24," ")</f>
        <v>2025/2026</v>
      </c>
      <c r="G24" s="269" t="str">
        <f>IF('Ratownictwo_medyczne I st.'!G24&gt;0,'Ratownictwo_medyczne I st.'!G24," ")</f>
        <v>RPS</v>
      </c>
      <c r="H24" s="269" t="str">
        <f>IF('Ratownictwo_medyczne I st.'!H24&gt;0,'Ratownictwo_medyczne I st.'!H24," ")</f>
        <v>ze standardu</v>
      </c>
      <c r="I24" s="313" t="str">
        <f>IF('Ratownictwo_medyczne I st.'!I24&gt;0,'Ratownictwo_medyczne I st.'!I24," ")</f>
        <v>Biochemia z elementami chemii</v>
      </c>
      <c r="J24" s="250">
        <f>'Ratownictwo_medyczne I st.'!L24</f>
        <v>38</v>
      </c>
      <c r="K24" s="251">
        <f>'Ratownictwo_medyczne I st.'!M24</f>
        <v>13</v>
      </c>
      <c r="L24" s="252">
        <f>'Ratownictwo_medyczne I st.'!N24</f>
        <v>25</v>
      </c>
      <c r="M24" s="253">
        <f>'Ratownictwo_medyczne I st.'!AA24+'Ratownictwo_medyczne I st.'!AC24+'Ratownictwo_medyczne I st.'!AX24+'Ratownictwo_medyczne I st.'!AZ24</f>
        <v>15</v>
      </c>
      <c r="N24" s="317">
        <f>'Ratownictwo_medyczne I st.'!O24</f>
        <v>25</v>
      </c>
      <c r="O24" s="318">
        <f>'Ratownictwo_medyczne I st.'!P24</f>
        <v>1.5</v>
      </c>
      <c r="P24" s="319" t="str">
        <f>'Ratownictwo_medyczne I st.'!U24</f>
        <v>zal</v>
      </c>
      <c r="Q24" s="254">
        <f t="shared" si="0"/>
        <v>3</v>
      </c>
      <c r="R24" s="255">
        <f t="shared" si="1"/>
        <v>3</v>
      </c>
      <c r="S24" s="256">
        <f t="shared" si="2"/>
        <v>2</v>
      </c>
      <c r="T24" s="257"/>
      <c r="U24" s="264"/>
      <c r="V24" s="264"/>
      <c r="W24" s="264"/>
      <c r="X24" s="264"/>
      <c r="Y24" s="264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>
        <v>1</v>
      </c>
      <c r="AX24" s="273">
        <v>1</v>
      </c>
      <c r="AY24" s="273"/>
      <c r="AZ24" s="273">
        <v>1</v>
      </c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273"/>
      <c r="BT24" s="273"/>
      <c r="BU24" s="271"/>
      <c r="BV24" s="257"/>
      <c r="BW24" s="264"/>
      <c r="BX24" s="264"/>
      <c r="BY24" s="264"/>
      <c r="BZ24" s="264"/>
      <c r="CA24" s="264"/>
      <c r="CB24" s="264"/>
      <c r="CC24" s="264"/>
      <c r="CD24" s="264"/>
      <c r="CE24" s="264"/>
      <c r="CF24" s="264"/>
      <c r="CG24" s="264"/>
      <c r="CH24" s="264"/>
      <c r="CI24" s="264"/>
      <c r="CJ24" s="264"/>
      <c r="CK24" s="264"/>
      <c r="CL24" s="264"/>
      <c r="CM24" s="264"/>
      <c r="CN24" s="264"/>
      <c r="CO24" s="264"/>
      <c r="CP24" s="264"/>
      <c r="CQ24" s="264"/>
      <c r="CR24" s="270"/>
      <c r="CS24" s="273"/>
      <c r="CT24" s="273"/>
      <c r="CU24" s="273"/>
      <c r="CV24" s="273"/>
      <c r="CW24" s="273"/>
      <c r="CX24" s="273"/>
      <c r="CY24" s="273"/>
      <c r="CZ24" s="273"/>
      <c r="DA24" s="273"/>
      <c r="DB24" s="273"/>
      <c r="DC24" s="273"/>
      <c r="DD24" s="273"/>
      <c r="DE24" s="273"/>
      <c r="DF24" s="273"/>
      <c r="DG24" s="273"/>
      <c r="DH24" s="273"/>
      <c r="DI24" s="273"/>
      <c r="DJ24" s="273"/>
      <c r="DK24" s="273"/>
      <c r="DL24" s="273"/>
      <c r="DM24" s="273"/>
      <c r="DN24" s="273"/>
      <c r="DO24" s="273"/>
      <c r="DP24" s="273"/>
      <c r="DQ24" s="273"/>
      <c r="DR24" s="273"/>
      <c r="DS24" s="273"/>
      <c r="DT24" s="273"/>
      <c r="DU24" s="273"/>
      <c r="DV24" s="273"/>
      <c r="DW24" s="273"/>
      <c r="DX24" s="273"/>
      <c r="DY24" s="273"/>
      <c r="DZ24" s="273"/>
      <c r="EA24" s="273"/>
      <c r="EB24" s="273"/>
      <c r="EC24" s="273"/>
      <c r="ED24" s="271"/>
      <c r="EE24" s="257"/>
      <c r="EF24" s="264"/>
      <c r="EG24" s="264"/>
      <c r="EH24" s="264"/>
      <c r="EI24" s="264"/>
      <c r="EJ24" s="264"/>
      <c r="EK24" s="264"/>
      <c r="EL24" s="264"/>
      <c r="EM24" s="264"/>
      <c r="EN24" s="264"/>
      <c r="EO24" s="264"/>
      <c r="EP24" s="264"/>
      <c r="EQ24" s="264"/>
      <c r="ER24" s="264"/>
      <c r="ES24" s="264"/>
      <c r="ET24" s="264"/>
      <c r="EU24" s="264"/>
      <c r="EV24" s="264"/>
      <c r="EW24" s="264"/>
      <c r="EX24" s="264"/>
      <c r="EY24" s="264"/>
      <c r="EZ24" s="264"/>
      <c r="FA24" s="264"/>
      <c r="FB24" s="264"/>
      <c r="FC24" s="264"/>
      <c r="FD24" s="264"/>
      <c r="FE24" s="264"/>
      <c r="FF24" s="264"/>
      <c r="FG24" s="264"/>
      <c r="FH24" s="264"/>
      <c r="FI24" s="264"/>
      <c r="FJ24" s="264"/>
      <c r="FK24" s="264"/>
      <c r="FL24" s="264"/>
      <c r="FM24" s="264"/>
      <c r="FN24" s="264"/>
      <c r="FO24" s="264"/>
      <c r="FP24" s="264"/>
      <c r="FQ24" s="264"/>
      <c r="FR24" s="264"/>
      <c r="FS24" s="264"/>
      <c r="FT24" s="273"/>
      <c r="FU24" s="273"/>
      <c r="FV24" s="273"/>
      <c r="FW24" s="273"/>
      <c r="FX24" s="273"/>
      <c r="FY24" s="273"/>
      <c r="FZ24" s="273"/>
      <c r="GA24" s="273"/>
      <c r="GB24" s="273"/>
      <c r="GC24" s="273"/>
      <c r="GD24" s="273"/>
      <c r="GE24" s="273"/>
      <c r="GF24" s="273"/>
      <c r="GG24" s="273"/>
      <c r="GH24" s="273"/>
      <c r="GI24" s="273"/>
      <c r="GJ24" s="273"/>
      <c r="GK24" s="273"/>
      <c r="GL24" s="273"/>
      <c r="GM24" s="273"/>
      <c r="GN24" s="273"/>
      <c r="GO24" s="273"/>
      <c r="GP24" s="273"/>
      <c r="GQ24" s="273"/>
      <c r="GR24" s="273"/>
      <c r="GS24" s="273"/>
      <c r="GT24" s="273"/>
      <c r="GU24" s="273"/>
      <c r="GV24" s="273"/>
      <c r="GW24" s="273"/>
      <c r="GX24" s="273"/>
      <c r="GY24" s="273"/>
      <c r="GZ24" s="273"/>
      <c r="HA24" s="273"/>
      <c r="HB24" s="273"/>
      <c r="HC24" s="273"/>
      <c r="HD24" s="273"/>
      <c r="HE24" s="273"/>
      <c r="HF24" s="273"/>
      <c r="HG24" s="273"/>
      <c r="HH24" s="273"/>
      <c r="HI24" s="273"/>
      <c r="HJ24" s="273"/>
      <c r="HK24" s="273"/>
      <c r="HL24" s="273"/>
      <c r="HM24" s="273"/>
      <c r="HN24" s="273"/>
      <c r="HO24" s="273"/>
      <c r="HP24" s="273"/>
      <c r="HQ24" s="273"/>
      <c r="HR24" s="273"/>
      <c r="HS24" s="273"/>
      <c r="HT24" s="273"/>
      <c r="HU24" s="273"/>
      <c r="HV24" s="273"/>
      <c r="HW24" s="273"/>
      <c r="HX24" s="273"/>
      <c r="HY24" s="273"/>
      <c r="HZ24" s="273"/>
      <c r="IA24" s="273"/>
      <c r="IB24" s="273"/>
      <c r="IC24" s="273"/>
      <c r="ID24" s="273"/>
      <c r="IE24" s="273"/>
      <c r="IF24" s="273"/>
      <c r="IG24" s="273"/>
      <c r="IH24" s="273"/>
      <c r="II24" s="273"/>
      <c r="IJ24" s="273"/>
      <c r="IK24" s="273"/>
      <c r="IL24" s="273"/>
      <c r="IM24" s="273"/>
      <c r="IN24" s="273"/>
      <c r="IO24" s="273"/>
      <c r="IP24" s="273"/>
      <c r="IQ24" s="273"/>
      <c r="IR24" s="273"/>
      <c r="IS24" s="273"/>
      <c r="IT24" s="273"/>
      <c r="IU24" s="273"/>
      <c r="IV24" s="273"/>
      <c r="IW24" s="273"/>
      <c r="IX24" s="273"/>
      <c r="IY24" s="271"/>
      <c r="IZ24" s="272"/>
      <c r="JA24" s="273"/>
      <c r="JB24" s="276"/>
      <c r="JC24" s="276"/>
      <c r="JD24" s="276"/>
      <c r="JE24" s="276"/>
      <c r="JF24" s="276"/>
      <c r="JG24" s="276"/>
      <c r="JH24" s="276"/>
      <c r="JI24" s="276">
        <v>1</v>
      </c>
      <c r="JJ24" s="276">
        <v>1</v>
      </c>
      <c r="JK24" s="276">
        <v>1</v>
      </c>
      <c r="JL24" s="276"/>
      <c r="JM24" s="276"/>
      <c r="JN24" s="276"/>
      <c r="JO24" s="276"/>
      <c r="JP24" s="276"/>
      <c r="JQ24" s="276"/>
      <c r="JR24" s="274"/>
      <c r="JS24" s="275"/>
      <c r="JT24" s="273"/>
      <c r="JU24" s="273"/>
      <c r="JV24" s="273"/>
      <c r="JW24" s="273"/>
      <c r="JX24" s="273"/>
      <c r="JY24" s="273"/>
      <c r="JZ24" s="273"/>
      <c r="KA24" s="273"/>
      <c r="KB24" s="273"/>
      <c r="KC24" s="273"/>
      <c r="KD24" s="276"/>
      <c r="KE24" s="276"/>
      <c r="KF24" s="276"/>
      <c r="KG24" s="276"/>
      <c r="KH24" s="276"/>
      <c r="KI24" s="276"/>
      <c r="KJ24" s="276"/>
      <c r="KK24" s="276"/>
      <c r="KL24" s="276"/>
      <c r="KM24" s="276"/>
      <c r="KN24" s="276"/>
      <c r="KO24" s="276"/>
      <c r="KP24" s="272"/>
      <c r="KQ24" s="273"/>
      <c r="KR24" s="273"/>
      <c r="KS24" s="273"/>
      <c r="KT24" s="273"/>
      <c r="KU24" s="273"/>
      <c r="KV24" s="273"/>
      <c r="KW24" s="273"/>
      <c r="KX24" s="273"/>
      <c r="KY24" s="273"/>
      <c r="KZ24" s="273"/>
      <c r="LA24" s="273"/>
      <c r="LB24" s="273"/>
      <c r="LC24" s="273"/>
      <c r="LD24" s="273"/>
      <c r="LE24" s="273"/>
      <c r="LF24" s="273"/>
      <c r="LG24" s="273"/>
      <c r="LH24" s="273"/>
      <c r="LI24" s="273"/>
      <c r="LJ24" s="273"/>
      <c r="LK24" s="273"/>
      <c r="LL24" s="273"/>
      <c r="LM24" s="273"/>
      <c r="LN24" s="273"/>
      <c r="LO24" s="273"/>
      <c r="LP24" s="273"/>
      <c r="LQ24" s="273"/>
      <c r="LR24" s="273"/>
      <c r="LS24" s="273"/>
      <c r="LT24" s="273"/>
      <c r="LU24" s="273"/>
      <c r="LV24" s="273"/>
      <c r="LW24" s="273"/>
      <c r="LX24" s="273"/>
      <c r="LY24" s="273"/>
      <c r="LZ24" s="273"/>
      <c r="MA24" s="273"/>
      <c r="MB24" s="273"/>
      <c r="MC24" s="273"/>
      <c r="MD24" s="273"/>
      <c r="ME24" s="273"/>
      <c r="MF24" s="273"/>
      <c r="MG24" s="273"/>
      <c r="MH24" s="273"/>
      <c r="MI24" s="273"/>
      <c r="MJ24" s="273"/>
      <c r="MK24" s="273"/>
      <c r="ML24" s="273"/>
      <c r="MM24" s="273"/>
      <c r="MN24" s="273"/>
      <c r="MO24" s="273"/>
      <c r="MP24" s="273"/>
      <c r="MQ24" s="273"/>
      <c r="MR24" s="273"/>
      <c r="MS24" s="273"/>
      <c r="MT24" s="273"/>
      <c r="MU24" s="273"/>
      <c r="MV24" s="273"/>
      <c r="MW24" s="273"/>
      <c r="MX24" s="273"/>
      <c r="MY24" s="273"/>
      <c r="MZ24" s="273"/>
      <c r="NA24" s="273"/>
      <c r="NB24" s="273"/>
      <c r="NC24" s="273"/>
      <c r="ND24" s="273"/>
      <c r="NE24" s="273"/>
      <c r="NF24" s="273"/>
      <c r="NG24" s="273"/>
      <c r="NH24" s="273"/>
      <c r="NI24" s="273"/>
      <c r="NJ24" s="273"/>
      <c r="NK24" s="273"/>
      <c r="NL24" s="273"/>
      <c r="NM24" s="273"/>
      <c r="NN24" s="273"/>
      <c r="NO24" s="273"/>
      <c r="NP24" s="274"/>
      <c r="NQ24" s="275"/>
      <c r="NR24" s="273"/>
      <c r="NS24" s="273">
        <v>1</v>
      </c>
      <c r="NT24" s="273"/>
      <c r="NU24" s="273">
        <v>1</v>
      </c>
      <c r="NV24" s="273"/>
      <c r="NW24" s="274"/>
    </row>
    <row r="25" spans="1:400" s="267" customFormat="1" ht="30" customHeight="1" x14ac:dyDescent="0.25">
      <c r="A25" s="268">
        <f>'Ratownictwo_medyczne I st.'!A25</f>
        <v>6</v>
      </c>
      <c r="B25" s="269" t="str">
        <f>IF('Ratownictwo_medyczne I st.'!B25&gt;0,'Ratownictwo_medyczne I st.'!B25," ")</f>
        <v>A</v>
      </c>
      <c r="C25" s="269" t="str">
        <f>IF('Ratownictwo_medyczne I st.'!C25&gt;0,'Ratownictwo_medyczne I st.'!C25," ")</f>
        <v>2025/2028</v>
      </c>
      <c r="D25" s="269" t="str">
        <f>IF('Ratownictwo_medyczne I st.'!D25&gt;0,'Ratownictwo_medyczne I st.'!D25," ")</f>
        <v xml:space="preserve"> </v>
      </c>
      <c r="E25" s="269">
        <f>IF('Ratownictwo_medyczne I st.'!E25&gt;0,'Ratownictwo_medyczne I st.'!E25," ")</f>
        <v>1</v>
      </c>
      <c r="F25" s="269" t="str">
        <f>IF('Ratownictwo_medyczne I st.'!F25&gt;0,'Ratownictwo_medyczne I st.'!F25," ")</f>
        <v>2025/2026</v>
      </c>
      <c r="G25" s="269" t="str">
        <f>IF('Ratownictwo_medyczne I st.'!G25&gt;0,'Ratownictwo_medyczne I st.'!G25," ")</f>
        <v>RPS</v>
      </c>
      <c r="H25" s="269" t="str">
        <f>IF('Ratownictwo_medyczne I st.'!H25&gt;0,'Ratownictwo_medyczne I st.'!H25," ")</f>
        <v>ze standardu</v>
      </c>
      <c r="I25" s="313" t="str">
        <f>IF('Ratownictwo_medyczne I st.'!I25&gt;0,'Ratownictwo_medyczne I st.'!I25," ")</f>
        <v>Farmakologia z toksykologią</v>
      </c>
      <c r="J25" s="250">
        <f>'Ratownictwo_medyczne I st.'!L25</f>
        <v>65</v>
      </c>
      <c r="K25" s="251">
        <f>'Ratownictwo_medyczne I st.'!M25</f>
        <v>25</v>
      </c>
      <c r="L25" s="252">
        <f>'Ratownictwo_medyczne I st.'!N25</f>
        <v>40</v>
      </c>
      <c r="M25" s="253">
        <f>'Ratownictwo_medyczne I st.'!AA25+'Ratownictwo_medyczne I st.'!AC25+'Ratownictwo_medyczne I st.'!AX25+'Ratownictwo_medyczne I st.'!AZ25</f>
        <v>20</v>
      </c>
      <c r="N25" s="317">
        <f>'Ratownictwo_medyczne I st.'!O25</f>
        <v>40</v>
      </c>
      <c r="O25" s="318">
        <f>'Ratownictwo_medyczne I st.'!P25</f>
        <v>2.5</v>
      </c>
      <c r="P25" s="319" t="str">
        <f>'Ratownictwo_medyczne I st.'!U25</f>
        <v>egz</v>
      </c>
      <c r="Q25" s="254">
        <f t="shared" si="0"/>
        <v>13</v>
      </c>
      <c r="R25" s="255">
        <f t="shared" si="1"/>
        <v>3</v>
      </c>
      <c r="S25" s="256">
        <f t="shared" si="2"/>
        <v>2</v>
      </c>
      <c r="T25" s="257"/>
      <c r="U25" s="264"/>
      <c r="V25" s="264"/>
      <c r="W25" s="264"/>
      <c r="X25" s="264"/>
      <c r="Y25" s="264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>
        <v>1</v>
      </c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>
        <v>1</v>
      </c>
      <c r="BB25" s="273">
        <v>1</v>
      </c>
      <c r="BC25" s="273">
        <v>1</v>
      </c>
      <c r="BD25" s="273">
        <v>1</v>
      </c>
      <c r="BE25" s="273">
        <v>1</v>
      </c>
      <c r="BF25" s="273">
        <v>1</v>
      </c>
      <c r="BG25" s="273">
        <v>1</v>
      </c>
      <c r="BH25" s="273">
        <v>1</v>
      </c>
      <c r="BI25" s="273">
        <v>1</v>
      </c>
      <c r="BJ25" s="273">
        <v>1</v>
      </c>
      <c r="BK25" s="273">
        <v>1</v>
      </c>
      <c r="BL25" s="273">
        <v>1</v>
      </c>
      <c r="BM25" s="273"/>
      <c r="BN25" s="273"/>
      <c r="BO25" s="273"/>
      <c r="BP25" s="273"/>
      <c r="BQ25" s="273"/>
      <c r="BR25" s="273"/>
      <c r="BS25" s="273"/>
      <c r="BT25" s="273"/>
      <c r="BU25" s="271"/>
      <c r="BV25" s="257"/>
      <c r="BW25" s="264"/>
      <c r="BX25" s="264"/>
      <c r="BY25" s="264"/>
      <c r="BZ25" s="264"/>
      <c r="CA25" s="264"/>
      <c r="CB25" s="264"/>
      <c r="CC25" s="264"/>
      <c r="CD25" s="264"/>
      <c r="CE25" s="264"/>
      <c r="CF25" s="264"/>
      <c r="CG25" s="264"/>
      <c r="CH25" s="264"/>
      <c r="CI25" s="264"/>
      <c r="CJ25" s="264"/>
      <c r="CK25" s="264"/>
      <c r="CL25" s="264"/>
      <c r="CM25" s="264"/>
      <c r="CN25" s="264"/>
      <c r="CO25" s="264"/>
      <c r="CP25" s="264"/>
      <c r="CQ25" s="264"/>
      <c r="CR25" s="270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3"/>
      <c r="DQ25" s="273"/>
      <c r="DR25" s="273"/>
      <c r="DS25" s="273"/>
      <c r="DT25" s="273"/>
      <c r="DU25" s="273"/>
      <c r="DV25" s="273"/>
      <c r="DW25" s="273"/>
      <c r="DX25" s="273"/>
      <c r="DY25" s="273"/>
      <c r="DZ25" s="273"/>
      <c r="EA25" s="273"/>
      <c r="EB25" s="273"/>
      <c r="EC25" s="273"/>
      <c r="ED25" s="271"/>
      <c r="EE25" s="257"/>
      <c r="EF25" s="264"/>
      <c r="EG25" s="264"/>
      <c r="EH25" s="264"/>
      <c r="EI25" s="264"/>
      <c r="EJ25" s="264"/>
      <c r="EK25" s="264"/>
      <c r="EL25" s="264"/>
      <c r="EM25" s="264"/>
      <c r="EN25" s="264"/>
      <c r="EO25" s="264"/>
      <c r="EP25" s="264"/>
      <c r="EQ25" s="264"/>
      <c r="ER25" s="264"/>
      <c r="ES25" s="264"/>
      <c r="ET25" s="264"/>
      <c r="EU25" s="264"/>
      <c r="EV25" s="264"/>
      <c r="EW25" s="264"/>
      <c r="EX25" s="264"/>
      <c r="EY25" s="264"/>
      <c r="EZ25" s="264"/>
      <c r="FA25" s="264"/>
      <c r="FB25" s="264"/>
      <c r="FC25" s="264"/>
      <c r="FD25" s="264"/>
      <c r="FE25" s="264"/>
      <c r="FF25" s="264"/>
      <c r="FG25" s="264"/>
      <c r="FH25" s="264"/>
      <c r="FI25" s="264"/>
      <c r="FJ25" s="264"/>
      <c r="FK25" s="264"/>
      <c r="FL25" s="264"/>
      <c r="FM25" s="264"/>
      <c r="FN25" s="264"/>
      <c r="FO25" s="264"/>
      <c r="FP25" s="264"/>
      <c r="FQ25" s="264"/>
      <c r="FR25" s="264"/>
      <c r="FS25" s="264"/>
      <c r="FT25" s="273"/>
      <c r="FU25" s="273"/>
      <c r="FV25" s="273"/>
      <c r="FW25" s="273"/>
      <c r="FX25" s="273"/>
      <c r="FY25" s="273"/>
      <c r="FZ25" s="273"/>
      <c r="GA25" s="273"/>
      <c r="GB25" s="273"/>
      <c r="GC25" s="273"/>
      <c r="GD25" s="273"/>
      <c r="GE25" s="273"/>
      <c r="GF25" s="273"/>
      <c r="GG25" s="273"/>
      <c r="GH25" s="273"/>
      <c r="GI25" s="273"/>
      <c r="GJ25" s="273"/>
      <c r="GK25" s="273"/>
      <c r="GL25" s="273"/>
      <c r="GM25" s="273"/>
      <c r="GN25" s="273"/>
      <c r="GO25" s="273"/>
      <c r="GP25" s="273"/>
      <c r="GQ25" s="273"/>
      <c r="GR25" s="273"/>
      <c r="GS25" s="273"/>
      <c r="GT25" s="273"/>
      <c r="GU25" s="273"/>
      <c r="GV25" s="273"/>
      <c r="GW25" s="273"/>
      <c r="GX25" s="273"/>
      <c r="GY25" s="273"/>
      <c r="GZ25" s="273"/>
      <c r="HA25" s="273"/>
      <c r="HB25" s="273"/>
      <c r="HC25" s="273"/>
      <c r="HD25" s="273"/>
      <c r="HE25" s="273"/>
      <c r="HF25" s="273"/>
      <c r="HG25" s="273"/>
      <c r="HH25" s="273"/>
      <c r="HI25" s="273"/>
      <c r="HJ25" s="273"/>
      <c r="HK25" s="273"/>
      <c r="HL25" s="273"/>
      <c r="HM25" s="273"/>
      <c r="HN25" s="273"/>
      <c r="HO25" s="273"/>
      <c r="HP25" s="273"/>
      <c r="HQ25" s="273"/>
      <c r="HR25" s="273"/>
      <c r="HS25" s="273"/>
      <c r="HT25" s="273"/>
      <c r="HU25" s="273"/>
      <c r="HV25" s="273"/>
      <c r="HW25" s="273"/>
      <c r="HX25" s="273"/>
      <c r="HY25" s="273"/>
      <c r="HZ25" s="273"/>
      <c r="IA25" s="273"/>
      <c r="IB25" s="273"/>
      <c r="IC25" s="273"/>
      <c r="ID25" s="273"/>
      <c r="IE25" s="273"/>
      <c r="IF25" s="273"/>
      <c r="IG25" s="273"/>
      <c r="IH25" s="273"/>
      <c r="II25" s="273"/>
      <c r="IJ25" s="273"/>
      <c r="IK25" s="273"/>
      <c r="IL25" s="273"/>
      <c r="IM25" s="273"/>
      <c r="IN25" s="273"/>
      <c r="IO25" s="273"/>
      <c r="IP25" s="273"/>
      <c r="IQ25" s="273"/>
      <c r="IR25" s="273"/>
      <c r="IS25" s="273"/>
      <c r="IT25" s="273"/>
      <c r="IU25" s="273"/>
      <c r="IV25" s="273"/>
      <c r="IW25" s="273"/>
      <c r="IX25" s="273"/>
      <c r="IY25" s="271"/>
      <c r="IZ25" s="272"/>
      <c r="JA25" s="273"/>
      <c r="JB25" s="276"/>
      <c r="JC25" s="276"/>
      <c r="JD25" s="276"/>
      <c r="JE25" s="276"/>
      <c r="JF25" s="276"/>
      <c r="JG25" s="276"/>
      <c r="JH25" s="276"/>
      <c r="JI25" s="276"/>
      <c r="JJ25" s="276"/>
      <c r="JK25" s="276"/>
      <c r="JL25" s="276">
        <v>1</v>
      </c>
      <c r="JM25" s="276"/>
      <c r="JN25" s="276">
        <v>1</v>
      </c>
      <c r="JO25" s="276">
        <v>1</v>
      </c>
      <c r="JP25" s="276"/>
      <c r="JQ25" s="276"/>
      <c r="JR25" s="274"/>
      <c r="JS25" s="275"/>
      <c r="JT25" s="273"/>
      <c r="JU25" s="273"/>
      <c r="JV25" s="273"/>
      <c r="JW25" s="273"/>
      <c r="JX25" s="273"/>
      <c r="JY25" s="273"/>
      <c r="JZ25" s="273"/>
      <c r="KA25" s="273"/>
      <c r="KB25" s="273"/>
      <c r="KC25" s="273"/>
      <c r="KD25" s="276"/>
      <c r="KE25" s="276"/>
      <c r="KF25" s="276"/>
      <c r="KG25" s="276"/>
      <c r="KH25" s="276"/>
      <c r="KI25" s="276"/>
      <c r="KJ25" s="276"/>
      <c r="KK25" s="276"/>
      <c r="KL25" s="276"/>
      <c r="KM25" s="276"/>
      <c r="KN25" s="276"/>
      <c r="KO25" s="276"/>
      <c r="KP25" s="272"/>
      <c r="KQ25" s="273"/>
      <c r="KR25" s="273"/>
      <c r="KS25" s="273"/>
      <c r="KT25" s="273"/>
      <c r="KU25" s="273"/>
      <c r="KV25" s="273"/>
      <c r="KW25" s="273"/>
      <c r="KX25" s="273"/>
      <c r="KY25" s="273"/>
      <c r="KZ25" s="273"/>
      <c r="LA25" s="273"/>
      <c r="LB25" s="273"/>
      <c r="LC25" s="273"/>
      <c r="LD25" s="273"/>
      <c r="LE25" s="273"/>
      <c r="LF25" s="273"/>
      <c r="LG25" s="273"/>
      <c r="LH25" s="273"/>
      <c r="LI25" s="273"/>
      <c r="LJ25" s="273"/>
      <c r="LK25" s="273"/>
      <c r="LL25" s="273"/>
      <c r="LM25" s="273"/>
      <c r="LN25" s="273"/>
      <c r="LO25" s="273"/>
      <c r="LP25" s="273"/>
      <c r="LQ25" s="273"/>
      <c r="LR25" s="273"/>
      <c r="LS25" s="273"/>
      <c r="LT25" s="273"/>
      <c r="LU25" s="273"/>
      <c r="LV25" s="273"/>
      <c r="LW25" s="273"/>
      <c r="LX25" s="273"/>
      <c r="LY25" s="273"/>
      <c r="LZ25" s="273"/>
      <c r="MA25" s="273"/>
      <c r="MB25" s="273"/>
      <c r="MC25" s="273"/>
      <c r="MD25" s="273"/>
      <c r="ME25" s="273"/>
      <c r="MF25" s="273"/>
      <c r="MG25" s="273"/>
      <c r="MH25" s="273"/>
      <c r="MI25" s="273"/>
      <c r="MJ25" s="273"/>
      <c r="MK25" s="273"/>
      <c r="ML25" s="273"/>
      <c r="MM25" s="273"/>
      <c r="MN25" s="273"/>
      <c r="MO25" s="273"/>
      <c r="MP25" s="273"/>
      <c r="MQ25" s="273"/>
      <c r="MR25" s="273"/>
      <c r="MS25" s="273"/>
      <c r="MT25" s="273"/>
      <c r="MU25" s="273"/>
      <c r="MV25" s="273"/>
      <c r="MW25" s="273"/>
      <c r="MX25" s="273"/>
      <c r="MY25" s="273"/>
      <c r="MZ25" s="273"/>
      <c r="NA25" s="273"/>
      <c r="NB25" s="273"/>
      <c r="NC25" s="273"/>
      <c r="ND25" s="273"/>
      <c r="NE25" s="273"/>
      <c r="NF25" s="273"/>
      <c r="NG25" s="273"/>
      <c r="NH25" s="273"/>
      <c r="NI25" s="273"/>
      <c r="NJ25" s="273"/>
      <c r="NK25" s="273"/>
      <c r="NL25" s="273"/>
      <c r="NM25" s="273"/>
      <c r="NN25" s="273"/>
      <c r="NO25" s="273"/>
      <c r="NP25" s="274"/>
      <c r="NQ25" s="275"/>
      <c r="NR25" s="273"/>
      <c r="NS25" s="273">
        <v>1</v>
      </c>
      <c r="NT25" s="273"/>
      <c r="NU25" s="273">
        <v>1</v>
      </c>
      <c r="NV25" s="273"/>
      <c r="NW25" s="274"/>
    </row>
    <row r="26" spans="1:400" s="267" customFormat="1" ht="30" customHeight="1" x14ac:dyDescent="0.25">
      <c r="A26" s="268">
        <f>'Ratownictwo_medyczne I st.'!A26</f>
        <v>7</v>
      </c>
      <c r="B26" s="269" t="str">
        <f>IF('Ratownictwo_medyczne I st.'!B26&gt;0,'Ratownictwo_medyczne I st.'!B26," ")</f>
        <v>A</v>
      </c>
      <c r="C26" s="269" t="str">
        <f>IF('Ratownictwo_medyczne I st.'!C26&gt;0,'Ratownictwo_medyczne I st.'!C26," ")</f>
        <v>2025/2028</v>
      </c>
      <c r="D26" s="269" t="str">
        <f>IF('Ratownictwo_medyczne I st.'!D26&gt;0,'Ratownictwo_medyczne I st.'!D26," ")</f>
        <v xml:space="preserve"> </v>
      </c>
      <c r="E26" s="269">
        <f>IF('Ratownictwo_medyczne I st.'!E26&gt;0,'Ratownictwo_medyczne I st.'!E26," ")</f>
        <v>1</v>
      </c>
      <c r="F26" s="269" t="str">
        <f>IF('Ratownictwo_medyczne I st.'!F26&gt;0,'Ratownictwo_medyczne I st.'!F26," ")</f>
        <v>2025/2026</v>
      </c>
      <c r="G26" s="269" t="str">
        <f>IF('Ratownictwo_medyczne I st.'!G26&gt;0,'Ratownictwo_medyczne I st.'!G26," ")</f>
        <v>RPS</v>
      </c>
      <c r="H26" s="269" t="str">
        <f>IF('Ratownictwo_medyczne I st.'!H26&gt;0,'Ratownictwo_medyczne I st.'!H26," ")</f>
        <v>ze standardu</v>
      </c>
      <c r="I26" s="313" t="str">
        <f>IF('Ratownictwo_medyczne I st.'!I26&gt;0,'Ratownictwo_medyczne I st.'!I26," ")</f>
        <v>Informatyka i biostatystyka</v>
      </c>
      <c r="J26" s="250">
        <f>'Ratownictwo_medyczne I st.'!L26</f>
        <v>25</v>
      </c>
      <c r="K26" s="251">
        <f>'Ratownictwo_medyczne I st.'!M26</f>
        <v>5</v>
      </c>
      <c r="L26" s="252">
        <f>'Ratownictwo_medyczne I st.'!N26</f>
        <v>20</v>
      </c>
      <c r="M26" s="253">
        <f>'Ratownictwo_medyczne I st.'!AA26+'Ratownictwo_medyczne I st.'!AC26+'Ratownictwo_medyczne I st.'!AX26+'Ratownictwo_medyczne I st.'!AZ26</f>
        <v>10</v>
      </c>
      <c r="N26" s="317">
        <f>'Ratownictwo_medyczne I st.'!O26</f>
        <v>20</v>
      </c>
      <c r="O26" s="318">
        <f>'Ratownictwo_medyczne I st.'!P26</f>
        <v>1</v>
      </c>
      <c r="P26" s="319" t="str">
        <f>'Ratownictwo_medyczne I st.'!U26</f>
        <v>zal</v>
      </c>
      <c r="Q26" s="254">
        <f t="shared" si="0"/>
        <v>3</v>
      </c>
      <c r="R26" s="255">
        <f t="shared" si="1"/>
        <v>1</v>
      </c>
      <c r="S26" s="256">
        <f t="shared" si="2"/>
        <v>1</v>
      </c>
      <c r="T26" s="257"/>
      <c r="U26" s="264"/>
      <c r="V26" s="264"/>
      <c r="W26" s="264"/>
      <c r="X26" s="264"/>
      <c r="Y26" s="264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>
        <v>1</v>
      </c>
      <c r="BR26" s="273">
        <v>1</v>
      </c>
      <c r="BS26" s="273">
        <v>1</v>
      </c>
      <c r="BT26" s="273"/>
      <c r="BU26" s="271"/>
      <c r="BV26" s="257"/>
      <c r="BW26" s="264"/>
      <c r="BX26" s="264"/>
      <c r="BY26" s="264"/>
      <c r="BZ26" s="264"/>
      <c r="CA26" s="264"/>
      <c r="CB26" s="264"/>
      <c r="CC26" s="264"/>
      <c r="CD26" s="264"/>
      <c r="CE26" s="264"/>
      <c r="CF26" s="264"/>
      <c r="CG26" s="264"/>
      <c r="CH26" s="264"/>
      <c r="CI26" s="264"/>
      <c r="CJ26" s="264"/>
      <c r="CK26" s="264"/>
      <c r="CL26" s="264"/>
      <c r="CM26" s="264"/>
      <c r="CN26" s="264"/>
      <c r="CO26" s="264"/>
      <c r="CP26" s="264"/>
      <c r="CQ26" s="264"/>
      <c r="CR26" s="270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  <c r="ED26" s="271"/>
      <c r="EE26" s="257"/>
      <c r="EF26" s="264"/>
      <c r="EG26" s="264"/>
      <c r="EH26" s="264"/>
      <c r="EI26" s="264"/>
      <c r="EJ26" s="264"/>
      <c r="EK26" s="264"/>
      <c r="EL26" s="264"/>
      <c r="EM26" s="264"/>
      <c r="EN26" s="264"/>
      <c r="EO26" s="264"/>
      <c r="EP26" s="264"/>
      <c r="EQ26" s="264"/>
      <c r="ER26" s="264"/>
      <c r="ES26" s="264"/>
      <c r="ET26" s="264"/>
      <c r="EU26" s="264"/>
      <c r="EV26" s="264"/>
      <c r="EW26" s="264"/>
      <c r="EX26" s="264"/>
      <c r="EY26" s="264"/>
      <c r="EZ26" s="264"/>
      <c r="FA26" s="264"/>
      <c r="FB26" s="264"/>
      <c r="FC26" s="264"/>
      <c r="FD26" s="264"/>
      <c r="FE26" s="264"/>
      <c r="FF26" s="264"/>
      <c r="FG26" s="264"/>
      <c r="FH26" s="264"/>
      <c r="FI26" s="264"/>
      <c r="FJ26" s="264"/>
      <c r="FK26" s="264"/>
      <c r="FL26" s="264"/>
      <c r="FM26" s="264"/>
      <c r="FN26" s="264"/>
      <c r="FO26" s="264"/>
      <c r="FP26" s="264"/>
      <c r="FQ26" s="264"/>
      <c r="FR26" s="264"/>
      <c r="FS26" s="264"/>
      <c r="FT26" s="273"/>
      <c r="FU26" s="273"/>
      <c r="FV26" s="273"/>
      <c r="FW26" s="273"/>
      <c r="FX26" s="273"/>
      <c r="FY26" s="273"/>
      <c r="FZ26" s="273"/>
      <c r="GA26" s="273"/>
      <c r="GB26" s="273"/>
      <c r="GC26" s="273"/>
      <c r="GD26" s="273"/>
      <c r="GE26" s="273"/>
      <c r="GF26" s="273"/>
      <c r="GG26" s="273"/>
      <c r="GH26" s="273"/>
      <c r="GI26" s="273"/>
      <c r="GJ26" s="273"/>
      <c r="GK26" s="273"/>
      <c r="GL26" s="273"/>
      <c r="GM26" s="273"/>
      <c r="GN26" s="273"/>
      <c r="GO26" s="273"/>
      <c r="GP26" s="273"/>
      <c r="GQ26" s="273"/>
      <c r="GR26" s="273"/>
      <c r="GS26" s="273"/>
      <c r="GT26" s="273"/>
      <c r="GU26" s="273"/>
      <c r="GV26" s="273"/>
      <c r="GW26" s="273"/>
      <c r="GX26" s="273"/>
      <c r="GY26" s="273"/>
      <c r="GZ26" s="273"/>
      <c r="HA26" s="273"/>
      <c r="HB26" s="273"/>
      <c r="HC26" s="273"/>
      <c r="HD26" s="273"/>
      <c r="HE26" s="273"/>
      <c r="HF26" s="273"/>
      <c r="HG26" s="273"/>
      <c r="HH26" s="273"/>
      <c r="HI26" s="273"/>
      <c r="HJ26" s="273"/>
      <c r="HK26" s="273"/>
      <c r="HL26" s="273"/>
      <c r="HM26" s="273"/>
      <c r="HN26" s="273"/>
      <c r="HO26" s="273"/>
      <c r="HP26" s="273"/>
      <c r="HQ26" s="273"/>
      <c r="HR26" s="273"/>
      <c r="HS26" s="273"/>
      <c r="HT26" s="273"/>
      <c r="HU26" s="273"/>
      <c r="HV26" s="273"/>
      <c r="HW26" s="273"/>
      <c r="HX26" s="273"/>
      <c r="HY26" s="273"/>
      <c r="HZ26" s="273"/>
      <c r="IA26" s="273"/>
      <c r="IB26" s="273"/>
      <c r="IC26" s="273"/>
      <c r="ID26" s="273"/>
      <c r="IE26" s="273"/>
      <c r="IF26" s="273"/>
      <c r="IG26" s="273"/>
      <c r="IH26" s="273"/>
      <c r="II26" s="273"/>
      <c r="IJ26" s="273"/>
      <c r="IK26" s="273"/>
      <c r="IL26" s="273"/>
      <c r="IM26" s="273"/>
      <c r="IN26" s="273"/>
      <c r="IO26" s="273"/>
      <c r="IP26" s="273"/>
      <c r="IQ26" s="273"/>
      <c r="IR26" s="273"/>
      <c r="IS26" s="273"/>
      <c r="IT26" s="273"/>
      <c r="IU26" s="273"/>
      <c r="IV26" s="273"/>
      <c r="IW26" s="273"/>
      <c r="IX26" s="273"/>
      <c r="IY26" s="271"/>
      <c r="IZ26" s="272"/>
      <c r="JA26" s="273"/>
      <c r="JB26" s="276"/>
      <c r="JC26" s="276"/>
      <c r="JD26" s="276"/>
      <c r="JE26" s="276"/>
      <c r="JF26" s="276"/>
      <c r="JG26" s="276"/>
      <c r="JH26" s="276"/>
      <c r="JI26" s="276"/>
      <c r="JJ26" s="276"/>
      <c r="JK26" s="276"/>
      <c r="JL26" s="276"/>
      <c r="JM26" s="276"/>
      <c r="JN26" s="276"/>
      <c r="JO26" s="276"/>
      <c r="JP26" s="276"/>
      <c r="JQ26" s="276"/>
      <c r="JR26" s="274">
        <v>1</v>
      </c>
      <c r="JS26" s="275"/>
      <c r="JT26" s="273"/>
      <c r="JU26" s="273"/>
      <c r="JV26" s="273"/>
      <c r="JW26" s="273"/>
      <c r="JX26" s="273"/>
      <c r="JY26" s="273"/>
      <c r="JZ26" s="273"/>
      <c r="KA26" s="273"/>
      <c r="KB26" s="273"/>
      <c r="KC26" s="273"/>
      <c r="KD26" s="276"/>
      <c r="KE26" s="276"/>
      <c r="KF26" s="276"/>
      <c r="KG26" s="276"/>
      <c r="KH26" s="276"/>
      <c r="KI26" s="276"/>
      <c r="KJ26" s="276"/>
      <c r="KK26" s="276"/>
      <c r="KL26" s="276"/>
      <c r="KM26" s="276"/>
      <c r="KN26" s="276"/>
      <c r="KO26" s="276"/>
      <c r="KP26" s="272"/>
      <c r="KQ26" s="273"/>
      <c r="KR26" s="273"/>
      <c r="KS26" s="273"/>
      <c r="KT26" s="273"/>
      <c r="KU26" s="273"/>
      <c r="KV26" s="273"/>
      <c r="KW26" s="273"/>
      <c r="KX26" s="273"/>
      <c r="KY26" s="273"/>
      <c r="KZ26" s="273"/>
      <c r="LA26" s="273"/>
      <c r="LB26" s="273"/>
      <c r="LC26" s="273"/>
      <c r="LD26" s="273"/>
      <c r="LE26" s="273"/>
      <c r="LF26" s="273"/>
      <c r="LG26" s="273"/>
      <c r="LH26" s="273"/>
      <c r="LI26" s="273"/>
      <c r="LJ26" s="273"/>
      <c r="LK26" s="273"/>
      <c r="LL26" s="273"/>
      <c r="LM26" s="273"/>
      <c r="LN26" s="273"/>
      <c r="LO26" s="273"/>
      <c r="LP26" s="273"/>
      <c r="LQ26" s="273"/>
      <c r="LR26" s="273"/>
      <c r="LS26" s="273"/>
      <c r="LT26" s="273"/>
      <c r="LU26" s="273"/>
      <c r="LV26" s="273"/>
      <c r="LW26" s="273"/>
      <c r="LX26" s="273"/>
      <c r="LY26" s="273"/>
      <c r="LZ26" s="273"/>
      <c r="MA26" s="273"/>
      <c r="MB26" s="273"/>
      <c r="MC26" s="273"/>
      <c r="MD26" s="273"/>
      <c r="ME26" s="273"/>
      <c r="MF26" s="273"/>
      <c r="MG26" s="273"/>
      <c r="MH26" s="273"/>
      <c r="MI26" s="273"/>
      <c r="MJ26" s="273"/>
      <c r="MK26" s="273"/>
      <c r="ML26" s="273"/>
      <c r="MM26" s="273"/>
      <c r="MN26" s="273"/>
      <c r="MO26" s="273"/>
      <c r="MP26" s="273"/>
      <c r="MQ26" s="273"/>
      <c r="MR26" s="273"/>
      <c r="MS26" s="273"/>
      <c r="MT26" s="273"/>
      <c r="MU26" s="273"/>
      <c r="MV26" s="273"/>
      <c r="MW26" s="273"/>
      <c r="MX26" s="273"/>
      <c r="MY26" s="273"/>
      <c r="MZ26" s="273"/>
      <c r="NA26" s="273"/>
      <c r="NB26" s="273"/>
      <c r="NC26" s="273"/>
      <c r="ND26" s="273"/>
      <c r="NE26" s="273"/>
      <c r="NF26" s="273"/>
      <c r="NG26" s="273"/>
      <c r="NH26" s="273"/>
      <c r="NI26" s="273"/>
      <c r="NJ26" s="273"/>
      <c r="NK26" s="273"/>
      <c r="NL26" s="273"/>
      <c r="NM26" s="273"/>
      <c r="NN26" s="273"/>
      <c r="NO26" s="273"/>
      <c r="NP26" s="274"/>
      <c r="NQ26" s="275"/>
      <c r="NR26" s="273"/>
      <c r="NS26" s="273"/>
      <c r="NT26" s="273">
        <v>1</v>
      </c>
      <c r="NU26" s="273"/>
      <c r="NV26" s="273"/>
      <c r="NW26" s="274"/>
    </row>
    <row r="27" spans="1:400" s="267" customFormat="1" ht="22.5" customHeight="1" x14ac:dyDescent="0.25">
      <c r="A27" s="268">
        <f>'Ratownictwo_medyczne I st.'!A27</f>
        <v>8</v>
      </c>
      <c r="B27" s="269" t="str">
        <f>IF('Ratownictwo_medyczne I st.'!B27&gt;0,'Ratownictwo_medyczne I st.'!B27," ")</f>
        <v>A</v>
      </c>
      <c r="C27" s="269" t="str">
        <f>IF('Ratownictwo_medyczne I st.'!C27&gt;0,'Ratownictwo_medyczne I st.'!C27," ")</f>
        <v>2025/2028</v>
      </c>
      <c r="D27" s="269" t="str">
        <f>IF('Ratownictwo_medyczne I st.'!D27&gt;0,'Ratownictwo_medyczne I st.'!D27," ")</f>
        <v xml:space="preserve"> </v>
      </c>
      <c r="E27" s="269">
        <f>IF('Ratownictwo_medyczne I st.'!E27&gt;0,'Ratownictwo_medyczne I st.'!E27," ")</f>
        <v>1</v>
      </c>
      <c r="F27" s="269" t="str">
        <f>IF('Ratownictwo_medyczne I st.'!F27&gt;0,'Ratownictwo_medyczne I st.'!F27," ")</f>
        <v>2025/2026</v>
      </c>
      <c r="G27" s="269" t="str">
        <f>IF('Ratownictwo_medyczne I st.'!G27&gt;0,'Ratownictwo_medyczne I st.'!G27," ")</f>
        <v>RPS</v>
      </c>
      <c r="H27" s="269" t="str">
        <f>IF('Ratownictwo_medyczne I st.'!H27&gt;0,'Ratownictwo_medyczne I st.'!H27," ")</f>
        <v>ze standardu</v>
      </c>
      <c r="I27" s="313" t="str">
        <f>IF('Ratownictwo_medyczne I st.'!I27&gt;0,'Ratownictwo_medyczne I st.'!I27," ")</f>
        <v>Patologia</v>
      </c>
      <c r="J27" s="250">
        <f>'Ratownictwo_medyczne I st.'!L27</f>
        <v>50</v>
      </c>
      <c r="K27" s="251">
        <f>'Ratownictwo_medyczne I st.'!M27</f>
        <v>20</v>
      </c>
      <c r="L27" s="252">
        <f>'Ratownictwo_medyczne I st.'!N27</f>
        <v>30</v>
      </c>
      <c r="M27" s="253">
        <f>'Ratownictwo_medyczne I st.'!AA27+'Ratownictwo_medyczne I st.'!AC27+'Ratownictwo_medyczne I st.'!AX27+'Ratownictwo_medyczne I st.'!AZ27</f>
        <v>15</v>
      </c>
      <c r="N27" s="317">
        <f>'Ratownictwo_medyczne I st.'!O27</f>
        <v>30</v>
      </c>
      <c r="O27" s="318">
        <f>'Ratownictwo_medyczne I st.'!P27</f>
        <v>2</v>
      </c>
      <c r="P27" s="319" t="str">
        <f>'Ratownictwo_medyczne I st.'!U27</f>
        <v>zal</v>
      </c>
      <c r="Q27" s="254">
        <f t="shared" si="0"/>
        <v>4</v>
      </c>
      <c r="R27" s="255">
        <f t="shared" si="1"/>
        <v>5</v>
      </c>
      <c r="S27" s="256">
        <f t="shared" si="2"/>
        <v>2</v>
      </c>
      <c r="T27" s="257"/>
      <c r="U27" s="264"/>
      <c r="V27" s="264"/>
      <c r="W27" s="264"/>
      <c r="X27" s="264"/>
      <c r="Y27" s="264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>
        <v>1</v>
      </c>
      <c r="BN27" s="273">
        <v>1</v>
      </c>
      <c r="BO27" s="273">
        <v>1</v>
      </c>
      <c r="BP27" s="273">
        <v>1</v>
      </c>
      <c r="BQ27" s="273"/>
      <c r="BR27" s="273"/>
      <c r="BS27" s="273"/>
      <c r="BT27" s="273"/>
      <c r="BU27" s="271"/>
      <c r="BV27" s="257"/>
      <c r="BW27" s="264"/>
      <c r="BX27" s="264"/>
      <c r="BY27" s="264"/>
      <c r="BZ27" s="264"/>
      <c r="CA27" s="264"/>
      <c r="CB27" s="264"/>
      <c r="CC27" s="264"/>
      <c r="CD27" s="264"/>
      <c r="CE27" s="264"/>
      <c r="CF27" s="264"/>
      <c r="CG27" s="264"/>
      <c r="CH27" s="264"/>
      <c r="CI27" s="264"/>
      <c r="CJ27" s="264"/>
      <c r="CK27" s="264"/>
      <c r="CL27" s="264"/>
      <c r="CM27" s="264"/>
      <c r="CN27" s="264"/>
      <c r="CO27" s="264"/>
      <c r="CP27" s="264"/>
      <c r="CQ27" s="264"/>
      <c r="CR27" s="270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1"/>
      <c r="EE27" s="257"/>
      <c r="EF27" s="264"/>
      <c r="EG27" s="264"/>
      <c r="EH27" s="264"/>
      <c r="EI27" s="264"/>
      <c r="EJ27" s="264"/>
      <c r="EK27" s="264"/>
      <c r="EL27" s="264"/>
      <c r="EM27" s="264"/>
      <c r="EN27" s="264"/>
      <c r="EO27" s="264"/>
      <c r="EP27" s="264"/>
      <c r="EQ27" s="264"/>
      <c r="ER27" s="264"/>
      <c r="ES27" s="264"/>
      <c r="ET27" s="264"/>
      <c r="EU27" s="264"/>
      <c r="EV27" s="264"/>
      <c r="EW27" s="264"/>
      <c r="EX27" s="264"/>
      <c r="EY27" s="264"/>
      <c r="EZ27" s="264"/>
      <c r="FA27" s="264"/>
      <c r="FB27" s="264"/>
      <c r="FC27" s="264"/>
      <c r="FD27" s="264"/>
      <c r="FE27" s="264"/>
      <c r="FF27" s="264"/>
      <c r="FG27" s="264"/>
      <c r="FH27" s="264"/>
      <c r="FI27" s="264"/>
      <c r="FJ27" s="264"/>
      <c r="FK27" s="264"/>
      <c r="FL27" s="264"/>
      <c r="FM27" s="264"/>
      <c r="FN27" s="264"/>
      <c r="FO27" s="264"/>
      <c r="FP27" s="264"/>
      <c r="FQ27" s="264"/>
      <c r="FR27" s="264"/>
      <c r="FS27" s="264"/>
      <c r="FT27" s="273"/>
      <c r="FU27" s="273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3"/>
      <c r="GM27" s="273"/>
      <c r="GN27" s="273"/>
      <c r="GO27" s="273"/>
      <c r="GP27" s="273"/>
      <c r="GQ27" s="273"/>
      <c r="GR27" s="273"/>
      <c r="GS27" s="273"/>
      <c r="GT27" s="273"/>
      <c r="GU27" s="273"/>
      <c r="GV27" s="273"/>
      <c r="GW27" s="273"/>
      <c r="GX27" s="273"/>
      <c r="GY27" s="273"/>
      <c r="GZ27" s="273"/>
      <c r="HA27" s="273"/>
      <c r="HB27" s="273"/>
      <c r="HC27" s="273"/>
      <c r="HD27" s="273"/>
      <c r="HE27" s="273"/>
      <c r="HF27" s="273"/>
      <c r="HG27" s="273"/>
      <c r="HH27" s="273"/>
      <c r="HI27" s="273"/>
      <c r="HJ27" s="273"/>
      <c r="HK27" s="273"/>
      <c r="HL27" s="273"/>
      <c r="HM27" s="273"/>
      <c r="HN27" s="273"/>
      <c r="HO27" s="273"/>
      <c r="HP27" s="273"/>
      <c r="HQ27" s="273"/>
      <c r="HR27" s="273"/>
      <c r="HS27" s="273"/>
      <c r="HT27" s="273"/>
      <c r="HU27" s="273"/>
      <c r="HV27" s="273"/>
      <c r="HW27" s="273"/>
      <c r="HX27" s="273"/>
      <c r="HY27" s="273"/>
      <c r="HZ27" s="273"/>
      <c r="IA27" s="273"/>
      <c r="IB27" s="273"/>
      <c r="IC27" s="273"/>
      <c r="ID27" s="273"/>
      <c r="IE27" s="273"/>
      <c r="IF27" s="273"/>
      <c r="IG27" s="273"/>
      <c r="IH27" s="273"/>
      <c r="II27" s="273"/>
      <c r="IJ27" s="273"/>
      <c r="IK27" s="273"/>
      <c r="IL27" s="273"/>
      <c r="IM27" s="273"/>
      <c r="IN27" s="273"/>
      <c r="IO27" s="273"/>
      <c r="IP27" s="273"/>
      <c r="IQ27" s="273"/>
      <c r="IR27" s="273"/>
      <c r="IS27" s="273"/>
      <c r="IT27" s="273"/>
      <c r="IU27" s="273"/>
      <c r="IV27" s="273"/>
      <c r="IW27" s="273"/>
      <c r="IX27" s="273"/>
      <c r="IY27" s="271"/>
      <c r="IZ27" s="272"/>
      <c r="JA27" s="273"/>
      <c r="JB27" s="276"/>
      <c r="JC27" s="276">
        <v>1</v>
      </c>
      <c r="JD27" s="276">
        <v>1</v>
      </c>
      <c r="JE27" s="276">
        <v>1</v>
      </c>
      <c r="JF27" s="276"/>
      <c r="JG27" s="276"/>
      <c r="JH27" s="276"/>
      <c r="JI27" s="276"/>
      <c r="JJ27" s="276"/>
      <c r="JK27" s="276"/>
      <c r="JL27" s="276"/>
      <c r="JM27" s="276"/>
      <c r="JN27" s="276"/>
      <c r="JO27" s="276"/>
      <c r="JP27" s="276">
        <v>1</v>
      </c>
      <c r="JQ27" s="276">
        <v>1</v>
      </c>
      <c r="JR27" s="274"/>
      <c r="JS27" s="275"/>
      <c r="JT27" s="273"/>
      <c r="JU27" s="273"/>
      <c r="JV27" s="273"/>
      <c r="JW27" s="273"/>
      <c r="JX27" s="273"/>
      <c r="JY27" s="273"/>
      <c r="JZ27" s="273"/>
      <c r="KA27" s="273"/>
      <c r="KB27" s="273"/>
      <c r="KC27" s="273"/>
      <c r="KD27" s="276"/>
      <c r="KE27" s="276"/>
      <c r="KF27" s="276"/>
      <c r="KG27" s="276"/>
      <c r="KH27" s="276"/>
      <c r="KI27" s="276"/>
      <c r="KJ27" s="276"/>
      <c r="KK27" s="276"/>
      <c r="KL27" s="276"/>
      <c r="KM27" s="276"/>
      <c r="KN27" s="276"/>
      <c r="KO27" s="276"/>
      <c r="KP27" s="272"/>
      <c r="KQ27" s="273"/>
      <c r="KR27" s="273"/>
      <c r="KS27" s="273"/>
      <c r="KT27" s="273"/>
      <c r="KU27" s="273"/>
      <c r="KV27" s="273"/>
      <c r="KW27" s="273"/>
      <c r="KX27" s="273"/>
      <c r="KY27" s="273"/>
      <c r="KZ27" s="273"/>
      <c r="LA27" s="273"/>
      <c r="LB27" s="273"/>
      <c r="LC27" s="273"/>
      <c r="LD27" s="273"/>
      <c r="LE27" s="273"/>
      <c r="LF27" s="273"/>
      <c r="LG27" s="273"/>
      <c r="LH27" s="273"/>
      <c r="LI27" s="273"/>
      <c r="LJ27" s="273"/>
      <c r="LK27" s="273"/>
      <c r="LL27" s="273"/>
      <c r="LM27" s="273"/>
      <c r="LN27" s="273"/>
      <c r="LO27" s="273"/>
      <c r="LP27" s="273"/>
      <c r="LQ27" s="273"/>
      <c r="LR27" s="273"/>
      <c r="LS27" s="273"/>
      <c r="LT27" s="273"/>
      <c r="LU27" s="273"/>
      <c r="LV27" s="273"/>
      <c r="LW27" s="273"/>
      <c r="LX27" s="273"/>
      <c r="LY27" s="273"/>
      <c r="LZ27" s="273"/>
      <c r="MA27" s="273"/>
      <c r="MB27" s="273"/>
      <c r="MC27" s="273"/>
      <c r="MD27" s="273"/>
      <c r="ME27" s="273"/>
      <c r="MF27" s="273"/>
      <c r="MG27" s="273"/>
      <c r="MH27" s="273"/>
      <c r="MI27" s="273"/>
      <c r="MJ27" s="273"/>
      <c r="MK27" s="273"/>
      <c r="ML27" s="273"/>
      <c r="MM27" s="273"/>
      <c r="MN27" s="273"/>
      <c r="MO27" s="273"/>
      <c r="MP27" s="273"/>
      <c r="MQ27" s="273"/>
      <c r="MR27" s="273"/>
      <c r="MS27" s="273"/>
      <c r="MT27" s="273"/>
      <c r="MU27" s="273"/>
      <c r="MV27" s="273"/>
      <c r="MW27" s="273"/>
      <c r="MX27" s="273"/>
      <c r="MY27" s="273"/>
      <c r="MZ27" s="273"/>
      <c r="NA27" s="273"/>
      <c r="NB27" s="273"/>
      <c r="NC27" s="273"/>
      <c r="ND27" s="273"/>
      <c r="NE27" s="273"/>
      <c r="NF27" s="273"/>
      <c r="NG27" s="273"/>
      <c r="NH27" s="273"/>
      <c r="NI27" s="273"/>
      <c r="NJ27" s="273"/>
      <c r="NK27" s="273"/>
      <c r="NL27" s="273"/>
      <c r="NM27" s="273"/>
      <c r="NN27" s="273"/>
      <c r="NO27" s="273"/>
      <c r="NP27" s="274"/>
      <c r="NQ27" s="275"/>
      <c r="NR27" s="273"/>
      <c r="NS27" s="273">
        <v>1</v>
      </c>
      <c r="NT27" s="273"/>
      <c r="NU27" s="273">
        <v>1</v>
      </c>
      <c r="NV27" s="273"/>
      <c r="NW27" s="274"/>
    </row>
    <row r="28" spans="1:400" s="267" customFormat="1" ht="30" customHeight="1" x14ac:dyDescent="0.25">
      <c r="A28" s="268">
        <f>'Ratownictwo_medyczne I st.'!A28</f>
        <v>9</v>
      </c>
      <c r="B28" s="269" t="str">
        <f>IF('Ratownictwo_medyczne I st.'!B28&gt;0,'Ratownictwo_medyczne I st.'!B28," ")</f>
        <v>B</v>
      </c>
      <c r="C28" s="269" t="str">
        <f>IF('Ratownictwo_medyczne I st.'!C28&gt;0,'Ratownictwo_medyczne I st.'!C28," ")</f>
        <v>2025/2028</v>
      </c>
      <c r="D28" s="269" t="str">
        <f>IF('Ratownictwo_medyczne I st.'!D28&gt;0,'Ratownictwo_medyczne I st.'!D28," ")</f>
        <v xml:space="preserve"> </v>
      </c>
      <c r="E28" s="269">
        <f>IF('Ratownictwo_medyczne I st.'!E28&gt;0,'Ratownictwo_medyczne I st.'!E28," ")</f>
        <v>1</v>
      </c>
      <c r="F28" s="269" t="str">
        <f>IF('Ratownictwo_medyczne I st.'!F28&gt;0,'Ratownictwo_medyczne I st.'!F28," ")</f>
        <v>2025/2026</v>
      </c>
      <c r="G28" s="269" t="str">
        <f>IF('Ratownictwo_medyczne I st.'!G28&gt;0,'Ratownictwo_medyczne I st.'!G28," ")</f>
        <v>RPS</v>
      </c>
      <c r="H28" s="269" t="str">
        <f>IF('Ratownictwo_medyczne I st.'!H28&gt;0,'Ratownictwo_medyczne I st.'!H28," ")</f>
        <v>ze standardu</v>
      </c>
      <c r="I28" s="313" t="str">
        <f>IF('Ratownictwo_medyczne I st.'!I28&gt;0,'Ratownictwo_medyczne I st.'!I28," ")</f>
        <v>Socjologia medycyny</v>
      </c>
      <c r="J28" s="250">
        <f>'Ratownictwo_medyczne I st.'!L28</f>
        <v>50</v>
      </c>
      <c r="K28" s="251">
        <f>'Ratownictwo_medyczne I st.'!M28</f>
        <v>20</v>
      </c>
      <c r="L28" s="252">
        <f>'Ratownictwo_medyczne I st.'!N28</f>
        <v>30</v>
      </c>
      <c r="M28" s="253">
        <f>'Ratownictwo_medyczne I st.'!AA28+'Ratownictwo_medyczne I st.'!AC28+'Ratownictwo_medyczne I st.'!AX28+'Ratownictwo_medyczne I st.'!AZ28</f>
        <v>25</v>
      </c>
      <c r="N28" s="317">
        <f>'Ratownictwo_medyczne I st.'!O28</f>
        <v>30</v>
      </c>
      <c r="O28" s="318">
        <f>'Ratownictwo_medyczne I st.'!P28</f>
        <v>2</v>
      </c>
      <c r="P28" s="319" t="str">
        <f>'Ratownictwo_medyczne I st.'!U28</f>
        <v>zal</v>
      </c>
      <c r="Q28" s="254">
        <f t="shared" si="0"/>
        <v>14</v>
      </c>
      <c r="R28" s="255">
        <f t="shared" si="1"/>
        <v>10</v>
      </c>
      <c r="S28" s="256">
        <f t="shared" si="2"/>
        <v>2</v>
      </c>
      <c r="T28" s="257"/>
      <c r="U28" s="264"/>
      <c r="V28" s="264"/>
      <c r="W28" s="264"/>
      <c r="X28" s="264"/>
      <c r="Y28" s="264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1"/>
      <c r="BV28" s="257">
        <v>1</v>
      </c>
      <c r="BW28" s="264"/>
      <c r="BX28" s="264">
        <v>1</v>
      </c>
      <c r="BY28" s="264"/>
      <c r="BZ28" s="264">
        <v>1</v>
      </c>
      <c r="CA28" s="264">
        <v>1</v>
      </c>
      <c r="CB28" s="264">
        <v>1</v>
      </c>
      <c r="CC28" s="264"/>
      <c r="CD28" s="264"/>
      <c r="CE28" s="264">
        <v>1</v>
      </c>
      <c r="CF28" s="264"/>
      <c r="CG28" s="264">
        <v>1</v>
      </c>
      <c r="CH28" s="264"/>
      <c r="CI28" s="264"/>
      <c r="CJ28" s="264">
        <v>1</v>
      </c>
      <c r="CK28" s="264"/>
      <c r="CL28" s="264"/>
      <c r="CM28" s="264"/>
      <c r="CN28" s="264"/>
      <c r="CO28" s="264"/>
      <c r="CP28" s="264"/>
      <c r="CQ28" s="264"/>
      <c r="CR28" s="270"/>
      <c r="CS28" s="273"/>
      <c r="CT28" s="273"/>
      <c r="CU28" s="273"/>
      <c r="CV28" s="273"/>
      <c r="CW28" s="273"/>
      <c r="CX28" s="273"/>
      <c r="CY28" s="273"/>
      <c r="CZ28" s="273">
        <v>1</v>
      </c>
      <c r="DA28" s="273">
        <v>1</v>
      </c>
      <c r="DB28" s="273"/>
      <c r="DC28" s="273"/>
      <c r="DD28" s="273"/>
      <c r="DE28" s="273"/>
      <c r="DF28" s="273"/>
      <c r="DG28" s="273"/>
      <c r="DH28" s="273"/>
      <c r="DI28" s="273"/>
      <c r="DJ28" s="273">
        <v>1</v>
      </c>
      <c r="DK28" s="273"/>
      <c r="DL28" s="273"/>
      <c r="DM28" s="273">
        <v>1</v>
      </c>
      <c r="DN28" s="273"/>
      <c r="DO28" s="273"/>
      <c r="DP28" s="273"/>
      <c r="DQ28" s="273"/>
      <c r="DR28" s="273"/>
      <c r="DS28" s="273"/>
      <c r="DT28" s="273"/>
      <c r="DU28" s="273">
        <v>1</v>
      </c>
      <c r="DV28" s="273">
        <v>1</v>
      </c>
      <c r="DW28" s="273"/>
      <c r="DX28" s="273"/>
      <c r="DY28" s="273"/>
      <c r="DZ28" s="273"/>
      <c r="EA28" s="273"/>
      <c r="EB28" s="273"/>
      <c r="EC28" s="273"/>
      <c r="ED28" s="271"/>
      <c r="EE28" s="257"/>
      <c r="EF28" s="264"/>
      <c r="EG28" s="264"/>
      <c r="EH28" s="264"/>
      <c r="EI28" s="264"/>
      <c r="EJ28" s="264"/>
      <c r="EK28" s="264"/>
      <c r="EL28" s="264"/>
      <c r="EM28" s="264"/>
      <c r="EN28" s="264"/>
      <c r="EO28" s="264"/>
      <c r="EP28" s="264"/>
      <c r="EQ28" s="264"/>
      <c r="ER28" s="264"/>
      <c r="ES28" s="264"/>
      <c r="ET28" s="264"/>
      <c r="EU28" s="264"/>
      <c r="EV28" s="264"/>
      <c r="EW28" s="264"/>
      <c r="EX28" s="264"/>
      <c r="EY28" s="264"/>
      <c r="EZ28" s="264"/>
      <c r="FA28" s="264"/>
      <c r="FB28" s="264"/>
      <c r="FC28" s="264"/>
      <c r="FD28" s="264"/>
      <c r="FE28" s="264"/>
      <c r="FF28" s="264"/>
      <c r="FG28" s="264"/>
      <c r="FH28" s="264"/>
      <c r="FI28" s="264"/>
      <c r="FJ28" s="264"/>
      <c r="FK28" s="264"/>
      <c r="FL28" s="264"/>
      <c r="FM28" s="264"/>
      <c r="FN28" s="264"/>
      <c r="FO28" s="264"/>
      <c r="FP28" s="264"/>
      <c r="FQ28" s="264"/>
      <c r="FR28" s="264"/>
      <c r="FS28" s="264"/>
      <c r="FT28" s="273"/>
      <c r="FU28" s="273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3"/>
      <c r="GM28" s="273"/>
      <c r="GN28" s="273"/>
      <c r="GO28" s="273"/>
      <c r="GP28" s="273"/>
      <c r="GQ28" s="273"/>
      <c r="GR28" s="273"/>
      <c r="GS28" s="273"/>
      <c r="GT28" s="273"/>
      <c r="GU28" s="273"/>
      <c r="GV28" s="273"/>
      <c r="GW28" s="273"/>
      <c r="GX28" s="273"/>
      <c r="GY28" s="273"/>
      <c r="GZ28" s="273"/>
      <c r="HA28" s="273"/>
      <c r="HB28" s="273"/>
      <c r="HC28" s="273"/>
      <c r="HD28" s="273"/>
      <c r="HE28" s="273"/>
      <c r="HF28" s="273"/>
      <c r="HG28" s="273"/>
      <c r="HH28" s="273"/>
      <c r="HI28" s="273"/>
      <c r="HJ28" s="273"/>
      <c r="HK28" s="273"/>
      <c r="HL28" s="273"/>
      <c r="HM28" s="273"/>
      <c r="HN28" s="273"/>
      <c r="HO28" s="273"/>
      <c r="HP28" s="273"/>
      <c r="HQ28" s="273"/>
      <c r="HR28" s="273"/>
      <c r="HS28" s="273"/>
      <c r="HT28" s="273"/>
      <c r="HU28" s="273"/>
      <c r="HV28" s="273"/>
      <c r="HW28" s="273"/>
      <c r="HX28" s="273"/>
      <c r="HY28" s="273"/>
      <c r="HZ28" s="273"/>
      <c r="IA28" s="273"/>
      <c r="IB28" s="273"/>
      <c r="IC28" s="273"/>
      <c r="ID28" s="273"/>
      <c r="IE28" s="273"/>
      <c r="IF28" s="273"/>
      <c r="IG28" s="273"/>
      <c r="IH28" s="273"/>
      <c r="II28" s="273"/>
      <c r="IJ28" s="273"/>
      <c r="IK28" s="273"/>
      <c r="IL28" s="273"/>
      <c r="IM28" s="273"/>
      <c r="IN28" s="273"/>
      <c r="IO28" s="273"/>
      <c r="IP28" s="273"/>
      <c r="IQ28" s="273"/>
      <c r="IR28" s="273"/>
      <c r="IS28" s="273"/>
      <c r="IT28" s="273"/>
      <c r="IU28" s="273"/>
      <c r="IV28" s="273"/>
      <c r="IW28" s="273"/>
      <c r="IX28" s="273"/>
      <c r="IY28" s="271"/>
      <c r="IZ28" s="272"/>
      <c r="JA28" s="273"/>
      <c r="JB28" s="276"/>
      <c r="JC28" s="276"/>
      <c r="JD28" s="276"/>
      <c r="JE28" s="276"/>
      <c r="JF28" s="276"/>
      <c r="JG28" s="276"/>
      <c r="JH28" s="276"/>
      <c r="JI28" s="276"/>
      <c r="JJ28" s="276"/>
      <c r="JK28" s="276"/>
      <c r="JL28" s="276"/>
      <c r="JM28" s="276"/>
      <c r="JN28" s="276"/>
      <c r="JO28" s="276"/>
      <c r="JP28" s="276"/>
      <c r="JQ28" s="276"/>
      <c r="JR28" s="274"/>
      <c r="JS28" s="275"/>
      <c r="JT28" s="273">
        <v>1</v>
      </c>
      <c r="JU28" s="273"/>
      <c r="JV28" s="273">
        <v>1</v>
      </c>
      <c r="JW28" s="273">
        <v>1</v>
      </c>
      <c r="JX28" s="273">
        <v>1</v>
      </c>
      <c r="JY28" s="273">
        <v>1</v>
      </c>
      <c r="JZ28" s="273"/>
      <c r="KA28" s="273">
        <v>1</v>
      </c>
      <c r="KB28" s="273"/>
      <c r="KC28" s="273"/>
      <c r="KD28" s="276"/>
      <c r="KE28" s="276"/>
      <c r="KF28" s="276"/>
      <c r="KG28" s="276"/>
      <c r="KH28" s="276"/>
      <c r="KI28" s="276"/>
      <c r="KJ28" s="276">
        <v>1</v>
      </c>
      <c r="KK28" s="276">
        <v>1</v>
      </c>
      <c r="KL28" s="276">
        <v>1</v>
      </c>
      <c r="KM28" s="276"/>
      <c r="KN28" s="276">
        <v>1</v>
      </c>
      <c r="KO28" s="276"/>
      <c r="KP28" s="272"/>
      <c r="KQ28" s="273"/>
      <c r="KR28" s="273"/>
      <c r="KS28" s="273"/>
      <c r="KT28" s="273"/>
      <c r="KU28" s="273"/>
      <c r="KV28" s="273"/>
      <c r="KW28" s="273"/>
      <c r="KX28" s="273"/>
      <c r="KY28" s="273"/>
      <c r="KZ28" s="273"/>
      <c r="LA28" s="273"/>
      <c r="LB28" s="273"/>
      <c r="LC28" s="273"/>
      <c r="LD28" s="273"/>
      <c r="LE28" s="273"/>
      <c r="LF28" s="273"/>
      <c r="LG28" s="273"/>
      <c r="LH28" s="273"/>
      <c r="LI28" s="273"/>
      <c r="LJ28" s="273"/>
      <c r="LK28" s="273"/>
      <c r="LL28" s="273"/>
      <c r="LM28" s="273"/>
      <c r="LN28" s="273"/>
      <c r="LO28" s="273"/>
      <c r="LP28" s="273"/>
      <c r="LQ28" s="273"/>
      <c r="LR28" s="273"/>
      <c r="LS28" s="273"/>
      <c r="LT28" s="273"/>
      <c r="LU28" s="273"/>
      <c r="LV28" s="273"/>
      <c r="LW28" s="273"/>
      <c r="LX28" s="273"/>
      <c r="LY28" s="273"/>
      <c r="LZ28" s="273"/>
      <c r="MA28" s="273"/>
      <c r="MB28" s="273"/>
      <c r="MC28" s="273"/>
      <c r="MD28" s="273"/>
      <c r="ME28" s="273"/>
      <c r="MF28" s="273"/>
      <c r="MG28" s="273"/>
      <c r="MH28" s="273"/>
      <c r="MI28" s="273"/>
      <c r="MJ28" s="273"/>
      <c r="MK28" s="273"/>
      <c r="ML28" s="273"/>
      <c r="MM28" s="273"/>
      <c r="MN28" s="273"/>
      <c r="MO28" s="273"/>
      <c r="MP28" s="273"/>
      <c r="MQ28" s="273"/>
      <c r="MR28" s="273"/>
      <c r="MS28" s="273"/>
      <c r="MT28" s="273"/>
      <c r="MU28" s="273"/>
      <c r="MV28" s="273"/>
      <c r="MW28" s="273"/>
      <c r="MX28" s="273"/>
      <c r="MY28" s="273"/>
      <c r="MZ28" s="273"/>
      <c r="NA28" s="273"/>
      <c r="NB28" s="273"/>
      <c r="NC28" s="273"/>
      <c r="ND28" s="273"/>
      <c r="NE28" s="273"/>
      <c r="NF28" s="273"/>
      <c r="NG28" s="273"/>
      <c r="NH28" s="273"/>
      <c r="NI28" s="273"/>
      <c r="NJ28" s="273"/>
      <c r="NK28" s="273"/>
      <c r="NL28" s="273"/>
      <c r="NM28" s="273"/>
      <c r="NN28" s="273"/>
      <c r="NO28" s="273"/>
      <c r="NP28" s="274"/>
      <c r="NQ28" s="275">
        <v>1</v>
      </c>
      <c r="NR28" s="273"/>
      <c r="NS28" s="273"/>
      <c r="NT28" s="273"/>
      <c r="NU28" s="273"/>
      <c r="NV28" s="273">
        <v>1</v>
      </c>
      <c r="NW28" s="274"/>
    </row>
    <row r="29" spans="1:400" s="267" customFormat="1" ht="30" customHeight="1" x14ac:dyDescent="0.25">
      <c r="A29" s="268">
        <f>'Ratownictwo_medyczne I st.'!A29</f>
        <v>10</v>
      </c>
      <c r="B29" s="269" t="str">
        <f>IF('Ratownictwo_medyczne I st.'!B29&gt;0,'Ratownictwo_medyczne I st.'!B29," ")</f>
        <v>B</v>
      </c>
      <c r="C29" s="269" t="str">
        <f>IF('Ratownictwo_medyczne I st.'!C29&gt;0,'Ratownictwo_medyczne I st.'!C29," ")</f>
        <v>2025/2028</v>
      </c>
      <c r="D29" s="269" t="str">
        <f>IF('Ratownictwo_medyczne I st.'!D29&gt;0,'Ratownictwo_medyczne I st.'!D29," ")</f>
        <v xml:space="preserve"> </v>
      </c>
      <c r="E29" s="269">
        <f>IF('Ratownictwo_medyczne I st.'!E29&gt;0,'Ratownictwo_medyczne I st.'!E29," ")</f>
        <v>1</v>
      </c>
      <c r="F29" s="269" t="str">
        <f>IF('Ratownictwo_medyczne I st.'!F29&gt;0,'Ratownictwo_medyczne I st.'!F29," ")</f>
        <v>2025/2026</v>
      </c>
      <c r="G29" s="269" t="str">
        <f>IF('Ratownictwo_medyczne I st.'!G29&gt;0,'Ratownictwo_medyczne I st.'!G29," ")</f>
        <v>RPS</v>
      </c>
      <c r="H29" s="269" t="str">
        <f>IF('Ratownictwo_medyczne I st.'!H29&gt;0,'Ratownictwo_medyczne I st.'!H29," ")</f>
        <v>ze standardu</v>
      </c>
      <c r="I29" s="313" t="str">
        <f>IF('Ratownictwo_medyczne I st.'!I29&gt;0,'Ratownictwo_medyczne I st.'!I29," ")</f>
        <v>Psychologia</v>
      </c>
      <c r="J29" s="250">
        <f>'Ratownictwo_medyczne I st.'!L29</f>
        <v>88</v>
      </c>
      <c r="K29" s="251">
        <f>'Ratownictwo_medyczne I st.'!M29</f>
        <v>33</v>
      </c>
      <c r="L29" s="252">
        <f>'Ratownictwo_medyczne I st.'!N29</f>
        <v>55</v>
      </c>
      <c r="M29" s="253">
        <f>'Ratownictwo_medyczne I st.'!AA29+'Ratownictwo_medyczne I st.'!AC29+'Ratownictwo_medyczne I st.'!AX29+'Ratownictwo_medyczne I st.'!AZ29</f>
        <v>40</v>
      </c>
      <c r="N29" s="317">
        <f>'Ratownictwo_medyczne I st.'!O29</f>
        <v>55</v>
      </c>
      <c r="O29" s="318">
        <f>'Ratownictwo_medyczne I st.'!P29</f>
        <v>3.5</v>
      </c>
      <c r="P29" s="319" t="str">
        <f>'Ratownictwo_medyczne I st.'!U29</f>
        <v>zal</v>
      </c>
      <c r="Q29" s="254">
        <f t="shared" si="0"/>
        <v>17</v>
      </c>
      <c r="R29" s="255">
        <f t="shared" si="1"/>
        <v>8</v>
      </c>
      <c r="S29" s="256">
        <f t="shared" si="2"/>
        <v>2</v>
      </c>
      <c r="T29" s="257"/>
      <c r="U29" s="264"/>
      <c r="V29" s="264"/>
      <c r="W29" s="264"/>
      <c r="X29" s="264"/>
      <c r="Y29" s="264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1"/>
      <c r="BV29" s="257"/>
      <c r="BW29" s="264"/>
      <c r="BX29" s="264"/>
      <c r="BY29" s="264">
        <v>1</v>
      </c>
      <c r="BZ29" s="264">
        <v>1</v>
      </c>
      <c r="CA29" s="264">
        <v>1</v>
      </c>
      <c r="CB29" s="264">
        <v>1</v>
      </c>
      <c r="CC29" s="264">
        <v>1</v>
      </c>
      <c r="CD29" s="264">
        <v>1</v>
      </c>
      <c r="CE29" s="264"/>
      <c r="CF29" s="264">
        <v>1</v>
      </c>
      <c r="CG29" s="264"/>
      <c r="CH29" s="264">
        <v>1</v>
      </c>
      <c r="CI29" s="264">
        <v>1</v>
      </c>
      <c r="CJ29" s="264"/>
      <c r="CK29" s="264"/>
      <c r="CL29" s="264">
        <v>1</v>
      </c>
      <c r="CM29" s="264">
        <v>1</v>
      </c>
      <c r="CN29" s="264"/>
      <c r="CO29" s="264"/>
      <c r="CP29" s="264"/>
      <c r="CQ29" s="264"/>
      <c r="CR29" s="270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>
        <v>1</v>
      </c>
      <c r="DC29" s="273"/>
      <c r="DD29" s="273">
        <v>1</v>
      </c>
      <c r="DE29" s="273">
        <v>1</v>
      </c>
      <c r="DF29" s="273">
        <v>1</v>
      </c>
      <c r="DG29" s="273"/>
      <c r="DH29" s="273"/>
      <c r="DI29" s="273"/>
      <c r="DJ29" s="273"/>
      <c r="DK29" s="273">
        <v>1</v>
      </c>
      <c r="DL29" s="273"/>
      <c r="DM29" s="273"/>
      <c r="DN29" s="273"/>
      <c r="DO29" s="273"/>
      <c r="DP29" s="273"/>
      <c r="DQ29" s="273"/>
      <c r="DR29" s="273"/>
      <c r="DS29" s="273"/>
      <c r="DT29" s="273">
        <v>1</v>
      </c>
      <c r="DU29" s="273"/>
      <c r="DV29" s="273"/>
      <c r="DW29" s="273"/>
      <c r="DX29" s="273"/>
      <c r="DY29" s="273"/>
      <c r="DZ29" s="273"/>
      <c r="EA29" s="273"/>
      <c r="EB29" s="273"/>
      <c r="EC29" s="273"/>
      <c r="ED29" s="271"/>
      <c r="EE29" s="257"/>
      <c r="EF29" s="264"/>
      <c r="EG29" s="264"/>
      <c r="EH29" s="264"/>
      <c r="EI29" s="264"/>
      <c r="EJ29" s="264"/>
      <c r="EK29" s="264"/>
      <c r="EL29" s="264"/>
      <c r="EM29" s="264"/>
      <c r="EN29" s="264"/>
      <c r="EO29" s="264"/>
      <c r="EP29" s="264"/>
      <c r="EQ29" s="264"/>
      <c r="ER29" s="264"/>
      <c r="ES29" s="264"/>
      <c r="ET29" s="264"/>
      <c r="EU29" s="264"/>
      <c r="EV29" s="264"/>
      <c r="EW29" s="264"/>
      <c r="EX29" s="264"/>
      <c r="EY29" s="264"/>
      <c r="EZ29" s="264"/>
      <c r="FA29" s="264"/>
      <c r="FB29" s="264"/>
      <c r="FC29" s="264"/>
      <c r="FD29" s="264"/>
      <c r="FE29" s="264"/>
      <c r="FF29" s="264"/>
      <c r="FG29" s="264"/>
      <c r="FH29" s="264"/>
      <c r="FI29" s="264"/>
      <c r="FJ29" s="264"/>
      <c r="FK29" s="264"/>
      <c r="FL29" s="264"/>
      <c r="FM29" s="264"/>
      <c r="FN29" s="264"/>
      <c r="FO29" s="264"/>
      <c r="FP29" s="264"/>
      <c r="FQ29" s="264"/>
      <c r="FR29" s="264"/>
      <c r="FS29" s="264"/>
      <c r="FT29" s="273"/>
      <c r="FU29" s="273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3"/>
      <c r="GM29" s="273"/>
      <c r="GN29" s="273"/>
      <c r="GO29" s="273"/>
      <c r="GP29" s="273"/>
      <c r="GQ29" s="273"/>
      <c r="GR29" s="273"/>
      <c r="GS29" s="273"/>
      <c r="GT29" s="273"/>
      <c r="GU29" s="273"/>
      <c r="GV29" s="273"/>
      <c r="GW29" s="273"/>
      <c r="GX29" s="273"/>
      <c r="GY29" s="273"/>
      <c r="GZ29" s="273"/>
      <c r="HA29" s="273"/>
      <c r="HB29" s="273"/>
      <c r="HC29" s="273"/>
      <c r="HD29" s="273"/>
      <c r="HE29" s="273"/>
      <c r="HF29" s="273"/>
      <c r="HG29" s="273"/>
      <c r="HH29" s="273"/>
      <c r="HI29" s="273"/>
      <c r="HJ29" s="273"/>
      <c r="HK29" s="273"/>
      <c r="HL29" s="273"/>
      <c r="HM29" s="273"/>
      <c r="HN29" s="273"/>
      <c r="HO29" s="273"/>
      <c r="HP29" s="273"/>
      <c r="HQ29" s="273"/>
      <c r="HR29" s="273"/>
      <c r="HS29" s="273"/>
      <c r="HT29" s="273"/>
      <c r="HU29" s="273"/>
      <c r="HV29" s="273"/>
      <c r="HW29" s="273"/>
      <c r="HX29" s="273"/>
      <c r="HY29" s="273"/>
      <c r="HZ29" s="273"/>
      <c r="IA29" s="273"/>
      <c r="IB29" s="273"/>
      <c r="IC29" s="273"/>
      <c r="ID29" s="273"/>
      <c r="IE29" s="273"/>
      <c r="IF29" s="273"/>
      <c r="IG29" s="273"/>
      <c r="IH29" s="273"/>
      <c r="II29" s="273"/>
      <c r="IJ29" s="273"/>
      <c r="IK29" s="273"/>
      <c r="IL29" s="273"/>
      <c r="IM29" s="273"/>
      <c r="IN29" s="273"/>
      <c r="IO29" s="273"/>
      <c r="IP29" s="273"/>
      <c r="IQ29" s="273"/>
      <c r="IR29" s="273"/>
      <c r="IS29" s="273"/>
      <c r="IT29" s="273"/>
      <c r="IU29" s="273"/>
      <c r="IV29" s="273"/>
      <c r="IW29" s="273"/>
      <c r="IX29" s="273"/>
      <c r="IY29" s="271"/>
      <c r="IZ29" s="272"/>
      <c r="JA29" s="273"/>
      <c r="JB29" s="276"/>
      <c r="JC29" s="276"/>
      <c r="JD29" s="276"/>
      <c r="JE29" s="276"/>
      <c r="JF29" s="276"/>
      <c r="JG29" s="276"/>
      <c r="JH29" s="276"/>
      <c r="JI29" s="276"/>
      <c r="JJ29" s="276"/>
      <c r="JK29" s="276"/>
      <c r="JL29" s="276"/>
      <c r="JM29" s="276"/>
      <c r="JN29" s="276"/>
      <c r="JO29" s="276"/>
      <c r="JP29" s="276"/>
      <c r="JQ29" s="276"/>
      <c r="JR29" s="274"/>
      <c r="JS29" s="275"/>
      <c r="JT29" s="273"/>
      <c r="JU29" s="273">
        <v>1</v>
      </c>
      <c r="JV29" s="273">
        <v>1</v>
      </c>
      <c r="JW29" s="273"/>
      <c r="JX29" s="273"/>
      <c r="JY29" s="273"/>
      <c r="JZ29" s="273"/>
      <c r="KA29" s="273">
        <v>1</v>
      </c>
      <c r="KB29" s="273">
        <v>1</v>
      </c>
      <c r="KC29" s="273">
        <v>1</v>
      </c>
      <c r="KD29" s="276"/>
      <c r="KE29" s="276">
        <v>1</v>
      </c>
      <c r="KF29" s="276">
        <v>1</v>
      </c>
      <c r="KG29" s="276">
        <v>1</v>
      </c>
      <c r="KH29" s="276"/>
      <c r="KI29" s="276"/>
      <c r="KJ29" s="276"/>
      <c r="KK29" s="276"/>
      <c r="KL29" s="276"/>
      <c r="KM29" s="276"/>
      <c r="KN29" s="276"/>
      <c r="KO29" s="276"/>
      <c r="KP29" s="272"/>
      <c r="KQ29" s="273"/>
      <c r="KR29" s="273"/>
      <c r="KS29" s="273"/>
      <c r="KT29" s="273"/>
      <c r="KU29" s="273"/>
      <c r="KV29" s="273"/>
      <c r="KW29" s="273"/>
      <c r="KX29" s="273"/>
      <c r="KY29" s="273"/>
      <c r="KZ29" s="273"/>
      <c r="LA29" s="273"/>
      <c r="LB29" s="273"/>
      <c r="LC29" s="273"/>
      <c r="LD29" s="273"/>
      <c r="LE29" s="273"/>
      <c r="LF29" s="273"/>
      <c r="LG29" s="273"/>
      <c r="LH29" s="273"/>
      <c r="LI29" s="273"/>
      <c r="LJ29" s="273"/>
      <c r="LK29" s="273"/>
      <c r="LL29" s="273"/>
      <c r="LM29" s="273"/>
      <c r="LN29" s="273"/>
      <c r="LO29" s="273"/>
      <c r="LP29" s="273"/>
      <c r="LQ29" s="273"/>
      <c r="LR29" s="273"/>
      <c r="LS29" s="273"/>
      <c r="LT29" s="273"/>
      <c r="LU29" s="273"/>
      <c r="LV29" s="273"/>
      <c r="LW29" s="273"/>
      <c r="LX29" s="273"/>
      <c r="LY29" s="273"/>
      <c r="LZ29" s="273"/>
      <c r="MA29" s="273"/>
      <c r="MB29" s="273"/>
      <c r="MC29" s="273"/>
      <c r="MD29" s="273"/>
      <c r="ME29" s="273"/>
      <c r="MF29" s="273"/>
      <c r="MG29" s="273"/>
      <c r="MH29" s="273"/>
      <c r="MI29" s="273"/>
      <c r="MJ29" s="273"/>
      <c r="MK29" s="273"/>
      <c r="ML29" s="273"/>
      <c r="MM29" s="273"/>
      <c r="MN29" s="273"/>
      <c r="MO29" s="273"/>
      <c r="MP29" s="273"/>
      <c r="MQ29" s="273"/>
      <c r="MR29" s="273"/>
      <c r="MS29" s="273"/>
      <c r="MT29" s="273"/>
      <c r="MU29" s="273"/>
      <c r="MV29" s="273"/>
      <c r="MW29" s="273"/>
      <c r="MX29" s="273"/>
      <c r="MY29" s="273"/>
      <c r="MZ29" s="273"/>
      <c r="NA29" s="273"/>
      <c r="NB29" s="273"/>
      <c r="NC29" s="273"/>
      <c r="ND29" s="273"/>
      <c r="NE29" s="273"/>
      <c r="NF29" s="273"/>
      <c r="NG29" s="273"/>
      <c r="NH29" s="273"/>
      <c r="NI29" s="273"/>
      <c r="NJ29" s="273"/>
      <c r="NK29" s="273"/>
      <c r="NL29" s="273"/>
      <c r="NM29" s="273"/>
      <c r="NN29" s="273"/>
      <c r="NO29" s="273"/>
      <c r="NP29" s="274"/>
      <c r="NQ29" s="275">
        <v>1</v>
      </c>
      <c r="NR29" s="273">
        <v>1</v>
      </c>
      <c r="NS29" s="273"/>
      <c r="NT29" s="273"/>
      <c r="NU29" s="273"/>
      <c r="NV29" s="273"/>
      <c r="NW29" s="274"/>
    </row>
    <row r="30" spans="1:400" s="267" customFormat="1" ht="30" customHeight="1" x14ac:dyDescent="0.25">
      <c r="A30" s="268">
        <f>'Ratownictwo_medyczne I st.'!A30</f>
        <v>11</v>
      </c>
      <c r="B30" s="269" t="str">
        <f>IF('Ratownictwo_medyczne I st.'!B30&gt;0,'Ratownictwo_medyczne I st.'!B30," ")</f>
        <v>B</v>
      </c>
      <c r="C30" s="269" t="str">
        <f>IF('Ratownictwo_medyczne I st.'!C30&gt;0,'Ratownictwo_medyczne I st.'!C30," ")</f>
        <v>2025/2028</v>
      </c>
      <c r="D30" s="269" t="str">
        <f>IF('Ratownictwo_medyczne I st.'!D30&gt;0,'Ratownictwo_medyczne I st.'!D30," ")</f>
        <v xml:space="preserve"> </v>
      </c>
      <c r="E30" s="269">
        <f>IF('Ratownictwo_medyczne I st.'!E30&gt;0,'Ratownictwo_medyczne I st.'!E30," ")</f>
        <v>1</v>
      </c>
      <c r="F30" s="269" t="str">
        <f>IF('Ratownictwo_medyczne I st.'!F30&gt;0,'Ratownictwo_medyczne I st.'!F30," ")</f>
        <v>2025/2026</v>
      </c>
      <c r="G30" s="269" t="str">
        <f>IF('Ratownictwo_medyczne I st.'!G30&gt;0,'Ratownictwo_medyczne I st.'!G30," ")</f>
        <v>RPS</v>
      </c>
      <c r="H30" s="269" t="str">
        <f>IF('Ratownictwo_medyczne I st.'!H30&gt;0,'Ratownictwo_medyczne I st.'!H30," ")</f>
        <v>ze standardu</v>
      </c>
      <c r="I30" s="313" t="str">
        <f>IF('Ratownictwo_medyczne I st.'!I30&gt;0,'Ratownictwo_medyczne I st.'!I30," ")</f>
        <v>Etyka zawodowa ratownika medycznego</v>
      </c>
      <c r="J30" s="250">
        <f>'Ratownictwo_medyczne I st.'!L30</f>
        <v>25</v>
      </c>
      <c r="K30" s="251">
        <f>'Ratownictwo_medyczne I st.'!M30</f>
        <v>10</v>
      </c>
      <c r="L30" s="252">
        <f>'Ratownictwo_medyczne I st.'!N30</f>
        <v>15</v>
      </c>
      <c r="M30" s="253">
        <f>'Ratownictwo_medyczne I st.'!AA30+'Ratownictwo_medyczne I st.'!AC30+'Ratownictwo_medyczne I st.'!AX30+'Ratownictwo_medyczne I st.'!AZ30</f>
        <v>10</v>
      </c>
      <c r="N30" s="317">
        <f>'Ratownictwo_medyczne I st.'!O30</f>
        <v>15</v>
      </c>
      <c r="O30" s="318">
        <f>'Ratownictwo_medyczne I st.'!P30</f>
        <v>1</v>
      </c>
      <c r="P30" s="319" t="str">
        <f>'Ratownictwo_medyczne I st.'!U30</f>
        <v>zal</v>
      </c>
      <c r="Q30" s="254">
        <f t="shared" si="0"/>
        <v>8</v>
      </c>
      <c r="R30" s="255">
        <f t="shared" si="1"/>
        <v>4</v>
      </c>
      <c r="S30" s="256">
        <f t="shared" si="2"/>
        <v>2</v>
      </c>
      <c r="T30" s="257"/>
      <c r="U30" s="264"/>
      <c r="V30" s="264"/>
      <c r="W30" s="264"/>
      <c r="X30" s="264"/>
      <c r="Y30" s="264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1"/>
      <c r="BV30" s="257"/>
      <c r="BW30" s="264"/>
      <c r="BX30" s="264"/>
      <c r="BY30" s="264"/>
      <c r="BZ30" s="264"/>
      <c r="CA30" s="264"/>
      <c r="CB30" s="264"/>
      <c r="CC30" s="264"/>
      <c r="CD30" s="264"/>
      <c r="CE30" s="264">
        <v>1</v>
      </c>
      <c r="CF30" s="264"/>
      <c r="CG30" s="264"/>
      <c r="CH30" s="264"/>
      <c r="CI30" s="264"/>
      <c r="CJ30" s="264">
        <v>1</v>
      </c>
      <c r="CK30" s="264">
        <v>1</v>
      </c>
      <c r="CL30" s="264">
        <v>1</v>
      </c>
      <c r="CM30" s="264"/>
      <c r="CN30" s="264"/>
      <c r="CO30" s="264"/>
      <c r="CP30" s="264">
        <v>1</v>
      </c>
      <c r="CQ30" s="264">
        <v>1</v>
      </c>
      <c r="CR30" s="270"/>
      <c r="CS30" s="273"/>
      <c r="CT30" s="273"/>
      <c r="CU30" s="273"/>
      <c r="CV30" s="273"/>
      <c r="CW30" s="273"/>
      <c r="CX30" s="273"/>
      <c r="CY30" s="273"/>
      <c r="CZ30" s="273">
        <v>1</v>
      </c>
      <c r="DA30" s="273"/>
      <c r="DB30" s="273"/>
      <c r="DC30" s="273">
        <v>1</v>
      </c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1"/>
      <c r="EE30" s="257"/>
      <c r="EF30" s="264"/>
      <c r="EG30" s="264"/>
      <c r="EH30" s="264"/>
      <c r="EI30" s="264"/>
      <c r="EJ30" s="264"/>
      <c r="EK30" s="264"/>
      <c r="EL30" s="264"/>
      <c r="EM30" s="264"/>
      <c r="EN30" s="264"/>
      <c r="EO30" s="264"/>
      <c r="EP30" s="264"/>
      <c r="EQ30" s="264"/>
      <c r="ER30" s="264"/>
      <c r="ES30" s="264"/>
      <c r="ET30" s="264"/>
      <c r="EU30" s="264"/>
      <c r="EV30" s="264"/>
      <c r="EW30" s="264"/>
      <c r="EX30" s="264"/>
      <c r="EY30" s="264"/>
      <c r="EZ30" s="264"/>
      <c r="FA30" s="264"/>
      <c r="FB30" s="264"/>
      <c r="FC30" s="264"/>
      <c r="FD30" s="264"/>
      <c r="FE30" s="264"/>
      <c r="FF30" s="264"/>
      <c r="FG30" s="264"/>
      <c r="FH30" s="264"/>
      <c r="FI30" s="264"/>
      <c r="FJ30" s="264"/>
      <c r="FK30" s="264"/>
      <c r="FL30" s="264"/>
      <c r="FM30" s="264"/>
      <c r="FN30" s="264"/>
      <c r="FO30" s="264"/>
      <c r="FP30" s="264"/>
      <c r="FQ30" s="264"/>
      <c r="FR30" s="264"/>
      <c r="FS30" s="264"/>
      <c r="FT30" s="273"/>
      <c r="FU30" s="273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3"/>
      <c r="GM30" s="273"/>
      <c r="GN30" s="273"/>
      <c r="GO30" s="273"/>
      <c r="GP30" s="273"/>
      <c r="GQ30" s="273"/>
      <c r="GR30" s="273"/>
      <c r="GS30" s="273"/>
      <c r="GT30" s="273"/>
      <c r="GU30" s="273"/>
      <c r="GV30" s="273"/>
      <c r="GW30" s="273"/>
      <c r="GX30" s="273"/>
      <c r="GY30" s="273"/>
      <c r="GZ30" s="273"/>
      <c r="HA30" s="273"/>
      <c r="HB30" s="273"/>
      <c r="HC30" s="273"/>
      <c r="HD30" s="273"/>
      <c r="HE30" s="273"/>
      <c r="HF30" s="273"/>
      <c r="HG30" s="273"/>
      <c r="HH30" s="273"/>
      <c r="HI30" s="273"/>
      <c r="HJ30" s="273"/>
      <c r="HK30" s="273"/>
      <c r="HL30" s="273"/>
      <c r="HM30" s="273"/>
      <c r="HN30" s="273"/>
      <c r="HO30" s="273"/>
      <c r="HP30" s="273"/>
      <c r="HQ30" s="273"/>
      <c r="HR30" s="273"/>
      <c r="HS30" s="273"/>
      <c r="HT30" s="273"/>
      <c r="HU30" s="273"/>
      <c r="HV30" s="273"/>
      <c r="HW30" s="273"/>
      <c r="HX30" s="273"/>
      <c r="HY30" s="273"/>
      <c r="HZ30" s="273"/>
      <c r="IA30" s="273"/>
      <c r="IB30" s="273"/>
      <c r="IC30" s="273"/>
      <c r="ID30" s="273"/>
      <c r="IE30" s="273"/>
      <c r="IF30" s="273"/>
      <c r="IG30" s="273"/>
      <c r="IH30" s="273"/>
      <c r="II30" s="273"/>
      <c r="IJ30" s="273"/>
      <c r="IK30" s="273"/>
      <c r="IL30" s="273"/>
      <c r="IM30" s="273"/>
      <c r="IN30" s="273"/>
      <c r="IO30" s="273"/>
      <c r="IP30" s="273"/>
      <c r="IQ30" s="273"/>
      <c r="IR30" s="273"/>
      <c r="IS30" s="273"/>
      <c r="IT30" s="273"/>
      <c r="IU30" s="273"/>
      <c r="IV30" s="273"/>
      <c r="IW30" s="273"/>
      <c r="IX30" s="273"/>
      <c r="IY30" s="271"/>
      <c r="IZ30" s="272"/>
      <c r="JA30" s="273"/>
      <c r="JB30" s="276"/>
      <c r="JC30" s="276"/>
      <c r="JD30" s="276"/>
      <c r="JE30" s="276"/>
      <c r="JF30" s="276"/>
      <c r="JG30" s="276"/>
      <c r="JH30" s="276"/>
      <c r="JI30" s="276"/>
      <c r="JJ30" s="276"/>
      <c r="JK30" s="276"/>
      <c r="JL30" s="276"/>
      <c r="JM30" s="276"/>
      <c r="JN30" s="276"/>
      <c r="JO30" s="276"/>
      <c r="JP30" s="276"/>
      <c r="JQ30" s="276"/>
      <c r="JR30" s="274"/>
      <c r="JS30" s="275"/>
      <c r="JT30" s="273">
        <v>1</v>
      </c>
      <c r="JU30" s="273"/>
      <c r="JV30" s="273"/>
      <c r="JW30" s="273">
        <v>1</v>
      </c>
      <c r="JX30" s="273">
        <v>1</v>
      </c>
      <c r="JY30" s="273">
        <v>1</v>
      </c>
      <c r="JZ30" s="273"/>
      <c r="KA30" s="273"/>
      <c r="KB30" s="273"/>
      <c r="KC30" s="273"/>
      <c r="KD30" s="276"/>
      <c r="KE30" s="276"/>
      <c r="KF30" s="276"/>
      <c r="KG30" s="276"/>
      <c r="KH30" s="276"/>
      <c r="KI30" s="276"/>
      <c r="KJ30" s="276"/>
      <c r="KK30" s="276"/>
      <c r="KL30" s="276"/>
      <c r="KM30" s="276"/>
      <c r="KN30" s="276"/>
      <c r="KO30" s="276"/>
      <c r="KP30" s="272"/>
      <c r="KQ30" s="273"/>
      <c r="KR30" s="273"/>
      <c r="KS30" s="273"/>
      <c r="KT30" s="273"/>
      <c r="KU30" s="273"/>
      <c r="KV30" s="273"/>
      <c r="KW30" s="273"/>
      <c r="KX30" s="273"/>
      <c r="KY30" s="273"/>
      <c r="KZ30" s="273"/>
      <c r="LA30" s="273"/>
      <c r="LB30" s="273"/>
      <c r="LC30" s="273"/>
      <c r="LD30" s="273"/>
      <c r="LE30" s="273"/>
      <c r="LF30" s="273"/>
      <c r="LG30" s="273"/>
      <c r="LH30" s="273"/>
      <c r="LI30" s="273"/>
      <c r="LJ30" s="273"/>
      <c r="LK30" s="273"/>
      <c r="LL30" s="273"/>
      <c r="LM30" s="273"/>
      <c r="LN30" s="273"/>
      <c r="LO30" s="273"/>
      <c r="LP30" s="273"/>
      <c r="LQ30" s="273"/>
      <c r="LR30" s="273"/>
      <c r="LS30" s="273"/>
      <c r="LT30" s="273"/>
      <c r="LU30" s="273"/>
      <c r="LV30" s="273"/>
      <c r="LW30" s="273"/>
      <c r="LX30" s="273"/>
      <c r="LY30" s="273"/>
      <c r="LZ30" s="273"/>
      <c r="MA30" s="273"/>
      <c r="MB30" s="273"/>
      <c r="MC30" s="273"/>
      <c r="MD30" s="273"/>
      <c r="ME30" s="273"/>
      <c r="MF30" s="273"/>
      <c r="MG30" s="273"/>
      <c r="MH30" s="273"/>
      <c r="MI30" s="273"/>
      <c r="MJ30" s="273"/>
      <c r="MK30" s="273"/>
      <c r="ML30" s="273"/>
      <c r="MM30" s="273"/>
      <c r="MN30" s="273"/>
      <c r="MO30" s="273"/>
      <c r="MP30" s="273"/>
      <c r="MQ30" s="273"/>
      <c r="MR30" s="273"/>
      <c r="MS30" s="273"/>
      <c r="MT30" s="273"/>
      <c r="MU30" s="273"/>
      <c r="MV30" s="273"/>
      <c r="MW30" s="273"/>
      <c r="MX30" s="273"/>
      <c r="MY30" s="273"/>
      <c r="MZ30" s="273"/>
      <c r="NA30" s="273"/>
      <c r="NB30" s="273"/>
      <c r="NC30" s="273"/>
      <c r="ND30" s="273"/>
      <c r="NE30" s="273"/>
      <c r="NF30" s="273"/>
      <c r="NG30" s="273"/>
      <c r="NH30" s="273"/>
      <c r="NI30" s="273"/>
      <c r="NJ30" s="273"/>
      <c r="NK30" s="273"/>
      <c r="NL30" s="273"/>
      <c r="NM30" s="273"/>
      <c r="NN30" s="273"/>
      <c r="NO30" s="273"/>
      <c r="NP30" s="274"/>
      <c r="NQ30" s="275"/>
      <c r="NR30" s="273"/>
      <c r="NS30" s="273">
        <v>1</v>
      </c>
      <c r="NT30" s="273"/>
      <c r="NU30" s="273"/>
      <c r="NV30" s="273"/>
      <c r="NW30" s="274">
        <v>1</v>
      </c>
    </row>
    <row r="31" spans="1:400" s="267" customFormat="1" ht="30" customHeight="1" x14ac:dyDescent="0.25">
      <c r="A31" s="268">
        <f>'Ratownictwo_medyczne I st.'!A31</f>
        <v>12</v>
      </c>
      <c r="B31" s="269" t="str">
        <f>IF('Ratownictwo_medyczne I st.'!B31&gt;0,'Ratownictwo_medyczne I st.'!B31," ")</f>
        <v>B</v>
      </c>
      <c r="C31" s="269" t="str">
        <f>IF('Ratownictwo_medyczne I st.'!C31&gt;0,'Ratownictwo_medyczne I st.'!C31," ")</f>
        <v>2025/2028</v>
      </c>
      <c r="D31" s="269" t="str">
        <f>IF('Ratownictwo_medyczne I st.'!D31&gt;0,'Ratownictwo_medyczne I st.'!D31," ")</f>
        <v xml:space="preserve"> </v>
      </c>
      <c r="E31" s="269">
        <f>IF('Ratownictwo_medyczne I st.'!E31&gt;0,'Ratownictwo_medyczne I st.'!E31," ")</f>
        <v>1</v>
      </c>
      <c r="F31" s="269" t="str">
        <f>IF('Ratownictwo_medyczne I st.'!F31&gt;0,'Ratownictwo_medyczne I st.'!F31," ")</f>
        <v>2025/2026</v>
      </c>
      <c r="G31" s="269" t="str">
        <f>IF('Ratownictwo_medyczne I st.'!G31&gt;0,'Ratownictwo_medyczne I st.'!G31," ")</f>
        <v>RPS</v>
      </c>
      <c r="H31" s="269" t="str">
        <f>IF('Ratownictwo_medyczne I st.'!H31&gt;0,'Ratownictwo_medyczne I st.'!H31," ")</f>
        <v>ze standardu</v>
      </c>
      <c r="I31" s="313" t="str">
        <f>IF('Ratownictwo_medyczne I st.'!I31&gt;0,'Ratownictwo_medyczne I st.'!I31," ")</f>
        <v>Prawo medyczne</v>
      </c>
      <c r="J31" s="250">
        <f>'Ratownictwo_medyczne I st.'!L31</f>
        <v>63</v>
      </c>
      <c r="K31" s="251">
        <f>'Ratownictwo_medyczne I st.'!M31</f>
        <v>28</v>
      </c>
      <c r="L31" s="252">
        <f>'Ratownictwo_medyczne I st.'!N31</f>
        <v>35</v>
      </c>
      <c r="M31" s="253">
        <f>'Ratownictwo_medyczne I st.'!AA31+'Ratownictwo_medyczne I st.'!AC31+'Ratownictwo_medyczne I st.'!AX31+'Ratownictwo_medyczne I st.'!AZ31</f>
        <v>30</v>
      </c>
      <c r="N31" s="317">
        <f>'Ratownictwo_medyczne I st.'!O31</f>
        <v>35</v>
      </c>
      <c r="O31" s="318">
        <f>'Ratownictwo_medyczne I st.'!P31</f>
        <v>2.5</v>
      </c>
      <c r="P31" s="319" t="str">
        <f>'Ratownictwo_medyczne I st.'!U31</f>
        <v>zal</v>
      </c>
      <c r="Q31" s="254">
        <f t="shared" si="0"/>
        <v>3</v>
      </c>
      <c r="R31" s="255">
        <f t="shared" si="1"/>
        <v>2</v>
      </c>
      <c r="S31" s="256">
        <f t="shared" si="2"/>
        <v>1</v>
      </c>
      <c r="T31" s="257"/>
      <c r="U31" s="264"/>
      <c r="V31" s="264"/>
      <c r="W31" s="264"/>
      <c r="X31" s="264"/>
      <c r="Y31" s="264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1"/>
      <c r="BV31" s="257"/>
      <c r="BW31" s="264"/>
      <c r="BX31" s="264"/>
      <c r="BY31" s="264"/>
      <c r="BZ31" s="264"/>
      <c r="CA31" s="264"/>
      <c r="CB31" s="264"/>
      <c r="CC31" s="264"/>
      <c r="CD31" s="264"/>
      <c r="CE31" s="264"/>
      <c r="CF31" s="264"/>
      <c r="CG31" s="264"/>
      <c r="CH31" s="264"/>
      <c r="CI31" s="264"/>
      <c r="CJ31" s="264"/>
      <c r="CK31" s="264"/>
      <c r="CL31" s="264"/>
      <c r="CM31" s="264"/>
      <c r="CN31" s="264"/>
      <c r="CO31" s="264">
        <v>1</v>
      </c>
      <c r="CP31" s="264"/>
      <c r="CQ31" s="264"/>
      <c r="CR31" s="270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>
        <v>1</v>
      </c>
      <c r="DH31" s="273">
        <v>1</v>
      </c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1"/>
      <c r="EE31" s="257"/>
      <c r="EF31" s="264"/>
      <c r="EG31" s="264"/>
      <c r="EH31" s="264"/>
      <c r="EI31" s="264"/>
      <c r="EJ31" s="264"/>
      <c r="EK31" s="264"/>
      <c r="EL31" s="264"/>
      <c r="EM31" s="264"/>
      <c r="EN31" s="264"/>
      <c r="EO31" s="264"/>
      <c r="EP31" s="264"/>
      <c r="EQ31" s="264"/>
      <c r="ER31" s="264"/>
      <c r="ES31" s="264"/>
      <c r="ET31" s="264"/>
      <c r="EU31" s="264"/>
      <c r="EV31" s="264"/>
      <c r="EW31" s="264"/>
      <c r="EX31" s="264"/>
      <c r="EY31" s="264"/>
      <c r="EZ31" s="264"/>
      <c r="FA31" s="264"/>
      <c r="FB31" s="264"/>
      <c r="FC31" s="264"/>
      <c r="FD31" s="264"/>
      <c r="FE31" s="264"/>
      <c r="FF31" s="264"/>
      <c r="FG31" s="264"/>
      <c r="FH31" s="264"/>
      <c r="FI31" s="264"/>
      <c r="FJ31" s="264"/>
      <c r="FK31" s="264"/>
      <c r="FL31" s="264"/>
      <c r="FM31" s="264"/>
      <c r="FN31" s="264"/>
      <c r="FO31" s="264"/>
      <c r="FP31" s="264"/>
      <c r="FQ31" s="264"/>
      <c r="FR31" s="264"/>
      <c r="FS31" s="264"/>
      <c r="FT31" s="273"/>
      <c r="FU31" s="273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3"/>
      <c r="GM31" s="273"/>
      <c r="GN31" s="273"/>
      <c r="GO31" s="273"/>
      <c r="GP31" s="273"/>
      <c r="GQ31" s="273"/>
      <c r="GR31" s="273"/>
      <c r="GS31" s="273"/>
      <c r="GT31" s="273"/>
      <c r="GU31" s="273"/>
      <c r="GV31" s="273"/>
      <c r="GW31" s="273"/>
      <c r="GX31" s="273"/>
      <c r="GY31" s="273"/>
      <c r="GZ31" s="273"/>
      <c r="HA31" s="273"/>
      <c r="HB31" s="273"/>
      <c r="HC31" s="273"/>
      <c r="HD31" s="273"/>
      <c r="HE31" s="273"/>
      <c r="HF31" s="273"/>
      <c r="HG31" s="273"/>
      <c r="HH31" s="273"/>
      <c r="HI31" s="273"/>
      <c r="HJ31" s="273"/>
      <c r="HK31" s="273"/>
      <c r="HL31" s="273"/>
      <c r="HM31" s="273"/>
      <c r="HN31" s="273"/>
      <c r="HO31" s="273"/>
      <c r="HP31" s="273"/>
      <c r="HQ31" s="273"/>
      <c r="HR31" s="273"/>
      <c r="HS31" s="273"/>
      <c r="HT31" s="273"/>
      <c r="HU31" s="273"/>
      <c r="HV31" s="273"/>
      <c r="HW31" s="273"/>
      <c r="HX31" s="273"/>
      <c r="HY31" s="273"/>
      <c r="HZ31" s="273"/>
      <c r="IA31" s="273"/>
      <c r="IB31" s="273"/>
      <c r="IC31" s="273"/>
      <c r="ID31" s="273"/>
      <c r="IE31" s="273"/>
      <c r="IF31" s="273"/>
      <c r="IG31" s="273"/>
      <c r="IH31" s="273"/>
      <c r="II31" s="273"/>
      <c r="IJ31" s="273"/>
      <c r="IK31" s="273"/>
      <c r="IL31" s="273"/>
      <c r="IM31" s="273"/>
      <c r="IN31" s="273"/>
      <c r="IO31" s="273"/>
      <c r="IP31" s="273"/>
      <c r="IQ31" s="273"/>
      <c r="IR31" s="273"/>
      <c r="IS31" s="273"/>
      <c r="IT31" s="273"/>
      <c r="IU31" s="273"/>
      <c r="IV31" s="273"/>
      <c r="IW31" s="273"/>
      <c r="IX31" s="273"/>
      <c r="IY31" s="271"/>
      <c r="IZ31" s="272"/>
      <c r="JA31" s="273"/>
      <c r="JB31" s="276"/>
      <c r="JC31" s="276"/>
      <c r="JD31" s="276"/>
      <c r="JE31" s="276"/>
      <c r="JF31" s="276"/>
      <c r="JG31" s="276"/>
      <c r="JH31" s="276"/>
      <c r="JI31" s="276"/>
      <c r="JJ31" s="276"/>
      <c r="JK31" s="276"/>
      <c r="JL31" s="276"/>
      <c r="JM31" s="276"/>
      <c r="JN31" s="276"/>
      <c r="JO31" s="276"/>
      <c r="JP31" s="276"/>
      <c r="JQ31" s="276"/>
      <c r="JR31" s="274"/>
      <c r="JS31" s="275"/>
      <c r="JT31" s="273"/>
      <c r="JU31" s="273"/>
      <c r="JV31" s="273">
        <v>1</v>
      </c>
      <c r="JW31" s="273"/>
      <c r="JX31" s="273">
        <v>1</v>
      </c>
      <c r="JY31" s="273"/>
      <c r="JZ31" s="273"/>
      <c r="KA31" s="273"/>
      <c r="KB31" s="273"/>
      <c r="KC31" s="273"/>
      <c r="KD31" s="276"/>
      <c r="KE31" s="276"/>
      <c r="KF31" s="276"/>
      <c r="KG31" s="276"/>
      <c r="KH31" s="276"/>
      <c r="KI31" s="276"/>
      <c r="KJ31" s="276"/>
      <c r="KK31" s="276"/>
      <c r="KL31" s="276"/>
      <c r="KM31" s="276"/>
      <c r="KN31" s="276"/>
      <c r="KO31" s="276"/>
      <c r="KP31" s="272"/>
      <c r="KQ31" s="273"/>
      <c r="KR31" s="273"/>
      <c r="KS31" s="273"/>
      <c r="KT31" s="273"/>
      <c r="KU31" s="273"/>
      <c r="KV31" s="273"/>
      <c r="KW31" s="273"/>
      <c r="KX31" s="273"/>
      <c r="KY31" s="273"/>
      <c r="KZ31" s="273"/>
      <c r="LA31" s="273"/>
      <c r="LB31" s="273"/>
      <c r="LC31" s="273"/>
      <c r="LD31" s="273"/>
      <c r="LE31" s="273"/>
      <c r="LF31" s="273"/>
      <c r="LG31" s="273"/>
      <c r="LH31" s="273"/>
      <c r="LI31" s="273"/>
      <c r="LJ31" s="273"/>
      <c r="LK31" s="273"/>
      <c r="LL31" s="273"/>
      <c r="LM31" s="273"/>
      <c r="LN31" s="273"/>
      <c r="LO31" s="273"/>
      <c r="LP31" s="273"/>
      <c r="LQ31" s="273"/>
      <c r="LR31" s="273"/>
      <c r="LS31" s="273"/>
      <c r="LT31" s="273"/>
      <c r="LU31" s="273"/>
      <c r="LV31" s="273"/>
      <c r="LW31" s="273"/>
      <c r="LX31" s="273"/>
      <c r="LY31" s="273"/>
      <c r="LZ31" s="273"/>
      <c r="MA31" s="273"/>
      <c r="MB31" s="273"/>
      <c r="MC31" s="273"/>
      <c r="MD31" s="273"/>
      <c r="ME31" s="273"/>
      <c r="MF31" s="273"/>
      <c r="MG31" s="273"/>
      <c r="MH31" s="273"/>
      <c r="MI31" s="273"/>
      <c r="MJ31" s="273"/>
      <c r="MK31" s="273"/>
      <c r="ML31" s="273"/>
      <c r="MM31" s="273"/>
      <c r="MN31" s="273"/>
      <c r="MO31" s="273"/>
      <c r="MP31" s="273"/>
      <c r="MQ31" s="273"/>
      <c r="MR31" s="273"/>
      <c r="MS31" s="273"/>
      <c r="MT31" s="273"/>
      <c r="MU31" s="273"/>
      <c r="MV31" s="273"/>
      <c r="MW31" s="273"/>
      <c r="MX31" s="273"/>
      <c r="MY31" s="273"/>
      <c r="MZ31" s="273"/>
      <c r="NA31" s="273"/>
      <c r="NB31" s="273"/>
      <c r="NC31" s="273"/>
      <c r="ND31" s="273"/>
      <c r="NE31" s="273"/>
      <c r="NF31" s="273"/>
      <c r="NG31" s="273"/>
      <c r="NH31" s="273"/>
      <c r="NI31" s="273"/>
      <c r="NJ31" s="273"/>
      <c r="NK31" s="273"/>
      <c r="NL31" s="273"/>
      <c r="NM31" s="273"/>
      <c r="NN31" s="273"/>
      <c r="NO31" s="273"/>
      <c r="NP31" s="274"/>
      <c r="NQ31" s="275"/>
      <c r="NR31" s="273"/>
      <c r="NS31" s="273"/>
      <c r="NT31" s="273"/>
      <c r="NU31" s="273"/>
      <c r="NV31" s="273"/>
      <c r="NW31" s="274">
        <v>1</v>
      </c>
    </row>
    <row r="32" spans="1:400" s="267" customFormat="1" ht="30" customHeight="1" x14ac:dyDescent="0.25">
      <c r="A32" s="268">
        <f>'Ratownictwo_medyczne I st.'!A32</f>
        <v>13</v>
      </c>
      <c r="B32" s="269" t="str">
        <f>IF('Ratownictwo_medyczne I st.'!B32&gt;0,'Ratownictwo_medyczne I st.'!B32," ")</f>
        <v>B</v>
      </c>
      <c r="C32" s="269" t="str">
        <f>IF('Ratownictwo_medyczne I st.'!C32&gt;0,'Ratownictwo_medyczne I st.'!C32," ")</f>
        <v>2025/2028</v>
      </c>
      <c r="D32" s="269" t="str">
        <f>IF('Ratownictwo_medyczne I st.'!D32&gt;0,'Ratownictwo_medyczne I st.'!D32," ")</f>
        <v xml:space="preserve"> </v>
      </c>
      <c r="E32" s="269">
        <f>IF('Ratownictwo_medyczne I st.'!E32&gt;0,'Ratownictwo_medyczne I st.'!E32," ")</f>
        <v>1</v>
      </c>
      <c r="F32" s="269" t="str">
        <f>IF('Ratownictwo_medyczne I st.'!F32&gt;0,'Ratownictwo_medyczne I st.'!F32," ")</f>
        <v>2025/2026</v>
      </c>
      <c r="G32" s="269" t="str">
        <f>IF('Ratownictwo_medyczne I st.'!G32&gt;0,'Ratownictwo_medyczne I st.'!G32," ")</f>
        <v>RPS</v>
      </c>
      <c r="H32" s="269" t="str">
        <f>IF('Ratownictwo_medyczne I st.'!H32&gt;0,'Ratownictwo_medyczne I st.'!H32," ")</f>
        <v>ze standardu</v>
      </c>
      <c r="I32" s="313" t="str">
        <f>IF('Ratownictwo_medyczne I st.'!I32&gt;0,'Ratownictwo_medyczne I st.'!I32," ")</f>
        <v>Zdrowie publiczne</v>
      </c>
      <c r="J32" s="250">
        <f>'Ratownictwo_medyczne I st.'!L32</f>
        <v>50</v>
      </c>
      <c r="K32" s="251">
        <f>'Ratownictwo_medyczne I st.'!M32</f>
        <v>25</v>
      </c>
      <c r="L32" s="252">
        <f>'Ratownictwo_medyczne I st.'!N32</f>
        <v>25</v>
      </c>
      <c r="M32" s="253">
        <f>'Ratownictwo_medyczne I st.'!AA32+'Ratownictwo_medyczne I st.'!AC32+'Ratownictwo_medyczne I st.'!AX32+'Ratownictwo_medyczne I st.'!AZ32</f>
        <v>15</v>
      </c>
      <c r="N32" s="317">
        <f>'Ratownictwo_medyczne I st.'!O32</f>
        <v>25</v>
      </c>
      <c r="O32" s="318">
        <f>'Ratownictwo_medyczne I st.'!P32</f>
        <v>2</v>
      </c>
      <c r="P32" s="319" t="str">
        <f>'Ratownictwo_medyczne I st.'!U32</f>
        <v>zal</v>
      </c>
      <c r="Q32" s="254">
        <f t="shared" si="0"/>
        <v>11</v>
      </c>
      <c r="R32" s="255">
        <f t="shared" si="1"/>
        <v>7</v>
      </c>
      <c r="S32" s="256">
        <f t="shared" si="2"/>
        <v>2</v>
      </c>
      <c r="T32" s="257"/>
      <c r="U32" s="264"/>
      <c r="V32" s="264"/>
      <c r="W32" s="264"/>
      <c r="X32" s="264"/>
      <c r="Y32" s="264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1"/>
      <c r="BV32" s="257"/>
      <c r="BW32" s="264">
        <v>1</v>
      </c>
      <c r="BX32" s="264">
        <v>1</v>
      </c>
      <c r="BY32" s="264"/>
      <c r="BZ32" s="264"/>
      <c r="CA32" s="264">
        <v>1</v>
      </c>
      <c r="CB32" s="264"/>
      <c r="CC32" s="264"/>
      <c r="CD32" s="264"/>
      <c r="CE32" s="264"/>
      <c r="CF32" s="264"/>
      <c r="CG32" s="264"/>
      <c r="CH32" s="264"/>
      <c r="CI32" s="264"/>
      <c r="CJ32" s="264">
        <v>1</v>
      </c>
      <c r="CK32" s="264"/>
      <c r="CL32" s="264"/>
      <c r="CM32" s="264">
        <v>1</v>
      </c>
      <c r="CN32" s="264"/>
      <c r="CO32" s="264"/>
      <c r="CP32" s="264"/>
      <c r="CQ32" s="264"/>
      <c r="CR32" s="270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>
        <v>1</v>
      </c>
      <c r="DK32" s="273"/>
      <c r="DL32" s="273"/>
      <c r="DM32" s="273">
        <v>1</v>
      </c>
      <c r="DN32" s="273">
        <v>1</v>
      </c>
      <c r="DO32" s="273">
        <v>1</v>
      </c>
      <c r="DP32" s="273"/>
      <c r="DQ32" s="273"/>
      <c r="DR32" s="273"/>
      <c r="DS32" s="273"/>
      <c r="DT32" s="273"/>
      <c r="DU32" s="273">
        <v>1</v>
      </c>
      <c r="DV32" s="273">
        <v>1</v>
      </c>
      <c r="DW32" s="273"/>
      <c r="DX32" s="273"/>
      <c r="DY32" s="273"/>
      <c r="DZ32" s="273"/>
      <c r="EA32" s="273"/>
      <c r="EB32" s="273"/>
      <c r="EC32" s="273"/>
      <c r="ED32" s="271"/>
      <c r="EE32" s="257"/>
      <c r="EF32" s="264"/>
      <c r="EG32" s="264"/>
      <c r="EH32" s="264"/>
      <c r="EI32" s="264"/>
      <c r="EJ32" s="264"/>
      <c r="EK32" s="264"/>
      <c r="EL32" s="264"/>
      <c r="EM32" s="264"/>
      <c r="EN32" s="264"/>
      <c r="EO32" s="264"/>
      <c r="EP32" s="264"/>
      <c r="EQ32" s="264"/>
      <c r="ER32" s="264"/>
      <c r="ES32" s="264"/>
      <c r="ET32" s="264"/>
      <c r="EU32" s="264"/>
      <c r="EV32" s="264"/>
      <c r="EW32" s="264"/>
      <c r="EX32" s="264"/>
      <c r="EY32" s="264"/>
      <c r="EZ32" s="264"/>
      <c r="FA32" s="264"/>
      <c r="FB32" s="264"/>
      <c r="FC32" s="264"/>
      <c r="FD32" s="264"/>
      <c r="FE32" s="264"/>
      <c r="FF32" s="264"/>
      <c r="FG32" s="264"/>
      <c r="FH32" s="264"/>
      <c r="FI32" s="264"/>
      <c r="FJ32" s="264"/>
      <c r="FK32" s="264"/>
      <c r="FL32" s="264"/>
      <c r="FM32" s="264"/>
      <c r="FN32" s="264"/>
      <c r="FO32" s="264"/>
      <c r="FP32" s="264"/>
      <c r="FQ32" s="264"/>
      <c r="FR32" s="264"/>
      <c r="FS32" s="264"/>
      <c r="FT32" s="273"/>
      <c r="FU32" s="273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3"/>
      <c r="GM32" s="273"/>
      <c r="GN32" s="273"/>
      <c r="GO32" s="273"/>
      <c r="GP32" s="273"/>
      <c r="GQ32" s="273"/>
      <c r="GR32" s="273"/>
      <c r="GS32" s="273"/>
      <c r="GT32" s="273"/>
      <c r="GU32" s="273"/>
      <c r="GV32" s="273"/>
      <c r="GW32" s="273"/>
      <c r="GX32" s="273"/>
      <c r="GY32" s="273"/>
      <c r="GZ32" s="273"/>
      <c r="HA32" s="273"/>
      <c r="HB32" s="273"/>
      <c r="HC32" s="273"/>
      <c r="HD32" s="273"/>
      <c r="HE32" s="273"/>
      <c r="HF32" s="273"/>
      <c r="HG32" s="273"/>
      <c r="HH32" s="273"/>
      <c r="HI32" s="273"/>
      <c r="HJ32" s="273"/>
      <c r="HK32" s="273"/>
      <c r="HL32" s="273"/>
      <c r="HM32" s="273"/>
      <c r="HN32" s="273"/>
      <c r="HO32" s="273"/>
      <c r="HP32" s="273"/>
      <c r="HQ32" s="273"/>
      <c r="HR32" s="273"/>
      <c r="HS32" s="273"/>
      <c r="HT32" s="273"/>
      <c r="HU32" s="273"/>
      <c r="HV32" s="273"/>
      <c r="HW32" s="273"/>
      <c r="HX32" s="273"/>
      <c r="HY32" s="273"/>
      <c r="HZ32" s="273"/>
      <c r="IA32" s="273"/>
      <c r="IB32" s="273"/>
      <c r="IC32" s="273"/>
      <c r="ID32" s="273"/>
      <c r="IE32" s="273"/>
      <c r="IF32" s="273"/>
      <c r="IG32" s="273"/>
      <c r="IH32" s="273"/>
      <c r="II32" s="273"/>
      <c r="IJ32" s="273"/>
      <c r="IK32" s="273"/>
      <c r="IL32" s="273"/>
      <c r="IM32" s="273"/>
      <c r="IN32" s="273"/>
      <c r="IO32" s="273"/>
      <c r="IP32" s="273"/>
      <c r="IQ32" s="273"/>
      <c r="IR32" s="273"/>
      <c r="IS32" s="273"/>
      <c r="IT32" s="273"/>
      <c r="IU32" s="273"/>
      <c r="IV32" s="273"/>
      <c r="IW32" s="273"/>
      <c r="IX32" s="273"/>
      <c r="IY32" s="271"/>
      <c r="IZ32" s="272"/>
      <c r="JA32" s="273"/>
      <c r="JB32" s="276"/>
      <c r="JC32" s="276"/>
      <c r="JD32" s="276"/>
      <c r="JE32" s="276"/>
      <c r="JF32" s="276"/>
      <c r="JG32" s="276"/>
      <c r="JH32" s="276"/>
      <c r="JI32" s="276"/>
      <c r="JJ32" s="276"/>
      <c r="JK32" s="276"/>
      <c r="JL32" s="276"/>
      <c r="JM32" s="276"/>
      <c r="JN32" s="276"/>
      <c r="JO32" s="276"/>
      <c r="JP32" s="276"/>
      <c r="JQ32" s="276"/>
      <c r="JR32" s="274"/>
      <c r="JS32" s="275">
        <v>1</v>
      </c>
      <c r="JT32" s="273"/>
      <c r="JU32" s="273">
        <v>1</v>
      </c>
      <c r="JV32" s="273"/>
      <c r="JW32" s="273"/>
      <c r="JX32" s="273"/>
      <c r="JY32" s="273"/>
      <c r="JZ32" s="273">
        <v>1</v>
      </c>
      <c r="KA32" s="273"/>
      <c r="KB32" s="273"/>
      <c r="KC32" s="273"/>
      <c r="KD32" s="276"/>
      <c r="KE32" s="276"/>
      <c r="KF32" s="276"/>
      <c r="KG32" s="276"/>
      <c r="KH32" s="276"/>
      <c r="KI32" s="276"/>
      <c r="KJ32" s="276">
        <v>1</v>
      </c>
      <c r="KK32" s="276">
        <v>1</v>
      </c>
      <c r="KL32" s="276">
        <v>1</v>
      </c>
      <c r="KM32" s="276"/>
      <c r="KN32" s="276">
        <v>1</v>
      </c>
      <c r="KO32" s="276"/>
      <c r="KP32" s="272"/>
      <c r="KQ32" s="273"/>
      <c r="KR32" s="273"/>
      <c r="KS32" s="273"/>
      <c r="KT32" s="273"/>
      <c r="KU32" s="273"/>
      <c r="KV32" s="273"/>
      <c r="KW32" s="273"/>
      <c r="KX32" s="273"/>
      <c r="KY32" s="273"/>
      <c r="KZ32" s="273"/>
      <c r="LA32" s="273"/>
      <c r="LB32" s="273"/>
      <c r="LC32" s="273"/>
      <c r="LD32" s="273"/>
      <c r="LE32" s="273"/>
      <c r="LF32" s="273"/>
      <c r="LG32" s="273"/>
      <c r="LH32" s="273"/>
      <c r="LI32" s="273"/>
      <c r="LJ32" s="273"/>
      <c r="LK32" s="273"/>
      <c r="LL32" s="273"/>
      <c r="LM32" s="273"/>
      <c r="LN32" s="273"/>
      <c r="LO32" s="273"/>
      <c r="LP32" s="273"/>
      <c r="LQ32" s="273"/>
      <c r="LR32" s="273"/>
      <c r="LS32" s="273"/>
      <c r="LT32" s="273"/>
      <c r="LU32" s="273"/>
      <c r="LV32" s="273"/>
      <c r="LW32" s="273"/>
      <c r="LX32" s="273"/>
      <c r="LY32" s="273"/>
      <c r="LZ32" s="273"/>
      <c r="MA32" s="273"/>
      <c r="MB32" s="273"/>
      <c r="MC32" s="273"/>
      <c r="MD32" s="273"/>
      <c r="ME32" s="273"/>
      <c r="MF32" s="273"/>
      <c r="MG32" s="273"/>
      <c r="MH32" s="273"/>
      <c r="MI32" s="273"/>
      <c r="MJ32" s="273"/>
      <c r="MK32" s="273"/>
      <c r="ML32" s="273"/>
      <c r="MM32" s="273"/>
      <c r="MN32" s="273"/>
      <c r="MO32" s="273"/>
      <c r="MP32" s="273"/>
      <c r="MQ32" s="273"/>
      <c r="MR32" s="273"/>
      <c r="MS32" s="273"/>
      <c r="MT32" s="273"/>
      <c r="MU32" s="273"/>
      <c r="MV32" s="273"/>
      <c r="MW32" s="273"/>
      <c r="MX32" s="273"/>
      <c r="MY32" s="273"/>
      <c r="MZ32" s="273"/>
      <c r="NA32" s="273"/>
      <c r="NB32" s="273"/>
      <c r="NC32" s="273"/>
      <c r="ND32" s="273"/>
      <c r="NE32" s="273"/>
      <c r="NF32" s="273"/>
      <c r="NG32" s="273"/>
      <c r="NH32" s="273"/>
      <c r="NI32" s="273"/>
      <c r="NJ32" s="273"/>
      <c r="NK32" s="273"/>
      <c r="NL32" s="273"/>
      <c r="NM32" s="273"/>
      <c r="NN32" s="273"/>
      <c r="NO32" s="273"/>
      <c r="NP32" s="274"/>
      <c r="NQ32" s="275"/>
      <c r="NR32" s="273"/>
      <c r="NS32" s="273">
        <v>1</v>
      </c>
      <c r="NT32" s="273"/>
      <c r="NU32" s="273"/>
      <c r="NV32" s="273">
        <v>1</v>
      </c>
      <c r="NW32" s="274"/>
    </row>
    <row r="33" spans="1:387" s="267" customFormat="1" ht="30" customHeight="1" x14ac:dyDescent="0.25">
      <c r="A33" s="268">
        <f>'Ratownictwo_medyczne I st.'!A33</f>
        <v>14</v>
      </c>
      <c r="B33" s="269" t="str">
        <f>IF('Ratownictwo_medyczne I st.'!B33&gt;0,'Ratownictwo_medyczne I st.'!B33," ")</f>
        <v>B</v>
      </c>
      <c r="C33" s="269" t="str">
        <f>IF('Ratownictwo_medyczne I st.'!C33&gt;0,'Ratownictwo_medyczne I st.'!C33," ")</f>
        <v>2025/2028</v>
      </c>
      <c r="D33" s="269" t="str">
        <f>IF('Ratownictwo_medyczne I st.'!D33&gt;0,'Ratownictwo_medyczne I st.'!D33," ")</f>
        <v xml:space="preserve"> </v>
      </c>
      <c r="E33" s="269">
        <f>IF('Ratownictwo_medyczne I st.'!E33&gt;0,'Ratownictwo_medyczne I st.'!E33," ")</f>
        <v>1</v>
      </c>
      <c r="F33" s="269" t="str">
        <f>IF('Ratownictwo_medyczne I st.'!F33&gt;0,'Ratownictwo_medyczne I st.'!F33," ")</f>
        <v>2025/2026</v>
      </c>
      <c r="G33" s="269" t="str">
        <f>IF('Ratownictwo_medyczne I st.'!G33&gt;0,'Ratownictwo_medyczne I st.'!G33," ")</f>
        <v>RPS</v>
      </c>
      <c r="H33" s="269" t="str">
        <f>IF('Ratownictwo_medyczne I st.'!H33&gt;0,'Ratownictwo_medyczne I st.'!H33," ")</f>
        <v>ze standardu</v>
      </c>
      <c r="I33" s="313" t="str">
        <f>IF('Ratownictwo_medyczne I st.'!I33&gt;0,'Ratownictwo_medyczne I st.'!I33," ")</f>
        <v>Ekonomia i zarządzanie w ochronie zdrowia</v>
      </c>
      <c r="J33" s="250">
        <f>'Ratownictwo_medyczne I st.'!L33</f>
        <v>50</v>
      </c>
      <c r="K33" s="251">
        <f>'Ratownictwo_medyczne I st.'!M33</f>
        <v>20</v>
      </c>
      <c r="L33" s="252">
        <f>'Ratownictwo_medyczne I st.'!N33</f>
        <v>30</v>
      </c>
      <c r="M33" s="253">
        <f>'Ratownictwo_medyczne I st.'!AA33+'Ratownictwo_medyczne I st.'!AC33+'Ratownictwo_medyczne I st.'!AX33+'Ratownictwo_medyczne I st.'!AZ33</f>
        <v>30</v>
      </c>
      <c r="N33" s="317">
        <f>'Ratownictwo_medyczne I st.'!O33</f>
        <v>30</v>
      </c>
      <c r="O33" s="318">
        <f>'Ratownictwo_medyczne I st.'!P33</f>
        <v>2</v>
      </c>
      <c r="P33" s="319" t="str">
        <f>'Ratownictwo_medyczne I st.'!U33</f>
        <v>zal</v>
      </c>
      <c r="Q33" s="254">
        <f t="shared" si="0"/>
        <v>4</v>
      </c>
      <c r="R33" s="255">
        <f t="shared" si="1"/>
        <v>0</v>
      </c>
      <c r="S33" s="256">
        <f t="shared" si="2"/>
        <v>1</v>
      </c>
      <c r="T33" s="257"/>
      <c r="U33" s="264"/>
      <c r="V33" s="264"/>
      <c r="W33" s="264"/>
      <c r="X33" s="264"/>
      <c r="Y33" s="264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1"/>
      <c r="BV33" s="257"/>
      <c r="BW33" s="264"/>
      <c r="BX33" s="264"/>
      <c r="BY33" s="264"/>
      <c r="BZ33" s="264"/>
      <c r="CA33" s="264"/>
      <c r="CB33" s="264"/>
      <c r="CC33" s="264"/>
      <c r="CD33" s="264"/>
      <c r="CE33" s="264"/>
      <c r="CF33" s="264"/>
      <c r="CG33" s="264"/>
      <c r="CH33" s="264"/>
      <c r="CI33" s="264"/>
      <c r="CJ33" s="264"/>
      <c r="CK33" s="264"/>
      <c r="CL33" s="264"/>
      <c r="CM33" s="264"/>
      <c r="CN33" s="264">
        <v>1</v>
      </c>
      <c r="CO33" s="264"/>
      <c r="CP33" s="264"/>
      <c r="CQ33" s="264"/>
      <c r="CR33" s="270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>
        <v>1</v>
      </c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>
        <v>1</v>
      </c>
      <c r="DY33" s="273">
        <v>1</v>
      </c>
      <c r="DZ33" s="273"/>
      <c r="EA33" s="273"/>
      <c r="EB33" s="273"/>
      <c r="EC33" s="273"/>
      <c r="ED33" s="271"/>
      <c r="EE33" s="257"/>
      <c r="EF33" s="264"/>
      <c r="EG33" s="264"/>
      <c r="EH33" s="264"/>
      <c r="EI33" s="264"/>
      <c r="EJ33" s="264"/>
      <c r="EK33" s="264"/>
      <c r="EL33" s="264"/>
      <c r="EM33" s="264"/>
      <c r="EN33" s="264"/>
      <c r="EO33" s="264"/>
      <c r="EP33" s="264"/>
      <c r="EQ33" s="264"/>
      <c r="ER33" s="264"/>
      <c r="ES33" s="264"/>
      <c r="ET33" s="264"/>
      <c r="EU33" s="264"/>
      <c r="EV33" s="264"/>
      <c r="EW33" s="264"/>
      <c r="EX33" s="264"/>
      <c r="EY33" s="264"/>
      <c r="EZ33" s="264"/>
      <c r="FA33" s="264"/>
      <c r="FB33" s="264"/>
      <c r="FC33" s="264"/>
      <c r="FD33" s="264"/>
      <c r="FE33" s="264"/>
      <c r="FF33" s="264"/>
      <c r="FG33" s="264"/>
      <c r="FH33" s="264"/>
      <c r="FI33" s="264"/>
      <c r="FJ33" s="264"/>
      <c r="FK33" s="264"/>
      <c r="FL33" s="264"/>
      <c r="FM33" s="264"/>
      <c r="FN33" s="264"/>
      <c r="FO33" s="264"/>
      <c r="FP33" s="264"/>
      <c r="FQ33" s="264"/>
      <c r="FR33" s="264"/>
      <c r="FS33" s="264"/>
      <c r="FT33" s="273"/>
      <c r="FU33" s="273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3"/>
      <c r="GM33" s="273"/>
      <c r="GN33" s="273"/>
      <c r="GO33" s="273"/>
      <c r="GP33" s="273"/>
      <c r="GQ33" s="273"/>
      <c r="GR33" s="273"/>
      <c r="GS33" s="273"/>
      <c r="GT33" s="273"/>
      <c r="GU33" s="273"/>
      <c r="GV33" s="273"/>
      <c r="GW33" s="273"/>
      <c r="GX33" s="273"/>
      <c r="GY33" s="273"/>
      <c r="GZ33" s="273"/>
      <c r="HA33" s="273"/>
      <c r="HB33" s="273"/>
      <c r="HC33" s="273"/>
      <c r="HD33" s="273"/>
      <c r="HE33" s="273"/>
      <c r="HF33" s="273"/>
      <c r="HG33" s="273"/>
      <c r="HH33" s="273"/>
      <c r="HI33" s="273"/>
      <c r="HJ33" s="273"/>
      <c r="HK33" s="273"/>
      <c r="HL33" s="273"/>
      <c r="HM33" s="273"/>
      <c r="HN33" s="273"/>
      <c r="HO33" s="273"/>
      <c r="HP33" s="273"/>
      <c r="HQ33" s="273"/>
      <c r="HR33" s="273"/>
      <c r="HS33" s="273"/>
      <c r="HT33" s="273"/>
      <c r="HU33" s="273"/>
      <c r="HV33" s="273"/>
      <c r="HW33" s="273"/>
      <c r="HX33" s="273"/>
      <c r="HY33" s="273"/>
      <c r="HZ33" s="273"/>
      <c r="IA33" s="273"/>
      <c r="IB33" s="273"/>
      <c r="IC33" s="273"/>
      <c r="ID33" s="273"/>
      <c r="IE33" s="273"/>
      <c r="IF33" s="273"/>
      <c r="IG33" s="273"/>
      <c r="IH33" s="273"/>
      <c r="II33" s="273"/>
      <c r="IJ33" s="273"/>
      <c r="IK33" s="273"/>
      <c r="IL33" s="273"/>
      <c r="IM33" s="273"/>
      <c r="IN33" s="273"/>
      <c r="IO33" s="273"/>
      <c r="IP33" s="273"/>
      <c r="IQ33" s="273"/>
      <c r="IR33" s="273"/>
      <c r="IS33" s="273"/>
      <c r="IT33" s="273"/>
      <c r="IU33" s="273"/>
      <c r="IV33" s="273"/>
      <c r="IW33" s="273"/>
      <c r="IX33" s="273"/>
      <c r="IY33" s="271"/>
      <c r="IZ33" s="272"/>
      <c r="JA33" s="273"/>
      <c r="JB33" s="276"/>
      <c r="JC33" s="276"/>
      <c r="JD33" s="276"/>
      <c r="JE33" s="276"/>
      <c r="JF33" s="276"/>
      <c r="JG33" s="276"/>
      <c r="JH33" s="276"/>
      <c r="JI33" s="276"/>
      <c r="JJ33" s="276"/>
      <c r="JK33" s="276"/>
      <c r="JL33" s="276"/>
      <c r="JM33" s="276"/>
      <c r="JN33" s="276"/>
      <c r="JO33" s="276"/>
      <c r="JP33" s="276"/>
      <c r="JQ33" s="276"/>
      <c r="JR33" s="274"/>
      <c r="JS33" s="275"/>
      <c r="JT33" s="273"/>
      <c r="JU33" s="273"/>
      <c r="JV33" s="273"/>
      <c r="JW33" s="273"/>
      <c r="JX33" s="273"/>
      <c r="JY33" s="273"/>
      <c r="JZ33" s="273"/>
      <c r="KA33" s="273"/>
      <c r="KB33" s="273"/>
      <c r="KC33" s="273"/>
      <c r="KD33" s="276"/>
      <c r="KE33" s="276"/>
      <c r="KF33" s="276"/>
      <c r="KG33" s="276"/>
      <c r="KH33" s="276"/>
      <c r="KI33" s="276"/>
      <c r="KJ33" s="276"/>
      <c r="KK33" s="276"/>
      <c r="KL33" s="276"/>
      <c r="KM33" s="276"/>
      <c r="KN33" s="276"/>
      <c r="KO33" s="276"/>
      <c r="KP33" s="272"/>
      <c r="KQ33" s="273"/>
      <c r="KR33" s="273"/>
      <c r="KS33" s="273"/>
      <c r="KT33" s="273"/>
      <c r="KU33" s="273"/>
      <c r="KV33" s="273"/>
      <c r="KW33" s="273"/>
      <c r="KX33" s="273"/>
      <c r="KY33" s="273"/>
      <c r="KZ33" s="273"/>
      <c r="LA33" s="273"/>
      <c r="LB33" s="273"/>
      <c r="LC33" s="273"/>
      <c r="LD33" s="273"/>
      <c r="LE33" s="273"/>
      <c r="LF33" s="273"/>
      <c r="LG33" s="273"/>
      <c r="LH33" s="273"/>
      <c r="LI33" s="273"/>
      <c r="LJ33" s="273"/>
      <c r="LK33" s="273"/>
      <c r="LL33" s="273"/>
      <c r="LM33" s="273"/>
      <c r="LN33" s="273"/>
      <c r="LO33" s="273"/>
      <c r="LP33" s="273"/>
      <c r="LQ33" s="273"/>
      <c r="LR33" s="273"/>
      <c r="LS33" s="273"/>
      <c r="LT33" s="273"/>
      <c r="LU33" s="273"/>
      <c r="LV33" s="273"/>
      <c r="LW33" s="273"/>
      <c r="LX33" s="273"/>
      <c r="LY33" s="273"/>
      <c r="LZ33" s="273"/>
      <c r="MA33" s="273"/>
      <c r="MB33" s="273"/>
      <c r="MC33" s="273"/>
      <c r="MD33" s="273"/>
      <c r="ME33" s="273"/>
      <c r="MF33" s="273"/>
      <c r="MG33" s="273"/>
      <c r="MH33" s="273"/>
      <c r="MI33" s="273"/>
      <c r="MJ33" s="273"/>
      <c r="MK33" s="273"/>
      <c r="ML33" s="273"/>
      <c r="MM33" s="273"/>
      <c r="MN33" s="273"/>
      <c r="MO33" s="273"/>
      <c r="MP33" s="273"/>
      <c r="MQ33" s="273"/>
      <c r="MR33" s="273"/>
      <c r="MS33" s="273"/>
      <c r="MT33" s="273"/>
      <c r="MU33" s="273"/>
      <c r="MV33" s="273"/>
      <c r="MW33" s="273"/>
      <c r="MX33" s="273"/>
      <c r="MY33" s="273"/>
      <c r="MZ33" s="273"/>
      <c r="NA33" s="273"/>
      <c r="NB33" s="273"/>
      <c r="NC33" s="273"/>
      <c r="ND33" s="273"/>
      <c r="NE33" s="273"/>
      <c r="NF33" s="273"/>
      <c r="NG33" s="273"/>
      <c r="NH33" s="273"/>
      <c r="NI33" s="273"/>
      <c r="NJ33" s="273"/>
      <c r="NK33" s="273"/>
      <c r="NL33" s="273"/>
      <c r="NM33" s="273"/>
      <c r="NN33" s="273"/>
      <c r="NO33" s="273"/>
      <c r="NP33" s="274"/>
      <c r="NQ33" s="275"/>
      <c r="NR33" s="273"/>
      <c r="NS33" s="273"/>
      <c r="NT33" s="273">
        <v>1</v>
      </c>
      <c r="NU33" s="273"/>
      <c r="NV33" s="273"/>
      <c r="NW33" s="274"/>
    </row>
    <row r="34" spans="1:387" s="267" customFormat="1" ht="30" customHeight="1" x14ac:dyDescent="0.25">
      <c r="A34" s="268">
        <f>'Ratownictwo_medyczne I st.'!A34</f>
        <v>15</v>
      </c>
      <c r="B34" s="269" t="str">
        <f>IF('Ratownictwo_medyczne I st.'!B34&gt;0,'Ratownictwo_medyczne I st.'!B34," ")</f>
        <v>B</v>
      </c>
      <c r="C34" s="269" t="str">
        <f>IF('Ratownictwo_medyczne I st.'!C34&gt;0,'Ratownictwo_medyczne I st.'!C34," ")</f>
        <v>2025/2028</v>
      </c>
      <c r="D34" s="269" t="str">
        <f>IF('Ratownictwo_medyczne I st.'!D34&gt;0,'Ratownictwo_medyczne I st.'!D34," ")</f>
        <v xml:space="preserve"> </v>
      </c>
      <c r="E34" s="269">
        <f>IF('Ratownictwo_medyczne I st.'!E34&gt;0,'Ratownictwo_medyczne I st.'!E34," ")</f>
        <v>1</v>
      </c>
      <c r="F34" s="269" t="str">
        <f>IF('Ratownictwo_medyczne I st.'!F34&gt;0,'Ratownictwo_medyczne I st.'!F34," ")</f>
        <v>2025/2026</v>
      </c>
      <c r="G34" s="269" t="str">
        <f>IF('Ratownictwo_medyczne I st.'!G34&gt;0,'Ratownictwo_medyczne I st.'!G34," ")</f>
        <v>RPS</v>
      </c>
      <c r="H34" s="269" t="str">
        <f>IF('Ratownictwo_medyczne I st.'!H34&gt;0,'Ratownictwo_medyczne I st.'!H34," ")</f>
        <v>ze standardu</v>
      </c>
      <c r="I34" s="313" t="str">
        <f>IF('Ratownictwo_medyczne I st.'!I34&gt;0,'Ratownictwo_medyczne I st.'!I34," ")</f>
        <v>Badania naukowe w ratownictwie medycznym</v>
      </c>
      <c r="J34" s="250">
        <f>'Ratownictwo_medyczne I st.'!L34</f>
        <v>50</v>
      </c>
      <c r="K34" s="251">
        <f>'Ratownictwo_medyczne I st.'!M34</f>
        <v>20</v>
      </c>
      <c r="L34" s="252">
        <f>'Ratownictwo_medyczne I st.'!N34</f>
        <v>30</v>
      </c>
      <c r="M34" s="253">
        <f>'Ratownictwo_medyczne I st.'!AA34+'Ratownictwo_medyczne I st.'!AC34+'Ratownictwo_medyczne I st.'!AX34+'Ratownictwo_medyczne I st.'!AZ34</f>
        <v>30</v>
      </c>
      <c r="N34" s="317">
        <f>'Ratownictwo_medyczne I st.'!O34</f>
        <v>30</v>
      </c>
      <c r="O34" s="318">
        <f>'Ratownictwo_medyczne I st.'!P34</f>
        <v>2</v>
      </c>
      <c r="P34" s="319" t="str">
        <f>'Ratownictwo_medyczne I st.'!U34</f>
        <v>zal</v>
      </c>
      <c r="Q34" s="254">
        <f t="shared" si="0"/>
        <v>1</v>
      </c>
      <c r="R34" s="255">
        <f t="shared" si="1"/>
        <v>1</v>
      </c>
      <c r="S34" s="256">
        <f t="shared" si="2"/>
        <v>1</v>
      </c>
      <c r="T34" s="257"/>
      <c r="U34" s="264"/>
      <c r="V34" s="264"/>
      <c r="W34" s="264"/>
      <c r="X34" s="264"/>
      <c r="Y34" s="264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1"/>
      <c r="BV34" s="257"/>
      <c r="BW34" s="264"/>
      <c r="BX34" s="264"/>
      <c r="BY34" s="264"/>
      <c r="BZ34" s="264"/>
      <c r="CA34" s="264"/>
      <c r="CB34" s="264"/>
      <c r="CC34" s="264"/>
      <c r="CD34" s="264"/>
      <c r="CE34" s="264"/>
      <c r="CF34" s="264"/>
      <c r="CG34" s="264"/>
      <c r="CH34" s="264"/>
      <c r="CI34" s="264"/>
      <c r="CJ34" s="264"/>
      <c r="CK34" s="264"/>
      <c r="CL34" s="264">
        <v>1</v>
      </c>
      <c r="CM34" s="264"/>
      <c r="CN34" s="264"/>
      <c r="CO34" s="264"/>
      <c r="CP34" s="264"/>
      <c r="CQ34" s="264"/>
      <c r="CR34" s="270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1"/>
      <c r="EE34" s="257"/>
      <c r="EF34" s="264"/>
      <c r="EG34" s="264"/>
      <c r="EH34" s="264"/>
      <c r="EI34" s="264"/>
      <c r="EJ34" s="264"/>
      <c r="EK34" s="264"/>
      <c r="EL34" s="264"/>
      <c r="EM34" s="264"/>
      <c r="EN34" s="264"/>
      <c r="EO34" s="264"/>
      <c r="EP34" s="264"/>
      <c r="EQ34" s="264"/>
      <c r="ER34" s="264"/>
      <c r="ES34" s="264"/>
      <c r="ET34" s="264"/>
      <c r="EU34" s="264"/>
      <c r="EV34" s="264"/>
      <c r="EW34" s="264"/>
      <c r="EX34" s="264"/>
      <c r="EY34" s="264"/>
      <c r="EZ34" s="264"/>
      <c r="FA34" s="264"/>
      <c r="FB34" s="264"/>
      <c r="FC34" s="264"/>
      <c r="FD34" s="264"/>
      <c r="FE34" s="264"/>
      <c r="FF34" s="264"/>
      <c r="FG34" s="264"/>
      <c r="FH34" s="264"/>
      <c r="FI34" s="264"/>
      <c r="FJ34" s="264"/>
      <c r="FK34" s="264"/>
      <c r="FL34" s="264"/>
      <c r="FM34" s="264"/>
      <c r="FN34" s="264"/>
      <c r="FO34" s="264"/>
      <c r="FP34" s="264"/>
      <c r="FQ34" s="264"/>
      <c r="FR34" s="264"/>
      <c r="FS34" s="264"/>
      <c r="FT34" s="273"/>
      <c r="FU34" s="273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3"/>
      <c r="GM34" s="273"/>
      <c r="GN34" s="273"/>
      <c r="GO34" s="273"/>
      <c r="GP34" s="273"/>
      <c r="GQ34" s="273"/>
      <c r="GR34" s="273"/>
      <c r="GS34" s="273"/>
      <c r="GT34" s="273"/>
      <c r="GU34" s="273"/>
      <c r="GV34" s="273"/>
      <c r="GW34" s="273"/>
      <c r="GX34" s="273"/>
      <c r="GY34" s="273"/>
      <c r="GZ34" s="273"/>
      <c r="HA34" s="273"/>
      <c r="HB34" s="273"/>
      <c r="HC34" s="273"/>
      <c r="HD34" s="273"/>
      <c r="HE34" s="273"/>
      <c r="HF34" s="273"/>
      <c r="HG34" s="273"/>
      <c r="HH34" s="273"/>
      <c r="HI34" s="273"/>
      <c r="HJ34" s="273"/>
      <c r="HK34" s="273"/>
      <c r="HL34" s="273"/>
      <c r="HM34" s="273"/>
      <c r="HN34" s="273"/>
      <c r="HO34" s="273"/>
      <c r="HP34" s="273"/>
      <c r="HQ34" s="273"/>
      <c r="HR34" s="273"/>
      <c r="HS34" s="273"/>
      <c r="HT34" s="273"/>
      <c r="HU34" s="273"/>
      <c r="HV34" s="273"/>
      <c r="HW34" s="273"/>
      <c r="HX34" s="273"/>
      <c r="HY34" s="273"/>
      <c r="HZ34" s="273"/>
      <c r="IA34" s="273"/>
      <c r="IB34" s="273"/>
      <c r="IC34" s="273"/>
      <c r="ID34" s="273"/>
      <c r="IE34" s="273"/>
      <c r="IF34" s="273"/>
      <c r="IG34" s="273"/>
      <c r="IH34" s="273"/>
      <c r="II34" s="273"/>
      <c r="IJ34" s="273"/>
      <c r="IK34" s="273"/>
      <c r="IL34" s="273"/>
      <c r="IM34" s="273"/>
      <c r="IN34" s="273"/>
      <c r="IO34" s="273"/>
      <c r="IP34" s="273"/>
      <c r="IQ34" s="273"/>
      <c r="IR34" s="273"/>
      <c r="IS34" s="273"/>
      <c r="IT34" s="273"/>
      <c r="IU34" s="273"/>
      <c r="IV34" s="273"/>
      <c r="IW34" s="273"/>
      <c r="IX34" s="273"/>
      <c r="IY34" s="271"/>
      <c r="IZ34" s="272"/>
      <c r="JA34" s="273"/>
      <c r="JB34" s="276"/>
      <c r="JC34" s="276"/>
      <c r="JD34" s="276"/>
      <c r="JE34" s="276"/>
      <c r="JF34" s="276"/>
      <c r="JG34" s="276"/>
      <c r="JH34" s="276"/>
      <c r="JI34" s="276"/>
      <c r="JJ34" s="276"/>
      <c r="JK34" s="276"/>
      <c r="JL34" s="276"/>
      <c r="JM34" s="276"/>
      <c r="JN34" s="276"/>
      <c r="JO34" s="276"/>
      <c r="JP34" s="276"/>
      <c r="JQ34" s="276"/>
      <c r="JR34" s="274"/>
      <c r="JS34" s="275"/>
      <c r="JT34" s="273"/>
      <c r="JU34" s="273"/>
      <c r="JV34" s="273"/>
      <c r="JW34" s="273"/>
      <c r="JX34" s="273"/>
      <c r="JY34" s="273"/>
      <c r="JZ34" s="273"/>
      <c r="KA34" s="273"/>
      <c r="KB34" s="273"/>
      <c r="KC34" s="273"/>
      <c r="KD34" s="276">
        <v>1</v>
      </c>
      <c r="KE34" s="276"/>
      <c r="KF34" s="276"/>
      <c r="KG34" s="276"/>
      <c r="KH34" s="276"/>
      <c r="KI34" s="276"/>
      <c r="KJ34" s="276"/>
      <c r="KK34" s="276"/>
      <c r="KL34" s="276"/>
      <c r="KM34" s="276"/>
      <c r="KN34" s="276"/>
      <c r="KO34" s="276"/>
      <c r="KP34" s="272"/>
      <c r="KQ34" s="273"/>
      <c r="KR34" s="273"/>
      <c r="KS34" s="273"/>
      <c r="KT34" s="273"/>
      <c r="KU34" s="273"/>
      <c r="KV34" s="273"/>
      <c r="KW34" s="273"/>
      <c r="KX34" s="273"/>
      <c r="KY34" s="273"/>
      <c r="KZ34" s="273"/>
      <c r="LA34" s="273"/>
      <c r="LB34" s="273"/>
      <c r="LC34" s="273"/>
      <c r="LD34" s="273"/>
      <c r="LE34" s="273"/>
      <c r="LF34" s="273"/>
      <c r="LG34" s="273"/>
      <c r="LH34" s="273"/>
      <c r="LI34" s="273"/>
      <c r="LJ34" s="273"/>
      <c r="LK34" s="273"/>
      <c r="LL34" s="273"/>
      <c r="LM34" s="273"/>
      <c r="LN34" s="273"/>
      <c r="LO34" s="273"/>
      <c r="LP34" s="273"/>
      <c r="LQ34" s="273"/>
      <c r="LR34" s="273"/>
      <c r="LS34" s="273"/>
      <c r="LT34" s="273"/>
      <c r="LU34" s="273"/>
      <c r="LV34" s="273"/>
      <c r="LW34" s="273"/>
      <c r="LX34" s="273"/>
      <c r="LY34" s="273"/>
      <c r="LZ34" s="273"/>
      <c r="MA34" s="273"/>
      <c r="MB34" s="273"/>
      <c r="MC34" s="273"/>
      <c r="MD34" s="273"/>
      <c r="ME34" s="273"/>
      <c r="MF34" s="273"/>
      <c r="MG34" s="273"/>
      <c r="MH34" s="273"/>
      <c r="MI34" s="273"/>
      <c r="MJ34" s="273"/>
      <c r="MK34" s="273"/>
      <c r="ML34" s="273"/>
      <c r="MM34" s="273"/>
      <c r="MN34" s="273"/>
      <c r="MO34" s="273"/>
      <c r="MP34" s="273"/>
      <c r="MQ34" s="273"/>
      <c r="MR34" s="273"/>
      <c r="MS34" s="273"/>
      <c r="MT34" s="273"/>
      <c r="MU34" s="273"/>
      <c r="MV34" s="273"/>
      <c r="MW34" s="273"/>
      <c r="MX34" s="273"/>
      <c r="MY34" s="273"/>
      <c r="MZ34" s="273"/>
      <c r="NA34" s="273"/>
      <c r="NB34" s="273"/>
      <c r="NC34" s="273"/>
      <c r="ND34" s="273"/>
      <c r="NE34" s="273"/>
      <c r="NF34" s="273"/>
      <c r="NG34" s="273"/>
      <c r="NH34" s="273"/>
      <c r="NI34" s="273"/>
      <c r="NJ34" s="273"/>
      <c r="NK34" s="273"/>
      <c r="NL34" s="273"/>
      <c r="NM34" s="273"/>
      <c r="NN34" s="273"/>
      <c r="NO34" s="273"/>
      <c r="NP34" s="274"/>
      <c r="NQ34" s="275"/>
      <c r="NR34" s="273"/>
      <c r="NS34" s="273"/>
      <c r="NT34" s="273"/>
      <c r="NU34" s="273">
        <v>1</v>
      </c>
      <c r="NV34" s="273"/>
      <c r="NW34" s="274"/>
    </row>
    <row r="35" spans="1:387" s="267" customFormat="1" ht="30" customHeight="1" x14ac:dyDescent="0.25">
      <c r="A35" s="268">
        <f>'Ratownictwo_medyczne I st.'!A35</f>
        <v>16</v>
      </c>
      <c r="B35" s="269" t="str">
        <f>IF('Ratownictwo_medyczne I st.'!B35&gt;0,'Ratownictwo_medyczne I st.'!B35," ")</f>
        <v>B</v>
      </c>
      <c r="C35" s="269" t="str">
        <f>IF('Ratownictwo_medyczne I st.'!C35&gt;0,'Ratownictwo_medyczne I st.'!C35," ")</f>
        <v>2025/2028</v>
      </c>
      <c r="D35" s="269" t="str">
        <f>IF('Ratownictwo_medyczne I st.'!D35&gt;0,'Ratownictwo_medyczne I st.'!D35," ")</f>
        <v xml:space="preserve"> </v>
      </c>
      <c r="E35" s="269">
        <f>IF('Ratownictwo_medyczne I st.'!E35&gt;0,'Ratownictwo_medyczne I st.'!E35," ")</f>
        <v>1</v>
      </c>
      <c r="F35" s="269" t="str">
        <f>IF('Ratownictwo_medyczne I st.'!F35&gt;0,'Ratownictwo_medyczne I st.'!F35," ")</f>
        <v>2025/2026</v>
      </c>
      <c r="G35" s="269" t="str">
        <f>IF('Ratownictwo_medyczne I st.'!G35&gt;0,'Ratownictwo_medyczne I st.'!G35," ")</f>
        <v>RPS</v>
      </c>
      <c r="H35" s="269" t="str">
        <f>IF('Ratownictwo_medyczne I st.'!H35&gt;0,'Ratownictwo_medyczne I st.'!H35," ")</f>
        <v>ze standardu</v>
      </c>
      <c r="I35" s="313" t="str">
        <f>IF('Ratownictwo_medyczne I st.'!I35&gt;0,'Ratownictwo_medyczne I st.'!I35," ")</f>
        <v>Język angielski</v>
      </c>
      <c r="J35" s="250">
        <f>'Ratownictwo_medyczne I st.'!L35</f>
        <v>100</v>
      </c>
      <c r="K35" s="251">
        <f>'Ratownictwo_medyczne I st.'!M35</f>
        <v>40</v>
      </c>
      <c r="L35" s="252">
        <f>'Ratownictwo_medyczne I st.'!N35</f>
        <v>60</v>
      </c>
      <c r="M35" s="253">
        <f>'Ratownictwo_medyczne I st.'!AA35+'Ratownictwo_medyczne I st.'!AC35+'Ratownictwo_medyczne I st.'!AX35+'Ratownictwo_medyczne I st.'!AZ35</f>
        <v>0</v>
      </c>
      <c r="N35" s="317">
        <f>'Ratownictwo_medyczne I st.'!O35</f>
        <v>60</v>
      </c>
      <c r="O35" s="318">
        <f>'Ratownictwo_medyczne I st.'!P35</f>
        <v>4</v>
      </c>
      <c r="P35" s="319" t="str">
        <f>'Ratownictwo_medyczne I st.'!U35</f>
        <v>zal</v>
      </c>
      <c r="Q35" s="254">
        <f t="shared" si="0"/>
        <v>1</v>
      </c>
      <c r="R35" s="255">
        <f t="shared" si="1"/>
        <v>1</v>
      </c>
      <c r="S35" s="256">
        <f t="shared" si="2"/>
        <v>2</v>
      </c>
      <c r="T35" s="257"/>
      <c r="U35" s="264"/>
      <c r="V35" s="264"/>
      <c r="W35" s="264"/>
      <c r="X35" s="264"/>
      <c r="Y35" s="264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1"/>
      <c r="BV35" s="257"/>
      <c r="BW35" s="264"/>
      <c r="BX35" s="264"/>
      <c r="BY35" s="264"/>
      <c r="BZ35" s="264"/>
      <c r="CA35" s="264"/>
      <c r="CB35" s="264"/>
      <c r="CC35" s="264"/>
      <c r="CD35" s="264"/>
      <c r="CE35" s="264"/>
      <c r="CF35" s="264"/>
      <c r="CG35" s="264"/>
      <c r="CH35" s="264"/>
      <c r="CI35" s="264"/>
      <c r="CJ35" s="264"/>
      <c r="CK35" s="264"/>
      <c r="CL35" s="264"/>
      <c r="CM35" s="264"/>
      <c r="CN35" s="264"/>
      <c r="CO35" s="264"/>
      <c r="CP35" s="264"/>
      <c r="CQ35" s="264"/>
      <c r="CR35" s="270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>
        <v>1</v>
      </c>
      <c r="EC35" s="273"/>
      <c r="ED35" s="271"/>
      <c r="EE35" s="257"/>
      <c r="EF35" s="264"/>
      <c r="EG35" s="264"/>
      <c r="EH35" s="264"/>
      <c r="EI35" s="264"/>
      <c r="EJ35" s="264"/>
      <c r="EK35" s="264"/>
      <c r="EL35" s="264"/>
      <c r="EM35" s="264"/>
      <c r="EN35" s="264"/>
      <c r="EO35" s="264"/>
      <c r="EP35" s="264"/>
      <c r="EQ35" s="264"/>
      <c r="ER35" s="264"/>
      <c r="ES35" s="264"/>
      <c r="ET35" s="264"/>
      <c r="EU35" s="264"/>
      <c r="EV35" s="264"/>
      <c r="EW35" s="264"/>
      <c r="EX35" s="264"/>
      <c r="EY35" s="264"/>
      <c r="EZ35" s="264"/>
      <c r="FA35" s="264"/>
      <c r="FB35" s="264"/>
      <c r="FC35" s="264"/>
      <c r="FD35" s="264"/>
      <c r="FE35" s="264"/>
      <c r="FF35" s="264"/>
      <c r="FG35" s="264"/>
      <c r="FH35" s="264"/>
      <c r="FI35" s="264"/>
      <c r="FJ35" s="264"/>
      <c r="FK35" s="264"/>
      <c r="FL35" s="264"/>
      <c r="FM35" s="264"/>
      <c r="FN35" s="264"/>
      <c r="FO35" s="264"/>
      <c r="FP35" s="264"/>
      <c r="FQ35" s="264"/>
      <c r="FR35" s="264"/>
      <c r="FS35" s="264"/>
      <c r="FT35" s="273"/>
      <c r="FU35" s="273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3"/>
      <c r="GM35" s="273"/>
      <c r="GN35" s="273"/>
      <c r="GO35" s="273"/>
      <c r="GP35" s="273"/>
      <c r="GQ35" s="273"/>
      <c r="GR35" s="273"/>
      <c r="GS35" s="273"/>
      <c r="GT35" s="273"/>
      <c r="GU35" s="273"/>
      <c r="GV35" s="273"/>
      <c r="GW35" s="273"/>
      <c r="GX35" s="273"/>
      <c r="GY35" s="273"/>
      <c r="GZ35" s="273"/>
      <c r="HA35" s="273"/>
      <c r="HB35" s="273"/>
      <c r="HC35" s="273"/>
      <c r="HD35" s="273"/>
      <c r="HE35" s="273"/>
      <c r="HF35" s="273"/>
      <c r="HG35" s="273"/>
      <c r="HH35" s="273"/>
      <c r="HI35" s="273"/>
      <c r="HJ35" s="273"/>
      <c r="HK35" s="273"/>
      <c r="HL35" s="273"/>
      <c r="HM35" s="273"/>
      <c r="HN35" s="273"/>
      <c r="HO35" s="273"/>
      <c r="HP35" s="273"/>
      <c r="HQ35" s="273"/>
      <c r="HR35" s="273"/>
      <c r="HS35" s="273"/>
      <c r="HT35" s="273"/>
      <c r="HU35" s="273"/>
      <c r="HV35" s="273"/>
      <c r="HW35" s="273"/>
      <c r="HX35" s="273"/>
      <c r="HY35" s="273"/>
      <c r="HZ35" s="273"/>
      <c r="IA35" s="273"/>
      <c r="IB35" s="273"/>
      <c r="IC35" s="273"/>
      <c r="ID35" s="273"/>
      <c r="IE35" s="273"/>
      <c r="IF35" s="273"/>
      <c r="IG35" s="273"/>
      <c r="IH35" s="273"/>
      <c r="II35" s="273"/>
      <c r="IJ35" s="273"/>
      <c r="IK35" s="273"/>
      <c r="IL35" s="273"/>
      <c r="IM35" s="273"/>
      <c r="IN35" s="273"/>
      <c r="IO35" s="273"/>
      <c r="IP35" s="273"/>
      <c r="IQ35" s="273"/>
      <c r="IR35" s="273"/>
      <c r="IS35" s="273"/>
      <c r="IT35" s="273"/>
      <c r="IU35" s="273"/>
      <c r="IV35" s="273"/>
      <c r="IW35" s="273"/>
      <c r="IX35" s="273"/>
      <c r="IY35" s="271"/>
      <c r="IZ35" s="272"/>
      <c r="JA35" s="273"/>
      <c r="JB35" s="276"/>
      <c r="JC35" s="276"/>
      <c r="JD35" s="276"/>
      <c r="JE35" s="276"/>
      <c r="JF35" s="276"/>
      <c r="JG35" s="276"/>
      <c r="JH35" s="276"/>
      <c r="JI35" s="276"/>
      <c r="JJ35" s="276"/>
      <c r="JK35" s="276"/>
      <c r="JL35" s="276"/>
      <c r="JM35" s="276"/>
      <c r="JN35" s="276"/>
      <c r="JO35" s="276"/>
      <c r="JP35" s="276"/>
      <c r="JQ35" s="276"/>
      <c r="JR35" s="274"/>
      <c r="JS35" s="275"/>
      <c r="JT35" s="273"/>
      <c r="JU35" s="273"/>
      <c r="JV35" s="273"/>
      <c r="JW35" s="273"/>
      <c r="JX35" s="273"/>
      <c r="JY35" s="273"/>
      <c r="JZ35" s="273"/>
      <c r="KA35" s="273"/>
      <c r="KB35" s="273"/>
      <c r="KC35" s="273"/>
      <c r="KD35" s="276"/>
      <c r="KE35" s="276"/>
      <c r="KF35" s="276"/>
      <c r="KG35" s="276"/>
      <c r="KH35" s="276">
        <v>1</v>
      </c>
      <c r="KI35" s="276"/>
      <c r="KJ35" s="276"/>
      <c r="KK35" s="276"/>
      <c r="KL35" s="276"/>
      <c r="KM35" s="276"/>
      <c r="KN35" s="276"/>
      <c r="KO35" s="276"/>
      <c r="KP35" s="272"/>
      <c r="KQ35" s="273"/>
      <c r="KR35" s="273"/>
      <c r="KS35" s="273"/>
      <c r="KT35" s="273"/>
      <c r="KU35" s="273"/>
      <c r="KV35" s="273"/>
      <c r="KW35" s="273"/>
      <c r="KX35" s="273"/>
      <c r="KY35" s="273"/>
      <c r="KZ35" s="273"/>
      <c r="LA35" s="273"/>
      <c r="LB35" s="273"/>
      <c r="LC35" s="273"/>
      <c r="LD35" s="273"/>
      <c r="LE35" s="273"/>
      <c r="LF35" s="273"/>
      <c r="LG35" s="273"/>
      <c r="LH35" s="273"/>
      <c r="LI35" s="273"/>
      <c r="LJ35" s="273"/>
      <c r="LK35" s="273"/>
      <c r="LL35" s="273"/>
      <c r="LM35" s="273"/>
      <c r="LN35" s="273"/>
      <c r="LO35" s="273"/>
      <c r="LP35" s="273"/>
      <c r="LQ35" s="273"/>
      <c r="LR35" s="273"/>
      <c r="LS35" s="273"/>
      <c r="LT35" s="273"/>
      <c r="LU35" s="273"/>
      <c r="LV35" s="273"/>
      <c r="LW35" s="273"/>
      <c r="LX35" s="273"/>
      <c r="LY35" s="273"/>
      <c r="LZ35" s="273"/>
      <c r="MA35" s="273"/>
      <c r="MB35" s="273"/>
      <c r="MC35" s="273"/>
      <c r="MD35" s="273"/>
      <c r="ME35" s="273"/>
      <c r="MF35" s="273"/>
      <c r="MG35" s="273"/>
      <c r="MH35" s="273"/>
      <c r="MI35" s="273"/>
      <c r="MJ35" s="273"/>
      <c r="MK35" s="273"/>
      <c r="ML35" s="273"/>
      <c r="MM35" s="273"/>
      <c r="MN35" s="273"/>
      <c r="MO35" s="273"/>
      <c r="MP35" s="273"/>
      <c r="MQ35" s="273"/>
      <c r="MR35" s="273"/>
      <c r="MS35" s="273"/>
      <c r="MT35" s="273"/>
      <c r="MU35" s="273"/>
      <c r="MV35" s="273"/>
      <c r="MW35" s="273"/>
      <c r="MX35" s="273"/>
      <c r="MY35" s="273"/>
      <c r="MZ35" s="273"/>
      <c r="NA35" s="273"/>
      <c r="NB35" s="273"/>
      <c r="NC35" s="273"/>
      <c r="ND35" s="273"/>
      <c r="NE35" s="273"/>
      <c r="NF35" s="273"/>
      <c r="NG35" s="273"/>
      <c r="NH35" s="273"/>
      <c r="NI35" s="273"/>
      <c r="NJ35" s="273"/>
      <c r="NK35" s="273"/>
      <c r="NL35" s="273"/>
      <c r="NM35" s="273"/>
      <c r="NN35" s="273"/>
      <c r="NO35" s="273"/>
      <c r="NP35" s="274"/>
      <c r="NQ35" s="275">
        <v>1</v>
      </c>
      <c r="NR35" s="273"/>
      <c r="NS35" s="273"/>
      <c r="NT35" s="273">
        <v>1</v>
      </c>
      <c r="NU35" s="273"/>
      <c r="NV35" s="273"/>
      <c r="NW35" s="274"/>
    </row>
    <row r="36" spans="1:387" s="267" customFormat="1" ht="30" customHeight="1" x14ac:dyDescent="0.25">
      <c r="A36" s="268"/>
      <c r="B36" s="269" t="str">
        <f>IF('Ratownictwo_medyczne I st.'!B36&gt;0,'Ratownictwo_medyczne I st.'!B36," ")</f>
        <v>B</v>
      </c>
      <c r="C36" s="269" t="str">
        <f>IF('Ratownictwo_medyczne I st.'!C36&gt;0,'Ratownictwo_medyczne I st.'!C36," ")</f>
        <v>2025/2028</v>
      </c>
      <c r="D36" s="269"/>
      <c r="E36" s="269">
        <f>IF('Ratownictwo_medyczne I st.'!E36&gt;0,'Ratownictwo_medyczne I st.'!E36," ")</f>
        <v>1</v>
      </c>
      <c r="F36" s="269" t="str">
        <f>IF('Ratownictwo_medyczne I st.'!F36&gt;0,'Ratownictwo_medyczne I st.'!F36," ")</f>
        <v>2025/2026</v>
      </c>
      <c r="G36" s="269" t="str">
        <f>IF('Ratownictwo_medyczne I st.'!G36&gt;0,'Ratownictwo_medyczne I st.'!G36," ")</f>
        <v>RPS</v>
      </c>
      <c r="H36" s="269" t="str">
        <f>IF('Ratownictwo_medyczne I st.'!H36&gt;0,'Ratownictwo_medyczne I st.'!H36," ")</f>
        <v>ze standardu</v>
      </c>
      <c r="I36" s="313" t="str">
        <f>IF('Ratownictwo_medyczne I st.'!I36&gt;0,'Ratownictwo_medyczne I st.'!I36," ")</f>
        <v>Język migowy</v>
      </c>
      <c r="J36" s="250">
        <f>'Ratownictwo_medyczne I st.'!L36</f>
        <v>25</v>
      </c>
      <c r="K36" s="251">
        <f>'Ratownictwo_medyczne I st.'!M36</f>
        <v>10</v>
      </c>
      <c r="L36" s="252">
        <f>'Ratownictwo_medyczne I st.'!N36</f>
        <v>15</v>
      </c>
      <c r="M36" s="253">
        <f>'Ratownictwo_medyczne I st.'!AA36+'Ratownictwo_medyczne I st.'!AC36+'Ratownictwo_medyczne I st.'!AX36+'Ratownictwo_medyczne I st.'!AZ36</f>
        <v>5</v>
      </c>
      <c r="N36" s="317">
        <f>'Ratownictwo_medyczne I st.'!O36</f>
        <v>15</v>
      </c>
      <c r="O36" s="318">
        <f>'Ratownictwo_medyczne I st.'!P36</f>
        <v>1</v>
      </c>
      <c r="P36" s="319" t="str">
        <f>'Ratownictwo_medyczne I st.'!U36</f>
        <v>zal</v>
      </c>
      <c r="Q36" s="254">
        <f t="shared" si="0"/>
        <v>1</v>
      </c>
      <c r="R36" s="255">
        <f t="shared" si="1"/>
        <v>1</v>
      </c>
      <c r="S36" s="256">
        <f t="shared" si="2"/>
        <v>2</v>
      </c>
      <c r="T36" s="257"/>
      <c r="U36" s="264"/>
      <c r="V36" s="264"/>
      <c r="W36" s="264"/>
      <c r="X36" s="264"/>
      <c r="Y36" s="264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1"/>
      <c r="BV36" s="257"/>
      <c r="BW36" s="264"/>
      <c r="BX36" s="264"/>
      <c r="BY36" s="264"/>
      <c r="BZ36" s="264"/>
      <c r="CA36" s="264"/>
      <c r="CB36" s="264"/>
      <c r="CC36" s="264"/>
      <c r="CD36" s="264"/>
      <c r="CE36" s="264"/>
      <c r="CF36" s="264"/>
      <c r="CG36" s="264"/>
      <c r="CH36" s="264"/>
      <c r="CI36" s="264"/>
      <c r="CJ36" s="264"/>
      <c r="CK36" s="264"/>
      <c r="CL36" s="264"/>
      <c r="CM36" s="264"/>
      <c r="CN36" s="264"/>
      <c r="CO36" s="264"/>
      <c r="CP36" s="264"/>
      <c r="CQ36" s="264"/>
      <c r="CR36" s="270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>
        <v>1</v>
      </c>
      <c r="ED36" s="271"/>
      <c r="EE36" s="257"/>
      <c r="EF36" s="264"/>
      <c r="EG36" s="264"/>
      <c r="EH36" s="264"/>
      <c r="EI36" s="264"/>
      <c r="EJ36" s="264"/>
      <c r="EK36" s="264"/>
      <c r="EL36" s="264"/>
      <c r="EM36" s="264"/>
      <c r="EN36" s="264"/>
      <c r="EO36" s="264"/>
      <c r="EP36" s="264"/>
      <c r="EQ36" s="264"/>
      <c r="ER36" s="264"/>
      <c r="ES36" s="264"/>
      <c r="ET36" s="264"/>
      <c r="EU36" s="264"/>
      <c r="EV36" s="264"/>
      <c r="EW36" s="264"/>
      <c r="EX36" s="264"/>
      <c r="EY36" s="264"/>
      <c r="EZ36" s="264"/>
      <c r="FA36" s="264"/>
      <c r="FB36" s="264"/>
      <c r="FC36" s="264"/>
      <c r="FD36" s="264"/>
      <c r="FE36" s="264"/>
      <c r="FF36" s="264"/>
      <c r="FG36" s="264"/>
      <c r="FH36" s="264"/>
      <c r="FI36" s="264"/>
      <c r="FJ36" s="264"/>
      <c r="FK36" s="264"/>
      <c r="FL36" s="264"/>
      <c r="FM36" s="264"/>
      <c r="FN36" s="264"/>
      <c r="FO36" s="264"/>
      <c r="FP36" s="264"/>
      <c r="FQ36" s="264"/>
      <c r="FR36" s="264"/>
      <c r="FS36" s="264"/>
      <c r="FT36" s="273"/>
      <c r="FU36" s="273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3"/>
      <c r="GM36" s="273"/>
      <c r="GN36" s="273"/>
      <c r="GO36" s="273"/>
      <c r="GP36" s="273"/>
      <c r="GQ36" s="273"/>
      <c r="GR36" s="273"/>
      <c r="GS36" s="273"/>
      <c r="GT36" s="273"/>
      <c r="GU36" s="273"/>
      <c r="GV36" s="273"/>
      <c r="GW36" s="273"/>
      <c r="GX36" s="273"/>
      <c r="GY36" s="273"/>
      <c r="GZ36" s="273"/>
      <c r="HA36" s="273"/>
      <c r="HB36" s="273"/>
      <c r="HC36" s="273"/>
      <c r="HD36" s="273"/>
      <c r="HE36" s="273"/>
      <c r="HF36" s="273"/>
      <c r="HG36" s="273"/>
      <c r="HH36" s="273"/>
      <c r="HI36" s="273"/>
      <c r="HJ36" s="273"/>
      <c r="HK36" s="273"/>
      <c r="HL36" s="273"/>
      <c r="HM36" s="273"/>
      <c r="HN36" s="273"/>
      <c r="HO36" s="273"/>
      <c r="HP36" s="273"/>
      <c r="HQ36" s="273"/>
      <c r="HR36" s="273"/>
      <c r="HS36" s="273"/>
      <c r="HT36" s="273"/>
      <c r="HU36" s="273"/>
      <c r="HV36" s="273"/>
      <c r="HW36" s="273"/>
      <c r="HX36" s="273"/>
      <c r="HY36" s="273"/>
      <c r="HZ36" s="273"/>
      <c r="IA36" s="273"/>
      <c r="IB36" s="273"/>
      <c r="IC36" s="273"/>
      <c r="ID36" s="273"/>
      <c r="IE36" s="273"/>
      <c r="IF36" s="273"/>
      <c r="IG36" s="273"/>
      <c r="IH36" s="273"/>
      <c r="II36" s="273"/>
      <c r="IJ36" s="273"/>
      <c r="IK36" s="273"/>
      <c r="IL36" s="273"/>
      <c r="IM36" s="273"/>
      <c r="IN36" s="273"/>
      <c r="IO36" s="273"/>
      <c r="IP36" s="273"/>
      <c r="IQ36" s="273"/>
      <c r="IR36" s="273"/>
      <c r="IS36" s="273"/>
      <c r="IT36" s="273"/>
      <c r="IU36" s="273"/>
      <c r="IV36" s="273"/>
      <c r="IW36" s="273"/>
      <c r="IX36" s="273"/>
      <c r="IY36" s="271"/>
      <c r="IZ36" s="272"/>
      <c r="JA36" s="273"/>
      <c r="JB36" s="276"/>
      <c r="JC36" s="276"/>
      <c r="JD36" s="276"/>
      <c r="JE36" s="276"/>
      <c r="JF36" s="276"/>
      <c r="JG36" s="276"/>
      <c r="JH36" s="276"/>
      <c r="JI36" s="276"/>
      <c r="JJ36" s="276"/>
      <c r="JK36" s="276"/>
      <c r="JL36" s="276"/>
      <c r="JM36" s="276"/>
      <c r="JN36" s="276"/>
      <c r="JO36" s="276"/>
      <c r="JP36" s="276"/>
      <c r="JQ36" s="276"/>
      <c r="JR36" s="274"/>
      <c r="JS36" s="275"/>
      <c r="JT36" s="273"/>
      <c r="JU36" s="273"/>
      <c r="JV36" s="273"/>
      <c r="JW36" s="273"/>
      <c r="JX36" s="273"/>
      <c r="JY36" s="273"/>
      <c r="JZ36" s="273"/>
      <c r="KA36" s="273"/>
      <c r="KB36" s="273"/>
      <c r="KC36" s="273"/>
      <c r="KD36" s="276"/>
      <c r="KE36" s="276"/>
      <c r="KF36" s="276"/>
      <c r="KG36" s="276"/>
      <c r="KH36" s="276"/>
      <c r="KI36" s="276">
        <v>1</v>
      </c>
      <c r="KJ36" s="276"/>
      <c r="KK36" s="276"/>
      <c r="KL36" s="276"/>
      <c r="KM36" s="276"/>
      <c r="KN36" s="276"/>
      <c r="KO36" s="276"/>
      <c r="KP36" s="272"/>
      <c r="KQ36" s="273"/>
      <c r="KR36" s="273"/>
      <c r="KS36" s="273"/>
      <c r="KT36" s="273"/>
      <c r="KU36" s="273"/>
      <c r="KV36" s="273"/>
      <c r="KW36" s="273"/>
      <c r="KX36" s="273"/>
      <c r="KY36" s="273"/>
      <c r="KZ36" s="273"/>
      <c r="LA36" s="273"/>
      <c r="LB36" s="273"/>
      <c r="LC36" s="273"/>
      <c r="LD36" s="273"/>
      <c r="LE36" s="273"/>
      <c r="LF36" s="273"/>
      <c r="LG36" s="273"/>
      <c r="LH36" s="273"/>
      <c r="LI36" s="273"/>
      <c r="LJ36" s="273"/>
      <c r="LK36" s="273"/>
      <c r="LL36" s="273"/>
      <c r="LM36" s="273"/>
      <c r="LN36" s="273"/>
      <c r="LO36" s="273"/>
      <c r="LP36" s="273"/>
      <c r="LQ36" s="273"/>
      <c r="LR36" s="273"/>
      <c r="LS36" s="273"/>
      <c r="LT36" s="273"/>
      <c r="LU36" s="273"/>
      <c r="LV36" s="273"/>
      <c r="LW36" s="273"/>
      <c r="LX36" s="273"/>
      <c r="LY36" s="273"/>
      <c r="LZ36" s="273"/>
      <c r="MA36" s="273"/>
      <c r="MB36" s="273"/>
      <c r="MC36" s="273"/>
      <c r="MD36" s="273"/>
      <c r="ME36" s="273"/>
      <c r="MF36" s="273"/>
      <c r="MG36" s="273"/>
      <c r="MH36" s="273"/>
      <c r="MI36" s="273"/>
      <c r="MJ36" s="273"/>
      <c r="MK36" s="273"/>
      <c r="ML36" s="273"/>
      <c r="MM36" s="273"/>
      <c r="MN36" s="273"/>
      <c r="MO36" s="273"/>
      <c r="MP36" s="273"/>
      <c r="MQ36" s="273"/>
      <c r="MR36" s="273"/>
      <c r="MS36" s="273"/>
      <c r="MT36" s="273"/>
      <c r="MU36" s="273"/>
      <c r="MV36" s="273"/>
      <c r="MW36" s="273"/>
      <c r="MX36" s="273"/>
      <c r="MY36" s="273"/>
      <c r="MZ36" s="273"/>
      <c r="NA36" s="273"/>
      <c r="NB36" s="273"/>
      <c r="NC36" s="273"/>
      <c r="ND36" s="273"/>
      <c r="NE36" s="273"/>
      <c r="NF36" s="273"/>
      <c r="NG36" s="273"/>
      <c r="NH36" s="273"/>
      <c r="NI36" s="273"/>
      <c r="NJ36" s="273"/>
      <c r="NK36" s="273"/>
      <c r="NL36" s="273"/>
      <c r="NM36" s="273"/>
      <c r="NN36" s="273"/>
      <c r="NO36" s="273"/>
      <c r="NP36" s="274"/>
      <c r="NQ36" s="275">
        <v>1</v>
      </c>
      <c r="NR36" s="273"/>
      <c r="NS36" s="273"/>
      <c r="NT36" s="273">
        <v>1</v>
      </c>
      <c r="NU36" s="273"/>
      <c r="NV36" s="273"/>
      <c r="NW36" s="274"/>
    </row>
    <row r="37" spans="1:387" s="267" customFormat="1" ht="30" customHeight="1" x14ac:dyDescent="0.25">
      <c r="A37" s="268"/>
      <c r="B37" s="269" t="str">
        <f>IF('Ratownictwo_medyczne I st.'!B37&gt;0,'Ratownictwo_medyczne I st.'!B37," ")</f>
        <v>B</v>
      </c>
      <c r="C37" s="269" t="str">
        <f>IF('Ratownictwo_medyczne I st.'!C37&gt;0,'Ratownictwo_medyczne I st.'!C37," ")</f>
        <v>2025/2028</v>
      </c>
      <c r="D37" s="269"/>
      <c r="E37" s="269">
        <f>IF('Ratownictwo_medyczne I st.'!E37&gt;0,'Ratownictwo_medyczne I st.'!E37," ")</f>
        <v>1</v>
      </c>
      <c r="F37" s="269" t="str">
        <f>IF('Ratownictwo_medyczne I st.'!F37&gt;0,'Ratownictwo_medyczne I st.'!F37," ")</f>
        <v>2025/2026</v>
      </c>
      <c r="G37" s="269" t="str">
        <f>IF('Ratownictwo_medyczne I st.'!G37&gt;0,'Ratownictwo_medyczne I st.'!G37," ")</f>
        <v>RPS</v>
      </c>
      <c r="H37" s="269" t="str">
        <f>IF('Ratownictwo_medyczne I st.'!H37&gt;0,'Ratownictwo_medyczne I st.'!H37," ")</f>
        <v>ze standardu</v>
      </c>
      <c r="I37" s="313" t="str">
        <f>IF('Ratownictwo_medyczne I st.'!I37&gt;0,'Ratownictwo_medyczne I st.'!I37," ")</f>
        <v>Współpraca i komunikacja w zespole</v>
      </c>
      <c r="J37" s="250">
        <f>'Ratownictwo_medyczne I st.'!L37</f>
        <v>25</v>
      </c>
      <c r="K37" s="251">
        <f>'Ratownictwo_medyczne I st.'!M37</f>
        <v>10</v>
      </c>
      <c r="L37" s="252">
        <f>'Ratownictwo_medyczne I st.'!N37</f>
        <v>15</v>
      </c>
      <c r="M37" s="253">
        <f>'Ratownictwo_medyczne I st.'!AA37+'Ratownictwo_medyczne I st.'!AC37+'Ratownictwo_medyczne I st.'!AX37+'Ratownictwo_medyczne I st.'!AZ37</f>
        <v>5</v>
      </c>
      <c r="N37" s="317">
        <f>'Ratownictwo_medyczne I st.'!O37</f>
        <v>15</v>
      </c>
      <c r="O37" s="318">
        <f>'Ratownictwo_medyczne I st.'!P37</f>
        <v>1</v>
      </c>
      <c r="P37" s="319" t="str">
        <f>'Ratownictwo_medyczne I st.'!U37</f>
        <v>zal</v>
      </c>
      <c r="Q37" s="254">
        <f t="shared" ref="Q37" si="3">SUM(T37:IY37)</f>
        <v>10</v>
      </c>
      <c r="R37" s="255">
        <f t="shared" ref="R37" si="4">SUM(IZ37:NP37)</f>
        <v>3</v>
      </c>
      <c r="S37" s="256">
        <f t="shared" ref="S37" si="5">SUM(NQ37:NW37)</f>
        <v>2</v>
      </c>
      <c r="T37" s="257"/>
      <c r="U37" s="264"/>
      <c r="V37" s="264"/>
      <c r="W37" s="264"/>
      <c r="X37" s="264"/>
      <c r="Y37" s="264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1"/>
      <c r="BV37" s="257"/>
      <c r="BW37" s="264"/>
      <c r="BX37" s="264"/>
      <c r="BY37" s="264"/>
      <c r="BZ37" s="264"/>
      <c r="CA37" s="264"/>
      <c r="CB37" s="264"/>
      <c r="CC37" s="264"/>
      <c r="CD37" s="264"/>
      <c r="CE37" s="264"/>
      <c r="CF37" s="264"/>
      <c r="CG37" s="264"/>
      <c r="CH37" s="264"/>
      <c r="CI37" s="264"/>
      <c r="CJ37" s="264"/>
      <c r="CK37" s="264"/>
      <c r="CL37" s="264"/>
      <c r="CM37" s="264"/>
      <c r="CN37" s="264"/>
      <c r="CO37" s="264"/>
      <c r="CP37" s="264"/>
      <c r="CQ37" s="264"/>
      <c r="CR37" s="270">
        <v>1</v>
      </c>
      <c r="CS37" s="273">
        <v>1</v>
      </c>
      <c r="CT37" s="273">
        <v>1</v>
      </c>
      <c r="CU37" s="273">
        <v>1</v>
      </c>
      <c r="CV37" s="273">
        <v>1</v>
      </c>
      <c r="CW37" s="273">
        <v>1</v>
      </c>
      <c r="CX37" s="273">
        <v>1</v>
      </c>
      <c r="CY37" s="273">
        <v>1</v>
      </c>
      <c r="CZ37" s="273">
        <v>1</v>
      </c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>
        <v>1</v>
      </c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1"/>
      <c r="EE37" s="257"/>
      <c r="EF37" s="264"/>
      <c r="EG37" s="264"/>
      <c r="EH37" s="264"/>
      <c r="EI37" s="264"/>
      <c r="EJ37" s="264"/>
      <c r="EK37" s="264"/>
      <c r="EL37" s="264"/>
      <c r="EM37" s="264"/>
      <c r="EN37" s="264"/>
      <c r="EO37" s="264"/>
      <c r="EP37" s="264"/>
      <c r="EQ37" s="264"/>
      <c r="ER37" s="264"/>
      <c r="ES37" s="264"/>
      <c r="ET37" s="264"/>
      <c r="EU37" s="264"/>
      <c r="EV37" s="264"/>
      <c r="EW37" s="264"/>
      <c r="EX37" s="264"/>
      <c r="EY37" s="264"/>
      <c r="EZ37" s="264"/>
      <c r="FA37" s="264"/>
      <c r="FB37" s="264"/>
      <c r="FC37" s="264"/>
      <c r="FD37" s="264"/>
      <c r="FE37" s="264"/>
      <c r="FF37" s="264"/>
      <c r="FG37" s="264"/>
      <c r="FH37" s="264"/>
      <c r="FI37" s="264"/>
      <c r="FJ37" s="264"/>
      <c r="FK37" s="264"/>
      <c r="FL37" s="264"/>
      <c r="FM37" s="264"/>
      <c r="FN37" s="264"/>
      <c r="FO37" s="264"/>
      <c r="FP37" s="264"/>
      <c r="FQ37" s="264"/>
      <c r="FR37" s="264"/>
      <c r="FS37" s="264"/>
      <c r="FT37" s="273"/>
      <c r="FU37" s="273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3"/>
      <c r="GM37" s="273"/>
      <c r="GN37" s="273"/>
      <c r="GO37" s="273"/>
      <c r="GP37" s="273"/>
      <c r="GQ37" s="273"/>
      <c r="GR37" s="273"/>
      <c r="GS37" s="273"/>
      <c r="GT37" s="273"/>
      <c r="GU37" s="273"/>
      <c r="GV37" s="273"/>
      <c r="GW37" s="273"/>
      <c r="GX37" s="273"/>
      <c r="GY37" s="273"/>
      <c r="GZ37" s="273"/>
      <c r="HA37" s="273"/>
      <c r="HB37" s="273"/>
      <c r="HC37" s="273"/>
      <c r="HD37" s="273"/>
      <c r="HE37" s="273"/>
      <c r="HF37" s="273"/>
      <c r="HG37" s="273"/>
      <c r="HH37" s="273"/>
      <c r="HI37" s="273"/>
      <c r="HJ37" s="273"/>
      <c r="HK37" s="273"/>
      <c r="HL37" s="273"/>
      <c r="HM37" s="273"/>
      <c r="HN37" s="273"/>
      <c r="HO37" s="273"/>
      <c r="HP37" s="273"/>
      <c r="HQ37" s="273"/>
      <c r="HR37" s="273"/>
      <c r="HS37" s="273"/>
      <c r="HT37" s="273"/>
      <c r="HU37" s="273"/>
      <c r="HV37" s="273"/>
      <c r="HW37" s="273"/>
      <c r="HX37" s="273"/>
      <c r="HY37" s="273"/>
      <c r="HZ37" s="273"/>
      <c r="IA37" s="273"/>
      <c r="IB37" s="273"/>
      <c r="IC37" s="273"/>
      <c r="ID37" s="273"/>
      <c r="IE37" s="273"/>
      <c r="IF37" s="273"/>
      <c r="IG37" s="273"/>
      <c r="IH37" s="273"/>
      <c r="II37" s="273"/>
      <c r="IJ37" s="273"/>
      <c r="IK37" s="273"/>
      <c r="IL37" s="273"/>
      <c r="IM37" s="273"/>
      <c r="IN37" s="273"/>
      <c r="IO37" s="273"/>
      <c r="IP37" s="273"/>
      <c r="IQ37" s="273"/>
      <c r="IR37" s="273"/>
      <c r="IS37" s="273"/>
      <c r="IT37" s="273"/>
      <c r="IU37" s="273"/>
      <c r="IV37" s="273"/>
      <c r="IW37" s="273"/>
      <c r="IX37" s="273"/>
      <c r="IY37" s="271"/>
      <c r="IZ37" s="272"/>
      <c r="JA37" s="273"/>
      <c r="JB37" s="276"/>
      <c r="JC37" s="276"/>
      <c r="JD37" s="276"/>
      <c r="JE37" s="276"/>
      <c r="JF37" s="276"/>
      <c r="JG37" s="276"/>
      <c r="JH37" s="276"/>
      <c r="JI37" s="276"/>
      <c r="JJ37" s="276"/>
      <c r="JK37" s="276"/>
      <c r="JL37" s="276"/>
      <c r="JM37" s="276"/>
      <c r="JN37" s="276"/>
      <c r="JO37" s="276"/>
      <c r="JP37" s="276"/>
      <c r="JQ37" s="276"/>
      <c r="JR37" s="274"/>
      <c r="JS37" s="275"/>
      <c r="JT37" s="273"/>
      <c r="JU37" s="273"/>
      <c r="JV37" s="273"/>
      <c r="JW37" s="273"/>
      <c r="JX37" s="273"/>
      <c r="JY37" s="273"/>
      <c r="JZ37" s="273"/>
      <c r="KA37" s="273"/>
      <c r="KB37" s="273"/>
      <c r="KC37" s="273">
        <v>1</v>
      </c>
      <c r="KD37" s="276">
        <v>1</v>
      </c>
      <c r="KE37" s="276"/>
      <c r="KF37" s="276"/>
      <c r="KG37" s="276">
        <v>1</v>
      </c>
      <c r="KH37" s="276"/>
      <c r="KI37" s="276"/>
      <c r="KJ37" s="276"/>
      <c r="KK37" s="276"/>
      <c r="KL37" s="276"/>
      <c r="KM37" s="276"/>
      <c r="KN37" s="276"/>
      <c r="KO37" s="276"/>
      <c r="KP37" s="272"/>
      <c r="KQ37" s="273"/>
      <c r="KR37" s="273"/>
      <c r="KS37" s="273"/>
      <c r="KT37" s="273"/>
      <c r="KU37" s="273"/>
      <c r="KV37" s="273"/>
      <c r="KW37" s="273"/>
      <c r="KX37" s="273"/>
      <c r="KY37" s="273"/>
      <c r="KZ37" s="273"/>
      <c r="LA37" s="273"/>
      <c r="LB37" s="273"/>
      <c r="LC37" s="273"/>
      <c r="LD37" s="273"/>
      <c r="LE37" s="273"/>
      <c r="LF37" s="273"/>
      <c r="LG37" s="273"/>
      <c r="LH37" s="273"/>
      <c r="LI37" s="273"/>
      <c r="LJ37" s="273"/>
      <c r="LK37" s="273"/>
      <c r="LL37" s="273"/>
      <c r="LM37" s="273"/>
      <c r="LN37" s="273"/>
      <c r="LO37" s="273"/>
      <c r="LP37" s="273"/>
      <c r="LQ37" s="273"/>
      <c r="LR37" s="273"/>
      <c r="LS37" s="273"/>
      <c r="LT37" s="273"/>
      <c r="LU37" s="273"/>
      <c r="LV37" s="273"/>
      <c r="LW37" s="273"/>
      <c r="LX37" s="273"/>
      <c r="LY37" s="273"/>
      <c r="LZ37" s="273"/>
      <c r="MA37" s="273"/>
      <c r="MB37" s="273"/>
      <c r="MC37" s="273"/>
      <c r="MD37" s="273"/>
      <c r="ME37" s="273"/>
      <c r="MF37" s="273"/>
      <c r="MG37" s="273"/>
      <c r="MH37" s="273"/>
      <c r="MI37" s="273"/>
      <c r="MJ37" s="273"/>
      <c r="MK37" s="273"/>
      <c r="ML37" s="273"/>
      <c r="MM37" s="273"/>
      <c r="MN37" s="273"/>
      <c r="MO37" s="273"/>
      <c r="MP37" s="273"/>
      <c r="MQ37" s="273"/>
      <c r="MR37" s="273"/>
      <c r="MS37" s="273"/>
      <c r="MT37" s="273"/>
      <c r="MU37" s="273"/>
      <c r="MV37" s="273"/>
      <c r="MW37" s="273"/>
      <c r="MX37" s="273"/>
      <c r="MY37" s="273"/>
      <c r="MZ37" s="273"/>
      <c r="NA37" s="273"/>
      <c r="NB37" s="273"/>
      <c r="NC37" s="273"/>
      <c r="ND37" s="273"/>
      <c r="NE37" s="273"/>
      <c r="NF37" s="273"/>
      <c r="NG37" s="273"/>
      <c r="NH37" s="273"/>
      <c r="NI37" s="273"/>
      <c r="NJ37" s="273"/>
      <c r="NK37" s="273"/>
      <c r="NL37" s="273"/>
      <c r="NM37" s="273"/>
      <c r="NN37" s="273"/>
      <c r="NO37" s="273"/>
      <c r="NP37" s="274"/>
      <c r="NQ37" s="275">
        <v>1</v>
      </c>
      <c r="NR37" s="273"/>
      <c r="NS37" s="273"/>
      <c r="NT37" s="273">
        <v>1</v>
      </c>
      <c r="NU37" s="273"/>
      <c r="NV37" s="273"/>
      <c r="NW37" s="274"/>
    </row>
    <row r="38" spans="1:387" s="267" customFormat="1" ht="30" customHeight="1" x14ac:dyDescent="0.25">
      <c r="A38" s="268">
        <f>'Ratownictwo_medyczne I st.'!A38</f>
        <v>19</v>
      </c>
      <c r="B38" s="269" t="str">
        <f>IF('Ratownictwo_medyczne I st.'!B38&gt;0,'Ratownictwo_medyczne I st.'!B38," ")</f>
        <v>C</v>
      </c>
      <c r="C38" s="269" t="str">
        <f>IF('Ratownictwo_medyczne I st.'!C38&gt;0,'Ratownictwo_medyczne I st.'!C38," ")</f>
        <v>2025/2028</v>
      </c>
      <c r="D38" s="269" t="str">
        <f>IF('Ratownictwo_medyczne I st.'!D38&gt;0,'Ratownictwo_medyczne I st.'!D38," ")</f>
        <v xml:space="preserve"> </v>
      </c>
      <c r="E38" s="269">
        <f>IF('Ratownictwo_medyczne I st.'!E38&gt;0,'Ratownictwo_medyczne I st.'!E38," ")</f>
        <v>1</v>
      </c>
      <c r="F38" s="269" t="str">
        <f>IF('Ratownictwo_medyczne I st.'!F38&gt;0,'Ratownictwo_medyczne I st.'!F38," ")</f>
        <v>2025/2026</v>
      </c>
      <c r="G38" s="269" t="str">
        <f>IF('Ratownictwo_medyczne I st.'!G38&gt;0,'Ratownictwo_medyczne I st.'!G38," ")</f>
        <v>RPS</v>
      </c>
      <c r="H38" s="269" t="str">
        <f>IF('Ratownictwo_medyczne I st.'!H38&gt;0,'Ratownictwo_medyczne I st.'!H38," ")</f>
        <v>ze standardu</v>
      </c>
      <c r="I38" s="313" t="str">
        <f>IF('Ratownictwo_medyczne I st.'!I38&gt;0,'Ratownictwo_medyczne I st.'!I38," ")</f>
        <v>Podstawowe zabiegi medyczne</v>
      </c>
      <c r="J38" s="250">
        <f>'Ratownictwo_medyczne I st.'!L38</f>
        <v>53</v>
      </c>
      <c r="K38" s="251">
        <f>'Ratownictwo_medyczne I st.'!M38</f>
        <v>5</v>
      </c>
      <c r="L38" s="252">
        <f>'Ratownictwo_medyczne I st.'!N38</f>
        <v>48</v>
      </c>
      <c r="M38" s="253">
        <f>'Ratownictwo_medyczne I st.'!AA38+'Ratownictwo_medyczne I st.'!AC38+'Ratownictwo_medyczne I st.'!AX38+'Ratownictwo_medyczne I st.'!AZ38</f>
        <v>18</v>
      </c>
      <c r="N38" s="317">
        <f>'Ratownictwo_medyczne I st.'!O38</f>
        <v>48</v>
      </c>
      <c r="O38" s="318">
        <f>'Ratownictwo_medyczne I st.'!P38</f>
        <v>2</v>
      </c>
      <c r="P38" s="319" t="str">
        <f>'Ratownictwo_medyczne I st.'!U38</f>
        <v>zal</v>
      </c>
      <c r="Q38" s="254">
        <f t="shared" si="0"/>
        <v>7</v>
      </c>
      <c r="R38" s="255">
        <f t="shared" si="1"/>
        <v>12</v>
      </c>
      <c r="S38" s="256">
        <f t="shared" si="2"/>
        <v>2</v>
      </c>
      <c r="T38" s="257"/>
      <c r="U38" s="264"/>
      <c r="V38" s="264"/>
      <c r="W38" s="264"/>
      <c r="X38" s="264"/>
      <c r="Y38" s="264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1"/>
      <c r="BV38" s="257"/>
      <c r="BW38" s="264"/>
      <c r="BX38" s="264"/>
      <c r="BY38" s="264"/>
      <c r="BZ38" s="264"/>
      <c r="CA38" s="264"/>
      <c r="CB38" s="264"/>
      <c r="CC38" s="264"/>
      <c r="CD38" s="264"/>
      <c r="CE38" s="264"/>
      <c r="CF38" s="264"/>
      <c r="CG38" s="264"/>
      <c r="CH38" s="264"/>
      <c r="CI38" s="264"/>
      <c r="CJ38" s="264"/>
      <c r="CK38" s="264"/>
      <c r="CL38" s="264"/>
      <c r="CM38" s="264"/>
      <c r="CN38" s="264"/>
      <c r="CO38" s="264"/>
      <c r="CP38" s="264"/>
      <c r="CQ38" s="264"/>
      <c r="CR38" s="270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1"/>
      <c r="EE38" s="257"/>
      <c r="EF38" s="264"/>
      <c r="EG38" s="264"/>
      <c r="EH38" s="264"/>
      <c r="EI38" s="264"/>
      <c r="EJ38" s="264"/>
      <c r="EK38" s="264"/>
      <c r="EL38" s="264"/>
      <c r="EM38" s="264"/>
      <c r="EN38" s="264"/>
      <c r="EO38" s="264"/>
      <c r="EP38" s="264"/>
      <c r="EQ38" s="264"/>
      <c r="ER38" s="264"/>
      <c r="ES38" s="264"/>
      <c r="ET38" s="264"/>
      <c r="EU38" s="264"/>
      <c r="EV38" s="264"/>
      <c r="EW38" s="264"/>
      <c r="EX38" s="264"/>
      <c r="EY38" s="264"/>
      <c r="EZ38" s="264"/>
      <c r="FA38" s="264"/>
      <c r="FB38" s="264"/>
      <c r="FC38" s="264"/>
      <c r="FD38" s="264"/>
      <c r="FE38" s="264"/>
      <c r="FF38" s="264"/>
      <c r="FG38" s="264"/>
      <c r="FH38" s="264"/>
      <c r="FI38" s="264"/>
      <c r="FJ38" s="264"/>
      <c r="FK38" s="264"/>
      <c r="FL38" s="264"/>
      <c r="FM38" s="264"/>
      <c r="FN38" s="264"/>
      <c r="FO38" s="264"/>
      <c r="FP38" s="264"/>
      <c r="FQ38" s="264"/>
      <c r="FR38" s="264"/>
      <c r="FS38" s="264"/>
      <c r="FT38" s="273"/>
      <c r="FU38" s="273"/>
      <c r="FV38" s="273"/>
      <c r="FW38" s="273"/>
      <c r="FX38" s="273"/>
      <c r="FY38" s="273">
        <v>1</v>
      </c>
      <c r="FZ38" s="273"/>
      <c r="GA38" s="273"/>
      <c r="GB38" s="273"/>
      <c r="GC38" s="273"/>
      <c r="GD38" s="273">
        <v>1</v>
      </c>
      <c r="GE38" s="273">
        <v>1</v>
      </c>
      <c r="GF38" s="273"/>
      <c r="GG38" s="273"/>
      <c r="GH38" s="273"/>
      <c r="GI38" s="273"/>
      <c r="GJ38" s="273"/>
      <c r="GK38" s="273"/>
      <c r="GL38" s="273"/>
      <c r="GM38" s="273"/>
      <c r="GN38" s="273"/>
      <c r="GO38" s="273"/>
      <c r="GP38" s="273"/>
      <c r="GQ38" s="273"/>
      <c r="GR38" s="273"/>
      <c r="GS38" s="273"/>
      <c r="GT38" s="273"/>
      <c r="GU38" s="273">
        <v>1</v>
      </c>
      <c r="GV38" s="273">
        <v>1</v>
      </c>
      <c r="GW38" s="273">
        <v>1</v>
      </c>
      <c r="GX38" s="273">
        <v>1</v>
      </c>
      <c r="GY38" s="273"/>
      <c r="GZ38" s="273"/>
      <c r="HA38" s="273"/>
      <c r="HB38" s="273"/>
      <c r="HC38" s="273"/>
      <c r="HD38" s="273"/>
      <c r="HE38" s="273"/>
      <c r="HF38" s="273"/>
      <c r="HG38" s="273"/>
      <c r="HH38" s="273"/>
      <c r="HI38" s="273"/>
      <c r="HJ38" s="273"/>
      <c r="HK38" s="273"/>
      <c r="HL38" s="273"/>
      <c r="HM38" s="273"/>
      <c r="HN38" s="273"/>
      <c r="HO38" s="273"/>
      <c r="HP38" s="273"/>
      <c r="HQ38" s="273"/>
      <c r="HR38" s="273"/>
      <c r="HS38" s="273"/>
      <c r="HT38" s="273"/>
      <c r="HU38" s="273"/>
      <c r="HV38" s="273"/>
      <c r="HW38" s="273"/>
      <c r="HX38" s="273"/>
      <c r="HY38" s="273"/>
      <c r="HZ38" s="273"/>
      <c r="IA38" s="273"/>
      <c r="IB38" s="273"/>
      <c r="IC38" s="273"/>
      <c r="ID38" s="273"/>
      <c r="IE38" s="273"/>
      <c r="IF38" s="273"/>
      <c r="IG38" s="273"/>
      <c r="IH38" s="273"/>
      <c r="II38" s="273"/>
      <c r="IJ38" s="273"/>
      <c r="IK38" s="273"/>
      <c r="IL38" s="273"/>
      <c r="IM38" s="273"/>
      <c r="IN38" s="273"/>
      <c r="IO38" s="273"/>
      <c r="IP38" s="273"/>
      <c r="IQ38" s="273"/>
      <c r="IR38" s="273"/>
      <c r="IS38" s="273"/>
      <c r="IT38" s="273"/>
      <c r="IU38" s="273"/>
      <c r="IV38" s="273"/>
      <c r="IW38" s="273"/>
      <c r="IX38" s="273"/>
      <c r="IY38" s="271"/>
      <c r="IZ38" s="272"/>
      <c r="JA38" s="273"/>
      <c r="JB38" s="276"/>
      <c r="JC38" s="276"/>
      <c r="JD38" s="276"/>
      <c r="JE38" s="276"/>
      <c r="JF38" s="276"/>
      <c r="JG38" s="276"/>
      <c r="JH38" s="276"/>
      <c r="JI38" s="276"/>
      <c r="JJ38" s="276"/>
      <c r="JK38" s="276"/>
      <c r="JL38" s="276"/>
      <c r="JM38" s="276"/>
      <c r="JN38" s="276"/>
      <c r="JO38" s="276"/>
      <c r="JP38" s="276"/>
      <c r="JQ38" s="276"/>
      <c r="JR38" s="274"/>
      <c r="JS38" s="275"/>
      <c r="JT38" s="273"/>
      <c r="JU38" s="273"/>
      <c r="JV38" s="273"/>
      <c r="JW38" s="273"/>
      <c r="JX38" s="273"/>
      <c r="JY38" s="273"/>
      <c r="JZ38" s="273"/>
      <c r="KA38" s="273"/>
      <c r="KB38" s="273"/>
      <c r="KC38" s="273"/>
      <c r="KD38" s="276"/>
      <c r="KE38" s="276"/>
      <c r="KF38" s="276"/>
      <c r="KG38" s="276"/>
      <c r="KH38" s="276"/>
      <c r="KI38" s="276"/>
      <c r="KJ38" s="276"/>
      <c r="KK38" s="276"/>
      <c r="KL38" s="276"/>
      <c r="KM38" s="276"/>
      <c r="KN38" s="276"/>
      <c r="KO38" s="276"/>
      <c r="KP38" s="272"/>
      <c r="KQ38" s="273"/>
      <c r="KR38" s="273"/>
      <c r="KS38" s="273">
        <v>1</v>
      </c>
      <c r="KT38" s="273"/>
      <c r="KU38" s="273"/>
      <c r="KV38" s="273"/>
      <c r="KW38" s="273">
        <v>1</v>
      </c>
      <c r="KX38" s="273"/>
      <c r="KY38" s="273">
        <v>1</v>
      </c>
      <c r="KZ38" s="273">
        <v>1</v>
      </c>
      <c r="LA38" s="273"/>
      <c r="LB38" s="273">
        <v>1</v>
      </c>
      <c r="LC38" s="273">
        <v>1</v>
      </c>
      <c r="LD38" s="273"/>
      <c r="LE38" s="273"/>
      <c r="LF38" s="273"/>
      <c r="LG38" s="273">
        <v>1</v>
      </c>
      <c r="LH38" s="273">
        <v>1</v>
      </c>
      <c r="LI38" s="273"/>
      <c r="LJ38" s="273"/>
      <c r="LK38" s="273"/>
      <c r="LL38" s="273"/>
      <c r="LM38" s="273"/>
      <c r="LN38" s="273"/>
      <c r="LO38" s="273"/>
      <c r="LP38" s="273"/>
      <c r="LQ38" s="273"/>
      <c r="LR38" s="273"/>
      <c r="LS38" s="273"/>
      <c r="LT38" s="273"/>
      <c r="LU38" s="273"/>
      <c r="LV38" s="273"/>
      <c r="LW38" s="273"/>
      <c r="LX38" s="273"/>
      <c r="LY38" s="273"/>
      <c r="LZ38" s="273"/>
      <c r="MA38" s="273"/>
      <c r="MB38" s="273"/>
      <c r="MC38" s="273"/>
      <c r="MD38" s="273"/>
      <c r="ME38" s="273"/>
      <c r="MF38" s="273"/>
      <c r="MG38" s="273"/>
      <c r="MH38" s="273"/>
      <c r="MI38" s="273">
        <v>1</v>
      </c>
      <c r="MJ38" s="273"/>
      <c r="MK38" s="273"/>
      <c r="ML38" s="273">
        <v>1</v>
      </c>
      <c r="MM38" s="273"/>
      <c r="MN38" s="273"/>
      <c r="MO38" s="273"/>
      <c r="MP38" s="273"/>
      <c r="MQ38" s="273"/>
      <c r="MR38" s="273">
        <v>1</v>
      </c>
      <c r="MS38" s="273">
        <v>1</v>
      </c>
      <c r="MT38" s="273"/>
      <c r="MU38" s="273"/>
      <c r="MV38" s="273"/>
      <c r="MW38" s="273"/>
      <c r="MX38" s="273"/>
      <c r="MY38" s="273"/>
      <c r="MZ38" s="273"/>
      <c r="NA38" s="273"/>
      <c r="NB38" s="273"/>
      <c r="NC38" s="273"/>
      <c r="ND38" s="273"/>
      <c r="NE38" s="273"/>
      <c r="NF38" s="273"/>
      <c r="NG38" s="273"/>
      <c r="NH38" s="273"/>
      <c r="NI38" s="273"/>
      <c r="NJ38" s="273"/>
      <c r="NK38" s="273"/>
      <c r="NL38" s="273"/>
      <c r="NM38" s="273"/>
      <c r="NN38" s="273"/>
      <c r="NO38" s="273"/>
      <c r="NP38" s="274"/>
      <c r="NQ38" s="275"/>
      <c r="NR38" s="273"/>
      <c r="NS38" s="273">
        <v>1</v>
      </c>
      <c r="NT38" s="273"/>
      <c r="NU38" s="273">
        <v>1</v>
      </c>
      <c r="NV38" s="273"/>
      <c r="NW38" s="274"/>
    </row>
    <row r="39" spans="1:387" s="267" customFormat="1" ht="30" customHeight="1" x14ac:dyDescent="0.25">
      <c r="A39" s="268">
        <f>'Ratownictwo_medyczne I st.'!A39</f>
        <v>20</v>
      </c>
      <c r="B39" s="269" t="str">
        <f>IF('Ratownictwo_medyczne I st.'!B39&gt;0,'Ratownictwo_medyczne I st.'!B39," ")</f>
        <v>C</v>
      </c>
      <c r="C39" s="269" t="str">
        <f>IF('Ratownictwo_medyczne I st.'!C39&gt;0,'Ratownictwo_medyczne I st.'!C39," ")</f>
        <v>2025/2028</v>
      </c>
      <c r="D39" s="269" t="str">
        <f>IF('Ratownictwo_medyczne I st.'!D39&gt;0,'Ratownictwo_medyczne I st.'!D39," ")</f>
        <v xml:space="preserve"> </v>
      </c>
      <c r="E39" s="269">
        <f>IF('Ratownictwo_medyczne I st.'!E39&gt;0,'Ratownictwo_medyczne I st.'!E39," ")</f>
        <v>1</v>
      </c>
      <c r="F39" s="269" t="str">
        <f>IF('Ratownictwo_medyczne I st.'!F39&gt;0,'Ratownictwo_medyczne I st.'!F39," ")</f>
        <v>2025/2026</v>
      </c>
      <c r="G39" s="269" t="str">
        <f>IF('Ratownictwo_medyczne I st.'!G39&gt;0,'Ratownictwo_medyczne I st.'!G39," ")</f>
        <v>RPS</v>
      </c>
      <c r="H39" s="269" t="str">
        <f>IF('Ratownictwo_medyczne I st.'!H39&gt;0,'Ratownictwo_medyczne I st.'!H39," ")</f>
        <v>ze standardu</v>
      </c>
      <c r="I39" s="313" t="str">
        <f>IF('Ratownictwo_medyczne I st.'!I39&gt;0,'Ratownictwo_medyczne I st.'!I39," ")</f>
        <v>Techniki zabiegów medycznych</v>
      </c>
      <c r="J39" s="250">
        <f>'Ratownictwo_medyczne I st.'!L39</f>
        <v>80</v>
      </c>
      <c r="K39" s="251">
        <f>'Ratownictwo_medyczne I st.'!M39</f>
        <v>20</v>
      </c>
      <c r="L39" s="252">
        <f>'Ratownictwo_medyczne I st.'!N39</f>
        <v>60</v>
      </c>
      <c r="M39" s="253">
        <f>'Ratownictwo_medyczne I st.'!AA39+'Ratownictwo_medyczne I st.'!AC39+'Ratownictwo_medyczne I st.'!AX39+'Ratownictwo_medyczne I st.'!AZ39</f>
        <v>20</v>
      </c>
      <c r="N39" s="317">
        <f>'Ratownictwo_medyczne I st.'!O39</f>
        <v>60</v>
      </c>
      <c r="O39" s="318">
        <f>'Ratownictwo_medyczne I st.'!P39</f>
        <v>3</v>
      </c>
      <c r="P39" s="319" t="str">
        <f>'Ratownictwo_medyczne I st.'!U39</f>
        <v>egz</v>
      </c>
      <c r="Q39" s="254">
        <f t="shared" si="0"/>
        <v>14</v>
      </c>
      <c r="R39" s="255">
        <f t="shared" si="1"/>
        <v>12</v>
      </c>
      <c r="S39" s="256">
        <f t="shared" si="2"/>
        <v>2</v>
      </c>
      <c r="T39" s="257"/>
      <c r="U39" s="264"/>
      <c r="V39" s="264"/>
      <c r="W39" s="264"/>
      <c r="X39" s="264"/>
      <c r="Y39" s="264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1"/>
      <c r="BV39" s="257"/>
      <c r="BW39" s="264"/>
      <c r="BX39" s="264"/>
      <c r="BY39" s="264"/>
      <c r="BZ39" s="264"/>
      <c r="CA39" s="264"/>
      <c r="CB39" s="264"/>
      <c r="CC39" s="264"/>
      <c r="CD39" s="264"/>
      <c r="CE39" s="264"/>
      <c r="CF39" s="264"/>
      <c r="CG39" s="264"/>
      <c r="CH39" s="264"/>
      <c r="CI39" s="264"/>
      <c r="CJ39" s="264"/>
      <c r="CK39" s="264"/>
      <c r="CL39" s="264"/>
      <c r="CM39" s="264"/>
      <c r="CN39" s="264"/>
      <c r="CO39" s="264"/>
      <c r="CP39" s="264"/>
      <c r="CQ39" s="264"/>
      <c r="CR39" s="270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1"/>
      <c r="EE39" s="257"/>
      <c r="EF39" s="264"/>
      <c r="EG39" s="264"/>
      <c r="EH39" s="264"/>
      <c r="EI39" s="264"/>
      <c r="EJ39" s="264"/>
      <c r="EK39" s="264"/>
      <c r="EL39" s="264"/>
      <c r="EM39" s="264"/>
      <c r="EN39" s="264"/>
      <c r="EO39" s="264"/>
      <c r="EP39" s="264"/>
      <c r="EQ39" s="264"/>
      <c r="ER39" s="264"/>
      <c r="ES39" s="264"/>
      <c r="ET39" s="264"/>
      <c r="EU39" s="264"/>
      <c r="EV39" s="264"/>
      <c r="EW39" s="264"/>
      <c r="EX39" s="264"/>
      <c r="EY39" s="264"/>
      <c r="EZ39" s="264"/>
      <c r="FA39" s="264"/>
      <c r="FB39" s="264"/>
      <c r="FC39" s="264"/>
      <c r="FD39" s="264"/>
      <c r="FE39" s="264"/>
      <c r="FF39" s="264"/>
      <c r="FG39" s="264"/>
      <c r="FH39" s="264"/>
      <c r="FI39" s="264"/>
      <c r="FJ39" s="264"/>
      <c r="FK39" s="264"/>
      <c r="FL39" s="264"/>
      <c r="FM39" s="264"/>
      <c r="FN39" s="264"/>
      <c r="FO39" s="264"/>
      <c r="FP39" s="264"/>
      <c r="FQ39" s="264"/>
      <c r="FR39" s="264"/>
      <c r="FS39" s="264"/>
      <c r="FT39" s="273"/>
      <c r="FU39" s="273"/>
      <c r="FV39" s="273"/>
      <c r="FW39" s="273"/>
      <c r="FX39" s="273">
        <v>1</v>
      </c>
      <c r="FY39" s="273">
        <v>1</v>
      </c>
      <c r="FZ39" s="273">
        <v>1</v>
      </c>
      <c r="GA39" s="273">
        <v>1</v>
      </c>
      <c r="GB39" s="273">
        <v>1</v>
      </c>
      <c r="GC39" s="273">
        <v>1</v>
      </c>
      <c r="GD39" s="273">
        <v>1</v>
      </c>
      <c r="GE39" s="273"/>
      <c r="GF39" s="273"/>
      <c r="GG39" s="273"/>
      <c r="GH39" s="273"/>
      <c r="GI39" s="273"/>
      <c r="GJ39" s="273"/>
      <c r="GK39" s="273"/>
      <c r="GL39" s="273"/>
      <c r="GM39" s="273">
        <v>1</v>
      </c>
      <c r="GN39" s="273"/>
      <c r="GO39" s="273"/>
      <c r="GP39" s="273"/>
      <c r="GQ39" s="273">
        <v>1</v>
      </c>
      <c r="GR39" s="273">
        <v>1</v>
      </c>
      <c r="GS39" s="273"/>
      <c r="GT39" s="273"/>
      <c r="GU39" s="273">
        <v>1</v>
      </c>
      <c r="GV39" s="273"/>
      <c r="GW39" s="273"/>
      <c r="GX39" s="273"/>
      <c r="GY39" s="273"/>
      <c r="GZ39" s="273"/>
      <c r="HA39" s="273"/>
      <c r="HB39" s="273"/>
      <c r="HC39" s="273"/>
      <c r="HD39" s="273"/>
      <c r="HE39" s="273"/>
      <c r="HF39" s="273">
        <v>1</v>
      </c>
      <c r="HG39" s="273"/>
      <c r="HH39" s="273"/>
      <c r="HI39" s="273"/>
      <c r="HJ39" s="273"/>
      <c r="HK39" s="273"/>
      <c r="HL39" s="273"/>
      <c r="HM39" s="273"/>
      <c r="HN39" s="273"/>
      <c r="HO39" s="273"/>
      <c r="HP39" s="273"/>
      <c r="HQ39" s="273"/>
      <c r="HR39" s="273"/>
      <c r="HS39" s="273"/>
      <c r="HT39" s="273"/>
      <c r="HU39" s="273"/>
      <c r="HV39" s="273"/>
      <c r="HW39" s="273"/>
      <c r="HX39" s="273"/>
      <c r="HY39" s="273"/>
      <c r="HZ39" s="273"/>
      <c r="IA39" s="273"/>
      <c r="IB39" s="273"/>
      <c r="IC39" s="273"/>
      <c r="ID39" s="273"/>
      <c r="IE39" s="273"/>
      <c r="IF39" s="273">
        <v>1</v>
      </c>
      <c r="IG39" s="273">
        <v>1</v>
      </c>
      <c r="IH39" s="273"/>
      <c r="II39" s="273"/>
      <c r="IJ39" s="273"/>
      <c r="IK39" s="273"/>
      <c r="IL39" s="273"/>
      <c r="IM39" s="273"/>
      <c r="IN39" s="273"/>
      <c r="IO39" s="273"/>
      <c r="IP39" s="273"/>
      <c r="IQ39" s="273"/>
      <c r="IR39" s="273"/>
      <c r="IS39" s="399"/>
      <c r="IT39" s="273"/>
      <c r="IU39" s="399"/>
      <c r="IV39" s="273"/>
      <c r="IW39" s="273"/>
      <c r="IX39" s="273"/>
      <c r="IY39" s="271"/>
      <c r="IZ39" s="272"/>
      <c r="JA39" s="273"/>
      <c r="JB39" s="276"/>
      <c r="JC39" s="276"/>
      <c r="JD39" s="276"/>
      <c r="JE39" s="276"/>
      <c r="JF39" s="276"/>
      <c r="JG39" s="276"/>
      <c r="JH39" s="276"/>
      <c r="JI39" s="276"/>
      <c r="JJ39" s="276"/>
      <c r="JK39" s="276"/>
      <c r="JL39" s="276"/>
      <c r="JM39" s="276"/>
      <c r="JN39" s="276"/>
      <c r="JO39" s="276"/>
      <c r="JP39" s="276"/>
      <c r="JQ39" s="276"/>
      <c r="JR39" s="274"/>
      <c r="JS39" s="275"/>
      <c r="JT39" s="273"/>
      <c r="JU39" s="273"/>
      <c r="JV39" s="273"/>
      <c r="JW39" s="273"/>
      <c r="JX39" s="273"/>
      <c r="JY39" s="273"/>
      <c r="JZ39" s="273"/>
      <c r="KA39" s="273"/>
      <c r="KB39" s="273"/>
      <c r="KC39" s="273"/>
      <c r="KD39" s="276"/>
      <c r="KE39" s="276"/>
      <c r="KF39" s="276"/>
      <c r="KG39" s="276"/>
      <c r="KH39" s="276"/>
      <c r="KI39" s="276"/>
      <c r="KJ39" s="276"/>
      <c r="KK39" s="276"/>
      <c r="KL39" s="276"/>
      <c r="KM39" s="276"/>
      <c r="KN39" s="276"/>
      <c r="KO39" s="276"/>
      <c r="KP39" s="272"/>
      <c r="KQ39" s="273"/>
      <c r="KR39" s="273"/>
      <c r="KS39" s="273"/>
      <c r="KT39" s="273"/>
      <c r="KU39" s="273"/>
      <c r="KV39" s="273"/>
      <c r="KW39" s="273"/>
      <c r="KX39" s="273"/>
      <c r="KY39" s="273"/>
      <c r="KZ39" s="273"/>
      <c r="LA39" s="273"/>
      <c r="LB39" s="273"/>
      <c r="LC39" s="273"/>
      <c r="LD39" s="273"/>
      <c r="LE39" s="273"/>
      <c r="LF39" s="273"/>
      <c r="LG39" s="273"/>
      <c r="LH39" s="273">
        <v>1</v>
      </c>
      <c r="LI39" s="273"/>
      <c r="LJ39" s="273">
        <v>1</v>
      </c>
      <c r="LK39" s="273">
        <v>1</v>
      </c>
      <c r="LL39" s="273">
        <v>1</v>
      </c>
      <c r="LM39" s="273"/>
      <c r="LN39" s="273"/>
      <c r="LO39" s="273"/>
      <c r="LP39" s="273"/>
      <c r="LQ39" s="273"/>
      <c r="LR39" s="273"/>
      <c r="LS39" s="273"/>
      <c r="LT39" s="273"/>
      <c r="LU39" s="273"/>
      <c r="LV39" s="273"/>
      <c r="LW39" s="273"/>
      <c r="LX39" s="273"/>
      <c r="LY39" s="273"/>
      <c r="LZ39" s="273"/>
      <c r="MA39" s="273"/>
      <c r="MB39" s="273"/>
      <c r="MC39" s="273"/>
      <c r="MD39" s="273"/>
      <c r="ME39" s="273"/>
      <c r="MF39" s="273">
        <v>1</v>
      </c>
      <c r="MG39" s="273"/>
      <c r="MH39" s="273"/>
      <c r="MI39" s="273">
        <v>1</v>
      </c>
      <c r="MJ39" s="273">
        <v>1</v>
      </c>
      <c r="MK39" s="273">
        <v>1</v>
      </c>
      <c r="ML39" s="273"/>
      <c r="MM39" s="273"/>
      <c r="MN39" s="273"/>
      <c r="MO39" s="273"/>
      <c r="MP39" s="273"/>
      <c r="MQ39" s="273"/>
      <c r="MR39" s="273">
        <v>1</v>
      </c>
      <c r="MS39" s="273">
        <v>1</v>
      </c>
      <c r="MT39" s="273">
        <v>1</v>
      </c>
      <c r="MU39" s="273"/>
      <c r="MV39" s="273"/>
      <c r="MW39" s="273"/>
      <c r="MX39" s="273"/>
      <c r="MY39" s="273"/>
      <c r="MZ39" s="273"/>
      <c r="NA39" s="273"/>
      <c r="NB39" s="273"/>
      <c r="NC39" s="273"/>
      <c r="ND39" s="273"/>
      <c r="NE39" s="273"/>
      <c r="NF39" s="273"/>
      <c r="NG39" s="273"/>
      <c r="NH39" s="273"/>
      <c r="NI39" s="273"/>
      <c r="NJ39" s="273"/>
      <c r="NK39" s="273"/>
      <c r="NL39" s="273"/>
      <c r="NM39" s="273"/>
      <c r="NN39" s="273"/>
      <c r="NO39" s="273"/>
      <c r="NP39" s="274">
        <v>1</v>
      </c>
      <c r="NQ39" s="275"/>
      <c r="NR39" s="273"/>
      <c r="NS39" s="273">
        <v>1</v>
      </c>
      <c r="NT39" s="273"/>
      <c r="NU39" s="273">
        <v>1</v>
      </c>
      <c r="NV39" s="273"/>
      <c r="NW39" s="274"/>
    </row>
    <row r="40" spans="1:387" s="267" customFormat="1" ht="30" customHeight="1" x14ac:dyDescent="0.25">
      <c r="A40" s="268">
        <f>'Ratownictwo_medyczne I st.'!A40</f>
        <v>21</v>
      </c>
      <c r="B40" s="269" t="str">
        <f>IF('Ratownictwo_medyczne I st.'!B40&gt;0,'Ratownictwo_medyczne I st.'!B40," ")</f>
        <v>C</v>
      </c>
      <c r="C40" s="269" t="str">
        <f>IF('Ratownictwo_medyczne I st.'!C40&gt;0,'Ratownictwo_medyczne I st.'!C40," ")</f>
        <v>2025/2028</v>
      </c>
      <c r="D40" s="269" t="str">
        <f>IF('Ratownictwo_medyczne I st.'!D40&gt;0,'Ratownictwo_medyczne I st.'!D40," ")</f>
        <v xml:space="preserve"> </v>
      </c>
      <c r="E40" s="269">
        <f>IF('Ratownictwo_medyczne I st.'!E40&gt;0,'Ratownictwo_medyczne I st.'!E40," ")</f>
        <v>1</v>
      </c>
      <c r="F40" s="269" t="str">
        <f>IF('Ratownictwo_medyczne I st.'!F40&gt;0,'Ratownictwo_medyczne I st.'!F40," ")</f>
        <v>2025/2026</v>
      </c>
      <c r="G40" s="269" t="str">
        <f>IF('Ratownictwo_medyczne I st.'!G40&gt;0,'Ratownictwo_medyczne I st.'!G40," ")</f>
        <v>RPS</v>
      </c>
      <c r="H40" s="269" t="str">
        <f>IF('Ratownictwo_medyczne I st.'!H40&gt;0,'Ratownictwo_medyczne I st.'!H40," ")</f>
        <v>do dyspozycji uczelni (Autorska oferta uczelni)</v>
      </c>
      <c r="I40" s="313" t="str">
        <f>IF('Ratownictwo_medyczne I st.'!I40&gt;0,'Ratownictwo_medyczne I st.'!I40," ")</f>
        <v>Kwalifikowana pierwsza pomoc</v>
      </c>
      <c r="J40" s="250">
        <f>'Ratownictwo_medyczne I st.'!L40</f>
        <v>125</v>
      </c>
      <c r="K40" s="251">
        <f>'Ratownictwo_medyczne I st.'!M40</f>
        <v>25</v>
      </c>
      <c r="L40" s="252">
        <f>'Ratownictwo_medyczne I st.'!N40</f>
        <v>100</v>
      </c>
      <c r="M40" s="253">
        <f>'Ratownictwo_medyczne I st.'!AA40+'Ratownictwo_medyczne I st.'!AC40+'Ratownictwo_medyczne I st.'!AX40+'Ratownictwo_medyczne I st.'!AZ40</f>
        <v>40</v>
      </c>
      <c r="N40" s="317">
        <f>'Ratownictwo_medyczne I st.'!O40</f>
        <v>100</v>
      </c>
      <c r="O40" s="318">
        <f>'Ratownictwo_medyczne I st.'!P40</f>
        <v>5</v>
      </c>
      <c r="P40" s="319" t="str">
        <f>'Ratownictwo_medyczne I st.'!U40</f>
        <v>egz</v>
      </c>
      <c r="Q40" s="254">
        <f t="shared" si="0"/>
        <v>15</v>
      </c>
      <c r="R40" s="255">
        <f t="shared" si="1"/>
        <v>15</v>
      </c>
      <c r="S40" s="256">
        <f t="shared" si="2"/>
        <v>2</v>
      </c>
      <c r="T40" s="257"/>
      <c r="U40" s="264"/>
      <c r="V40" s="264"/>
      <c r="W40" s="264"/>
      <c r="X40" s="264"/>
      <c r="Y40" s="264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1"/>
      <c r="BV40" s="257"/>
      <c r="BW40" s="264"/>
      <c r="BX40" s="264"/>
      <c r="BY40" s="264"/>
      <c r="BZ40" s="264"/>
      <c r="CA40" s="264"/>
      <c r="CB40" s="264"/>
      <c r="CC40" s="264"/>
      <c r="CD40" s="264"/>
      <c r="CE40" s="264"/>
      <c r="CF40" s="264"/>
      <c r="CG40" s="264"/>
      <c r="CH40" s="264"/>
      <c r="CI40" s="264"/>
      <c r="CJ40" s="264"/>
      <c r="CK40" s="264"/>
      <c r="CL40" s="264"/>
      <c r="CM40" s="264"/>
      <c r="CN40" s="264"/>
      <c r="CO40" s="264"/>
      <c r="CP40" s="264"/>
      <c r="CQ40" s="264"/>
      <c r="CR40" s="270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1"/>
      <c r="EE40" s="257"/>
      <c r="EF40" s="264"/>
      <c r="EG40" s="264"/>
      <c r="EH40" s="264"/>
      <c r="EI40" s="264"/>
      <c r="EJ40" s="264"/>
      <c r="EK40" s="264"/>
      <c r="EL40" s="264"/>
      <c r="EM40" s="264"/>
      <c r="EN40" s="264"/>
      <c r="EO40" s="264"/>
      <c r="EP40" s="264"/>
      <c r="EQ40" s="264"/>
      <c r="ER40" s="264"/>
      <c r="ES40" s="264"/>
      <c r="ET40" s="264"/>
      <c r="EU40" s="264"/>
      <c r="EV40" s="264"/>
      <c r="EW40" s="264"/>
      <c r="EX40" s="264"/>
      <c r="EY40" s="264"/>
      <c r="EZ40" s="264"/>
      <c r="FA40" s="264"/>
      <c r="FB40" s="264"/>
      <c r="FC40" s="264"/>
      <c r="FD40" s="264"/>
      <c r="FE40" s="264"/>
      <c r="FF40" s="264"/>
      <c r="FG40" s="264"/>
      <c r="FH40" s="264"/>
      <c r="FI40" s="264"/>
      <c r="FJ40" s="264"/>
      <c r="FK40" s="264"/>
      <c r="FL40" s="264"/>
      <c r="FM40" s="264"/>
      <c r="FN40" s="264"/>
      <c r="FO40" s="264"/>
      <c r="FP40" s="264"/>
      <c r="FQ40" s="264"/>
      <c r="FR40" s="264"/>
      <c r="FS40" s="264">
        <v>1</v>
      </c>
      <c r="FT40" s="273">
        <v>1</v>
      </c>
      <c r="FU40" s="273">
        <v>1</v>
      </c>
      <c r="FV40" s="273">
        <v>1</v>
      </c>
      <c r="FW40" s="273">
        <v>1</v>
      </c>
      <c r="FX40" s="273">
        <v>1</v>
      </c>
      <c r="FY40" s="273"/>
      <c r="FZ40" s="273"/>
      <c r="GA40" s="273"/>
      <c r="GB40" s="273"/>
      <c r="GC40" s="273"/>
      <c r="GD40" s="273"/>
      <c r="GE40" s="273"/>
      <c r="GF40" s="273"/>
      <c r="GG40" s="273"/>
      <c r="GH40" s="273">
        <v>1</v>
      </c>
      <c r="GI40" s="273"/>
      <c r="GJ40" s="273">
        <v>1</v>
      </c>
      <c r="GK40" s="273"/>
      <c r="GL40" s="273"/>
      <c r="GM40" s="273">
        <v>1</v>
      </c>
      <c r="GN40" s="273">
        <v>1</v>
      </c>
      <c r="GO40" s="273">
        <v>1</v>
      </c>
      <c r="GP40" s="273"/>
      <c r="GQ40" s="273"/>
      <c r="GR40" s="273"/>
      <c r="GS40" s="273">
        <v>1</v>
      </c>
      <c r="GT40" s="273"/>
      <c r="GU40" s="273"/>
      <c r="GV40" s="273"/>
      <c r="GW40" s="273"/>
      <c r="GX40" s="273"/>
      <c r="GY40" s="273"/>
      <c r="GZ40" s="273"/>
      <c r="HA40" s="273"/>
      <c r="HB40" s="273"/>
      <c r="HC40" s="273"/>
      <c r="HD40" s="273"/>
      <c r="HE40" s="273"/>
      <c r="HF40" s="273"/>
      <c r="HG40" s="398">
        <v>1</v>
      </c>
      <c r="HH40" s="273"/>
      <c r="HI40" s="273"/>
      <c r="HJ40" s="273"/>
      <c r="HK40" s="273"/>
      <c r="HL40" s="273"/>
      <c r="HM40" s="273"/>
      <c r="HN40" s="273"/>
      <c r="HO40" s="273"/>
      <c r="HP40" s="273"/>
      <c r="HQ40" s="273"/>
      <c r="HR40" s="273"/>
      <c r="HS40" s="273"/>
      <c r="HT40" s="273"/>
      <c r="HU40" s="273"/>
      <c r="HV40" s="273"/>
      <c r="HW40" s="273"/>
      <c r="HX40" s="273"/>
      <c r="HY40" s="273"/>
      <c r="HZ40" s="273"/>
      <c r="IA40" s="273"/>
      <c r="IB40" s="273"/>
      <c r="IC40" s="273"/>
      <c r="ID40" s="273"/>
      <c r="IE40" s="273"/>
      <c r="IF40" s="273"/>
      <c r="IG40" s="273"/>
      <c r="IH40" s="273"/>
      <c r="II40" s="273"/>
      <c r="IJ40" s="273"/>
      <c r="IK40" s="273">
        <v>1</v>
      </c>
      <c r="IL40" s="273">
        <v>1</v>
      </c>
      <c r="IM40" s="273"/>
      <c r="IN40" s="273"/>
      <c r="IO40" s="273"/>
      <c r="IP40" s="273"/>
      <c r="IQ40" s="273"/>
      <c r="IR40" s="273"/>
      <c r="IS40" s="273"/>
      <c r="IT40" s="273"/>
      <c r="IU40" s="273"/>
      <c r="IV40" s="273"/>
      <c r="IW40" s="273"/>
      <c r="IX40" s="273"/>
      <c r="IY40" s="271"/>
      <c r="IZ40" s="272"/>
      <c r="JA40" s="273"/>
      <c r="JB40" s="276"/>
      <c r="JC40" s="276"/>
      <c r="JD40" s="276"/>
      <c r="JE40" s="276"/>
      <c r="JF40" s="276"/>
      <c r="JG40" s="276"/>
      <c r="JH40" s="276"/>
      <c r="JI40" s="276"/>
      <c r="JJ40" s="276"/>
      <c r="JK40" s="276"/>
      <c r="JL40" s="276"/>
      <c r="JM40" s="276"/>
      <c r="JN40" s="276"/>
      <c r="JO40" s="276"/>
      <c r="JP40" s="276"/>
      <c r="JQ40" s="276"/>
      <c r="JR40" s="274"/>
      <c r="JS40" s="275"/>
      <c r="JT40" s="273"/>
      <c r="JU40" s="273"/>
      <c r="JV40" s="273"/>
      <c r="JW40" s="273"/>
      <c r="JX40" s="273"/>
      <c r="JY40" s="273"/>
      <c r="JZ40" s="273"/>
      <c r="KA40" s="273"/>
      <c r="KB40" s="273"/>
      <c r="KC40" s="273"/>
      <c r="KD40" s="276"/>
      <c r="KE40" s="276"/>
      <c r="KF40" s="276"/>
      <c r="KG40" s="276"/>
      <c r="KH40" s="276"/>
      <c r="KI40" s="276"/>
      <c r="KJ40" s="276"/>
      <c r="KK40" s="276"/>
      <c r="KL40" s="276"/>
      <c r="KM40" s="276"/>
      <c r="KN40" s="276"/>
      <c r="KO40" s="276"/>
      <c r="KP40" s="272"/>
      <c r="KQ40" s="273"/>
      <c r="KR40" s="273"/>
      <c r="KS40" s="273"/>
      <c r="KT40" s="273"/>
      <c r="KU40" s="273"/>
      <c r="KV40" s="273"/>
      <c r="KW40" s="273">
        <v>1</v>
      </c>
      <c r="KX40" s="273"/>
      <c r="KY40" s="273"/>
      <c r="KZ40" s="273"/>
      <c r="LA40" s="273"/>
      <c r="LB40" s="273"/>
      <c r="LC40" s="273"/>
      <c r="LD40" s="273"/>
      <c r="LE40" s="273"/>
      <c r="LF40" s="273"/>
      <c r="LG40" s="273"/>
      <c r="LH40" s="273"/>
      <c r="LI40" s="273"/>
      <c r="LJ40" s="273"/>
      <c r="LK40" s="273"/>
      <c r="LL40" s="273"/>
      <c r="LM40" s="273"/>
      <c r="LN40" s="273"/>
      <c r="LO40" s="273"/>
      <c r="LP40" s="273"/>
      <c r="LQ40" s="273"/>
      <c r="LR40" s="273"/>
      <c r="LS40" s="273"/>
      <c r="LT40" s="273"/>
      <c r="LU40" s="273"/>
      <c r="LV40" s="273"/>
      <c r="LW40" s="273"/>
      <c r="LX40" s="273"/>
      <c r="LY40" s="273"/>
      <c r="LZ40" s="273"/>
      <c r="MA40" s="273">
        <v>1</v>
      </c>
      <c r="MB40" s="273"/>
      <c r="MC40" s="273"/>
      <c r="MD40" s="273">
        <v>1</v>
      </c>
      <c r="ME40" s="273">
        <v>1</v>
      </c>
      <c r="MF40" s="273"/>
      <c r="MG40" s="273"/>
      <c r="MH40" s="273">
        <v>1</v>
      </c>
      <c r="MI40" s="273">
        <v>1</v>
      </c>
      <c r="MJ40" s="273">
        <v>1</v>
      </c>
      <c r="MK40" s="273">
        <v>1</v>
      </c>
      <c r="ML40" s="273">
        <v>1</v>
      </c>
      <c r="MM40" s="273"/>
      <c r="MN40" s="273">
        <v>1</v>
      </c>
      <c r="MO40" s="273"/>
      <c r="MP40" s="273"/>
      <c r="MQ40" s="273"/>
      <c r="MR40" s="273"/>
      <c r="MS40" s="273"/>
      <c r="MT40" s="273">
        <v>1</v>
      </c>
      <c r="MU40" s="273">
        <v>1</v>
      </c>
      <c r="MV40" s="273"/>
      <c r="MW40" s="273"/>
      <c r="MX40" s="273"/>
      <c r="MY40" s="273"/>
      <c r="MZ40" s="273"/>
      <c r="NA40" s="273">
        <v>1</v>
      </c>
      <c r="NB40" s="273">
        <v>1</v>
      </c>
      <c r="NC40" s="273"/>
      <c r="ND40" s="273"/>
      <c r="NE40" s="273"/>
      <c r="NF40" s="273"/>
      <c r="NG40" s="273"/>
      <c r="NH40" s="273"/>
      <c r="NI40" s="273"/>
      <c r="NJ40" s="273"/>
      <c r="NK40" s="273">
        <v>1</v>
      </c>
      <c r="NL40" s="273"/>
      <c r="NM40" s="273"/>
      <c r="NN40" s="273"/>
      <c r="NO40" s="273"/>
      <c r="NP40" s="274"/>
      <c r="NQ40" s="275"/>
      <c r="NR40" s="273"/>
      <c r="NS40" s="273">
        <v>1</v>
      </c>
      <c r="NT40" s="273"/>
      <c r="NU40" s="273">
        <v>1</v>
      </c>
      <c r="NV40" s="273"/>
      <c r="NW40" s="274"/>
    </row>
    <row r="41" spans="1:387" s="267" customFormat="1" ht="30" customHeight="1" x14ac:dyDescent="0.25">
      <c r="A41" s="268">
        <f>'Ratownictwo_medyczne I st.'!A41</f>
        <v>22</v>
      </c>
      <c r="B41" s="269" t="s">
        <v>110</v>
      </c>
      <c r="C41" s="269" t="str">
        <f>IF('Ratownictwo_medyczne I st.'!C41&gt;0,'Ratownictwo_medyczne I st.'!C41," ")</f>
        <v>2025/2028</v>
      </c>
      <c r="D41" s="269" t="str">
        <f>IF('Ratownictwo_medyczne I st.'!D41&gt;0,'Ratownictwo_medyczne I st.'!D41," ")</f>
        <v xml:space="preserve"> </v>
      </c>
      <c r="E41" s="269">
        <f>IF('Ratownictwo_medyczne I st.'!E41&gt;0,'Ratownictwo_medyczne I st.'!E41," ")</f>
        <v>1</v>
      </c>
      <c r="F41" s="269" t="str">
        <f>IF('Ratownictwo_medyczne I st.'!F41&gt;0,'Ratownictwo_medyczne I st.'!F41," ")</f>
        <v>2025/2026</v>
      </c>
      <c r="G41" s="269" t="str">
        <f>IF('Ratownictwo_medyczne I st.'!G41&gt;0,'Ratownictwo_medyczne I st.'!G41," ")</f>
        <v>RPS</v>
      </c>
      <c r="H41" s="269" t="str">
        <f>IF('Ratownictwo_medyczne I st.'!H41&gt;0,'Ratownictwo_medyczne I st.'!H41," ")</f>
        <v>do dyspozycji uczelni (Autorska oferta uczelni)</v>
      </c>
      <c r="I41" s="313" t="str">
        <f>IF('Ratownictwo_medyczne I st.'!I41&gt;0,'Ratownictwo_medyczne I st.'!I41," ")</f>
        <v>Bezpieczeństwo publiczne</v>
      </c>
      <c r="J41" s="315">
        <f>'Ratownictwo_medyczne I st.'!L41</f>
        <v>30</v>
      </c>
      <c r="K41" s="251">
        <f>'Ratownictwo_medyczne I st.'!M41</f>
        <v>10</v>
      </c>
      <c r="L41" s="252">
        <f>'Ratownictwo_medyczne I st.'!N41</f>
        <v>20</v>
      </c>
      <c r="M41" s="253">
        <f>'Ratownictwo_medyczne I st.'!AA41+'Ratownictwo_medyczne I st.'!AC41+'Ratownictwo_medyczne I st.'!AX41+'Ratownictwo_medyczne I st.'!AZ41</f>
        <v>20</v>
      </c>
      <c r="N41" s="317">
        <f>'Ratownictwo_medyczne I st.'!O41</f>
        <v>20</v>
      </c>
      <c r="O41" s="318">
        <f>'Ratownictwo_medyczne I st.'!P41</f>
        <v>1</v>
      </c>
      <c r="P41" s="319" t="str">
        <f>'Ratownictwo_medyczne I st.'!U41</f>
        <v>zal</v>
      </c>
      <c r="Q41" s="325">
        <f t="shared" si="0"/>
        <v>8</v>
      </c>
      <c r="R41" s="304">
        <f t="shared" si="1"/>
        <v>0</v>
      </c>
      <c r="S41" s="293">
        <f t="shared" si="2"/>
        <v>3</v>
      </c>
      <c r="T41" s="272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95"/>
      <c r="BV41" s="272"/>
      <c r="BW41" s="273">
        <v>1</v>
      </c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>
        <v>1</v>
      </c>
      <c r="CO41" s="273"/>
      <c r="CP41" s="273"/>
      <c r="CQ41" s="273"/>
      <c r="CR41" s="276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>
        <v>1</v>
      </c>
      <c r="DJ41" s="273"/>
      <c r="DK41" s="273"/>
      <c r="DL41" s="273"/>
      <c r="DM41" s="273"/>
      <c r="DN41" s="273"/>
      <c r="DO41" s="273"/>
      <c r="DP41" s="273">
        <v>1</v>
      </c>
      <c r="DQ41" s="273">
        <v>1</v>
      </c>
      <c r="DR41" s="273"/>
      <c r="DS41" s="273">
        <v>1</v>
      </c>
      <c r="DT41" s="273"/>
      <c r="DU41" s="273"/>
      <c r="DV41" s="273"/>
      <c r="DW41" s="273">
        <v>1</v>
      </c>
      <c r="DX41" s="273"/>
      <c r="DY41" s="273"/>
      <c r="DZ41" s="273"/>
      <c r="EA41" s="273"/>
      <c r="EB41" s="273"/>
      <c r="EC41" s="273"/>
      <c r="ED41" s="295">
        <v>1</v>
      </c>
      <c r="EE41" s="272"/>
      <c r="EF41" s="273"/>
      <c r="EG41" s="273"/>
      <c r="EH41" s="273"/>
      <c r="EI41" s="273"/>
      <c r="EJ41" s="273"/>
      <c r="EK41" s="273"/>
      <c r="EL41" s="273"/>
      <c r="EM41" s="273"/>
      <c r="EN41" s="273"/>
      <c r="EO41" s="273"/>
      <c r="EP41" s="273"/>
      <c r="EQ41" s="273"/>
      <c r="ER41" s="273"/>
      <c r="ES41" s="273"/>
      <c r="ET41" s="273"/>
      <c r="EU41" s="273"/>
      <c r="EV41" s="273"/>
      <c r="EW41" s="273"/>
      <c r="EX41" s="273"/>
      <c r="EY41" s="273"/>
      <c r="EZ41" s="273"/>
      <c r="FA41" s="273"/>
      <c r="FB41" s="273"/>
      <c r="FC41" s="273"/>
      <c r="FD41" s="273"/>
      <c r="FE41" s="273"/>
      <c r="FF41" s="273"/>
      <c r="FG41" s="273"/>
      <c r="FH41" s="273"/>
      <c r="FI41" s="273"/>
      <c r="FJ41" s="273"/>
      <c r="FK41" s="273"/>
      <c r="FL41" s="273"/>
      <c r="FM41" s="273"/>
      <c r="FN41" s="273"/>
      <c r="FO41" s="273"/>
      <c r="FP41" s="273"/>
      <c r="FQ41" s="273"/>
      <c r="FR41" s="273"/>
      <c r="FS41" s="273"/>
      <c r="FT41" s="273"/>
      <c r="FU41" s="273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3"/>
      <c r="GM41" s="273"/>
      <c r="GN41" s="273"/>
      <c r="GO41" s="273"/>
      <c r="GP41" s="273"/>
      <c r="GQ41" s="273"/>
      <c r="GR41" s="273"/>
      <c r="GS41" s="273"/>
      <c r="GT41" s="273"/>
      <c r="GU41" s="273"/>
      <c r="GV41" s="273"/>
      <c r="GW41" s="273"/>
      <c r="GX41" s="273"/>
      <c r="GY41" s="273"/>
      <c r="GZ41" s="273"/>
      <c r="HA41" s="273"/>
      <c r="HB41" s="273"/>
      <c r="HC41" s="273"/>
      <c r="HD41" s="273"/>
      <c r="HE41" s="273"/>
      <c r="HF41" s="273"/>
      <c r="HG41" s="273"/>
      <c r="HH41" s="273"/>
      <c r="HI41" s="273"/>
      <c r="HJ41" s="273"/>
      <c r="HK41" s="273"/>
      <c r="HL41" s="273"/>
      <c r="HM41" s="273"/>
      <c r="HN41" s="273"/>
      <c r="HO41" s="273"/>
      <c r="HP41" s="273"/>
      <c r="HQ41" s="273"/>
      <c r="HR41" s="273"/>
      <c r="HS41" s="273"/>
      <c r="HT41" s="273"/>
      <c r="HU41" s="273"/>
      <c r="HV41" s="273"/>
      <c r="HW41" s="273"/>
      <c r="HX41" s="273"/>
      <c r="HY41" s="273"/>
      <c r="HZ41" s="273"/>
      <c r="IA41" s="273"/>
      <c r="IB41" s="273"/>
      <c r="IC41" s="273"/>
      <c r="ID41" s="273"/>
      <c r="IE41" s="273"/>
      <c r="IF41" s="273"/>
      <c r="IG41" s="273"/>
      <c r="IH41" s="273"/>
      <c r="II41" s="273"/>
      <c r="IJ41" s="273"/>
      <c r="IK41" s="273"/>
      <c r="IL41" s="273"/>
      <c r="IM41" s="273"/>
      <c r="IN41" s="273"/>
      <c r="IO41" s="273"/>
      <c r="IP41" s="273"/>
      <c r="IQ41" s="273"/>
      <c r="IR41" s="273"/>
      <c r="IS41" s="273"/>
      <c r="IT41" s="273"/>
      <c r="IU41" s="273"/>
      <c r="IV41" s="273"/>
      <c r="IW41" s="273"/>
      <c r="IX41" s="273"/>
      <c r="IY41" s="295"/>
      <c r="IZ41" s="272"/>
      <c r="JA41" s="273"/>
      <c r="JB41" s="273"/>
      <c r="JC41" s="273"/>
      <c r="JD41" s="273"/>
      <c r="JE41" s="273"/>
      <c r="JF41" s="273"/>
      <c r="JG41" s="273"/>
      <c r="JH41" s="273"/>
      <c r="JI41" s="273"/>
      <c r="JJ41" s="273"/>
      <c r="JK41" s="273"/>
      <c r="JL41" s="273"/>
      <c r="JM41" s="273"/>
      <c r="JN41" s="273"/>
      <c r="JO41" s="273"/>
      <c r="JP41" s="273"/>
      <c r="JQ41" s="273"/>
      <c r="JR41" s="274"/>
      <c r="JS41" s="275"/>
      <c r="JT41" s="273"/>
      <c r="JU41" s="273"/>
      <c r="JV41" s="273"/>
      <c r="JW41" s="273"/>
      <c r="JX41" s="273"/>
      <c r="JY41" s="273"/>
      <c r="JZ41" s="273"/>
      <c r="KA41" s="273"/>
      <c r="KB41" s="273"/>
      <c r="KC41" s="273"/>
      <c r="KD41" s="273"/>
      <c r="KE41" s="273"/>
      <c r="KF41" s="273"/>
      <c r="KG41" s="273"/>
      <c r="KH41" s="273"/>
      <c r="KI41" s="273"/>
      <c r="KJ41" s="273"/>
      <c r="KK41" s="273"/>
      <c r="KL41" s="273"/>
      <c r="KM41" s="273"/>
      <c r="KN41" s="273"/>
      <c r="KO41" s="276"/>
      <c r="KP41" s="272"/>
      <c r="KQ41" s="273"/>
      <c r="KR41" s="273"/>
      <c r="KS41" s="273"/>
      <c r="KT41" s="273"/>
      <c r="KU41" s="273"/>
      <c r="KV41" s="273"/>
      <c r="KW41" s="273"/>
      <c r="KX41" s="273"/>
      <c r="KY41" s="273"/>
      <c r="KZ41" s="273"/>
      <c r="LA41" s="273"/>
      <c r="LB41" s="273"/>
      <c r="LC41" s="273"/>
      <c r="LD41" s="273"/>
      <c r="LE41" s="273"/>
      <c r="LF41" s="273"/>
      <c r="LG41" s="273"/>
      <c r="LH41" s="273"/>
      <c r="LI41" s="273"/>
      <c r="LJ41" s="273"/>
      <c r="LK41" s="273"/>
      <c r="LL41" s="273"/>
      <c r="LM41" s="273"/>
      <c r="LN41" s="273"/>
      <c r="LO41" s="273"/>
      <c r="LP41" s="273"/>
      <c r="LQ41" s="273"/>
      <c r="LR41" s="273"/>
      <c r="LS41" s="273"/>
      <c r="LT41" s="273"/>
      <c r="LU41" s="273"/>
      <c r="LV41" s="273"/>
      <c r="LW41" s="273"/>
      <c r="LX41" s="273"/>
      <c r="LY41" s="273"/>
      <c r="LZ41" s="273"/>
      <c r="MA41" s="273"/>
      <c r="MB41" s="273"/>
      <c r="MC41" s="273"/>
      <c r="MD41" s="273"/>
      <c r="ME41" s="273"/>
      <c r="MF41" s="273"/>
      <c r="MG41" s="273"/>
      <c r="MH41" s="273"/>
      <c r="MI41" s="273"/>
      <c r="MJ41" s="273"/>
      <c r="MK41" s="273"/>
      <c r="ML41" s="273"/>
      <c r="MM41" s="273"/>
      <c r="MN41" s="273"/>
      <c r="MO41" s="273"/>
      <c r="MP41" s="273"/>
      <c r="MQ41" s="273"/>
      <c r="MR41" s="273"/>
      <c r="MS41" s="273"/>
      <c r="MT41" s="273"/>
      <c r="MU41" s="273"/>
      <c r="MV41" s="273"/>
      <c r="MW41" s="273"/>
      <c r="MX41" s="273"/>
      <c r="MY41" s="273"/>
      <c r="MZ41" s="273"/>
      <c r="NA41" s="273"/>
      <c r="NB41" s="273"/>
      <c r="NC41" s="273"/>
      <c r="ND41" s="273"/>
      <c r="NE41" s="273"/>
      <c r="NF41" s="273"/>
      <c r="NG41" s="273"/>
      <c r="NH41" s="273"/>
      <c r="NI41" s="273"/>
      <c r="NJ41" s="273"/>
      <c r="NK41" s="273"/>
      <c r="NL41" s="273"/>
      <c r="NM41" s="273"/>
      <c r="NN41" s="273"/>
      <c r="NO41" s="273"/>
      <c r="NP41" s="274"/>
      <c r="NQ41" s="275"/>
      <c r="NR41" s="273"/>
      <c r="NS41" s="273">
        <v>1</v>
      </c>
      <c r="NT41" s="273">
        <v>1</v>
      </c>
      <c r="NU41" s="273"/>
      <c r="NV41" s="273">
        <v>1</v>
      </c>
      <c r="NW41" s="274"/>
    </row>
    <row r="42" spans="1:387" s="267" customFormat="1" ht="30" customHeight="1" x14ac:dyDescent="0.25">
      <c r="A42" s="268">
        <f>'Ratownictwo_medyczne I st.'!A42</f>
        <v>23</v>
      </c>
      <c r="B42" s="269" t="str">
        <f>IF('Ratownictwo_medyczne I st.'!B42&gt;0,'Ratownictwo_medyczne I st.'!B42," ")</f>
        <v>C</v>
      </c>
      <c r="C42" s="269" t="str">
        <f>IF('Ratownictwo_medyczne I st.'!C42&gt;0,'Ratownictwo_medyczne I st.'!C42," ")</f>
        <v>2025/2028</v>
      </c>
      <c r="D42" s="269" t="str">
        <f>IF('Ratownictwo_medyczne I st.'!D42&gt;0,'Ratownictwo_medyczne I st.'!D42," ")</f>
        <v>B</v>
      </c>
      <c r="E42" s="269">
        <f>IF('Ratownictwo_medyczne I st.'!E42&gt;0,'Ratownictwo_medyczne I st.'!E42," ")</f>
        <v>1</v>
      </c>
      <c r="F42" s="269" t="str">
        <f>IF('Ratownictwo_medyczne I st.'!F42&gt;0,'Ratownictwo_medyczne I st.'!F42," ")</f>
        <v>2025/2026</v>
      </c>
      <c r="G42" s="269" t="str">
        <f>IF('Ratownictwo_medyczne I st.'!G42&gt;0,'Ratownictwo_medyczne I st.'!G42," ")</f>
        <v>POW</v>
      </c>
      <c r="H42" s="269" t="str">
        <f>IF('Ratownictwo_medyczne I st.'!H42&gt;0,'Ratownictwo_medyczne I st.'!H42," ")</f>
        <v>do dyspozycji uczelni (Autorska oferta uczelni)</v>
      </c>
      <c r="I42" s="313" t="str">
        <f>IF('Ratownictwo_medyczne I st.'!I42&gt;0,'Ratownictwo_medyczne I st.'!I42," ")</f>
        <v>Technologie komputerowe w medycynie</v>
      </c>
      <c r="J42" s="316">
        <f>'Ratownictwo_medyczne I st.'!L42</f>
        <v>50</v>
      </c>
      <c r="K42" s="251">
        <f>'Ratownictwo_medyczne I st.'!M42</f>
        <v>10</v>
      </c>
      <c r="L42" s="252">
        <f>'Ratownictwo_medyczne I st.'!N42</f>
        <v>40</v>
      </c>
      <c r="M42" s="253">
        <f>'Ratownictwo_medyczne I st.'!AA42+'Ratownictwo_medyczne I st.'!AC42+'Ratownictwo_medyczne I st.'!AX42+'Ratownictwo_medyczne I st.'!AZ42</f>
        <v>20</v>
      </c>
      <c r="N42" s="317">
        <f>'Ratownictwo_medyczne I st.'!O42</f>
        <v>40</v>
      </c>
      <c r="O42" s="318">
        <f>'Ratownictwo_medyczne I st.'!P42</f>
        <v>2</v>
      </c>
      <c r="P42" s="319" t="str">
        <f>'Ratownictwo_medyczne I st.'!U42</f>
        <v>zal</v>
      </c>
      <c r="Q42" s="325">
        <f t="shared" si="0"/>
        <v>2</v>
      </c>
      <c r="R42" s="304">
        <f t="shared" si="1"/>
        <v>4</v>
      </c>
      <c r="S42" s="293">
        <f t="shared" si="2"/>
        <v>2</v>
      </c>
      <c r="T42" s="272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95"/>
      <c r="BV42" s="272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6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95"/>
      <c r="EE42" s="272"/>
      <c r="EF42" s="273"/>
      <c r="EG42" s="273"/>
      <c r="EH42" s="273"/>
      <c r="EI42" s="273"/>
      <c r="EJ42" s="273"/>
      <c r="EK42" s="273"/>
      <c r="EL42" s="273"/>
      <c r="EM42" s="273"/>
      <c r="EN42" s="273"/>
      <c r="EO42" s="273"/>
      <c r="EP42" s="273"/>
      <c r="EQ42" s="273"/>
      <c r="ER42" s="273"/>
      <c r="ES42" s="273"/>
      <c r="ET42" s="273"/>
      <c r="EU42" s="273"/>
      <c r="EV42" s="273"/>
      <c r="EW42" s="273"/>
      <c r="EX42" s="273"/>
      <c r="EY42" s="273"/>
      <c r="EZ42" s="273">
        <v>1</v>
      </c>
      <c r="FA42" s="273"/>
      <c r="FB42" s="273"/>
      <c r="FC42" s="273"/>
      <c r="FD42" s="273"/>
      <c r="FE42" s="273"/>
      <c r="FF42" s="273"/>
      <c r="FG42" s="273"/>
      <c r="FH42" s="273"/>
      <c r="FI42" s="273"/>
      <c r="FJ42" s="273"/>
      <c r="FK42" s="273"/>
      <c r="FL42" s="273"/>
      <c r="FM42" s="273"/>
      <c r="FN42" s="273"/>
      <c r="FO42" s="273"/>
      <c r="FP42" s="273"/>
      <c r="FQ42" s="273"/>
      <c r="FR42" s="273"/>
      <c r="FS42" s="273"/>
      <c r="FT42" s="273"/>
      <c r="FU42" s="273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3"/>
      <c r="GM42" s="273"/>
      <c r="GN42" s="273"/>
      <c r="GO42" s="273"/>
      <c r="GP42" s="273"/>
      <c r="GQ42" s="273"/>
      <c r="GR42" s="273"/>
      <c r="GS42" s="273"/>
      <c r="GT42" s="273"/>
      <c r="GU42" s="273"/>
      <c r="GV42" s="273"/>
      <c r="GW42" s="273"/>
      <c r="GX42" s="273"/>
      <c r="GY42" s="273"/>
      <c r="GZ42" s="273"/>
      <c r="HA42" s="273"/>
      <c r="HB42" s="273"/>
      <c r="HC42" s="273"/>
      <c r="HD42" s="273"/>
      <c r="HE42" s="273"/>
      <c r="HF42" s="273"/>
      <c r="HG42" s="273"/>
      <c r="HH42" s="273"/>
      <c r="HI42" s="273"/>
      <c r="HJ42" s="273"/>
      <c r="HK42" s="273"/>
      <c r="HL42" s="273"/>
      <c r="HM42" s="273"/>
      <c r="HN42" s="273"/>
      <c r="HO42" s="273"/>
      <c r="HP42" s="273"/>
      <c r="HQ42" s="273"/>
      <c r="HR42" s="273"/>
      <c r="HS42" s="273"/>
      <c r="HT42" s="273"/>
      <c r="HU42" s="273"/>
      <c r="HV42" s="273"/>
      <c r="HW42" s="273"/>
      <c r="HX42" s="273">
        <v>1</v>
      </c>
      <c r="HY42" s="273"/>
      <c r="HZ42" s="273"/>
      <c r="IA42" s="273"/>
      <c r="IB42" s="273"/>
      <c r="IC42" s="273"/>
      <c r="ID42" s="273"/>
      <c r="IE42" s="273"/>
      <c r="IF42" s="273"/>
      <c r="IG42" s="273"/>
      <c r="IH42" s="273"/>
      <c r="II42" s="273"/>
      <c r="IJ42" s="273"/>
      <c r="IK42" s="273"/>
      <c r="IL42" s="273"/>
      <c r="IM42" s="273"/>
      <c r="IN42" s="273"/>
      <c r="IO42" s="273"/>
      <c r="IP42" s="273"/>
      <c r="IQ42" s="273"/>
      <c r="IR42" s="273"/>
      <c r="IS42" s="273"/>
      <c r="IT42" s="273"/>
      <c r="IU42" s="273"/>
      <c r="IV42" s="273"/>
      <c r="IW42" s="273"/>
      <c r="IX42" s="273"/>
      <c r="IY42" s="295"/>
      <c r="IZ42" s="272"/>
      <c r="JA42" s="273"/>
      <c r="JB42" s="273"/>
      <c r="JC42" s="273"/>
      <c r="JD42" s="273"/>
      <c r="JE42" s="273"/>
      <c r="JF42" s="273"/>
      <c r="JG42" s="273"/>
      <c r="JH42" s="273"/>
      <c r="JI42" s="273"/>
      <c r="JJ42" s="273"/>
      <c r="JK42" s="273"/>
      <c r="JL42" s="273"/>
      <c r="JM42" s="273"/>
      <c r="JN42" s="273"/>
      <c r="JO42" s="273"/>
      <c r="JP42" s="273"/>
      <c r="JQ42" s="273"/>
      <c r="JR42" s="274"/>
      <c r="JS42" s="275"/>
      <c r="JT42" s="273"/>
      <c r="JU42" s="273"/>
      <c r="JV42" s="273"/>
      <c r="JW42" s="273"/>
      <c r="JX42" s="273"/>
      <c r="JY42" s="273"/>
      <c r="JZ42" s="273"/>
      <c r="KA42" s="273"/>
      <c r="KB42" s="273"/>
      <c r="KC42" s="273"/>
      <c r="KD42" s="273"/>
      <c r="KE42" s="273"/>
      <c r="KF42" s="273"/>
      <c r="KG42" s="273"/>
      <c r="KH42" s="273"/>
      <c r="KI42" s="273"/>
      <c r="KJ42" s="273"/>
      <c r="KK42" s="273"/>
      <c r="KL42" s="273"/>
      <c r="KM42" s="273"/>
      <c r="KN42" s="273"/>
      <c r="KO42" s="276"/>
      <c r="KP42" s="272"/>
      <c r="KQ42" s="273"/>
      <c r="KR42" s="273"/>
      <c r="KS42" s="273"/>
      <c r="KT42" s="273"/>
      <c r="KU42" s="273"/>
      <c r="KV42" s="273">
        <v>1</v>
      </c>
      <c r="KW42" s="273"/>
      <c r="KX42" s="273"/>
      <c r="KY42" s="273"/>
      <c r="KZ42" s="273"/>
      <c r="LA42" s="273"/>
      <c r="LB42" s="273"/>
      <c r="LC42" s="273"/>
      <c r="LD42" s="273"/>
      <c r="LE42" s="273"/>
      <c r="LF42" s="273"/>
      <c r="LG42" s="273"/>
      <c r="LH42" s="273"/>
      <c r="LI42" s="273"/>
      <c r="LJ42" s="273"/>
      <c r="LK42" s="273"/>
      <c r="LL42" s="273"/>
      <c r="LM42" s="273"/>
      <c r="LN42" s="273"/>
      <c r="LO42" s="273"/>
      <c r="LP42" s="273">
        <v>1</v>
      </c>
      <c r="LQ42" s="273"/>
      <c r="LR42" s="273"/>
      <c r="LS42" s="273"/>
      <c r="LT42" s="273"/>
      <c r="LU42" s="273"/>
      <c r="LV42" s="273"/>
      <c r="LW42" s="273"/>
      <c r="LX42" s="273"/>
      <c r="LY42" s="273"/>
      <c r="LZ42" s="273"/>
      <c r="MA42" s="273"/>
      <c r="MB42" s="273"/>
      <c r="MC42" s="273"/>
      <c r="MD42" s="273"/>
      <c r="ME42" s="273"/>
      <c r="MF42" s="273"/>
      <c r="MG42" s="273"/>
      <c r="MH42" s="273"/>
      <c r="MI42" s="273"/>
      <c r="MJ42" s="273"/>
      <c r="MK42" s="273"/>
      <c r="ML42" s="273"/>
      <c r="MM42" s="273"/>
      <c r="MN42" s="273"/>
      <c r="MO42" s="273"/>
      <c r="MP42" s="273"/>
      <c r="MQ42" s="273"/>
      <c r="MR42" s="273"/>
      <c r="MS42" s="273"/>
      <c r="MT42" s="273"/>
      <c r="MU42" s="273"/>
      <c r="MV42" s="273"/>
      <c r="MW42" s="273"/>
      <c r="MX42" s="273"/>
      <c r="MY42" s="273"/>
      <c r="MZ42" s="273"/>
      <c r="NA42" s="273"/>
      <c r="NB42" s="273"/>
      <c r="NC42" s="273"/>
      <c r="ND42" s="273"/>
      <c r="NE42" s="273"/>
      <c r="NF42" s="273">
        <v>1</v>
      </c>
      <c r="NG42" s="273"/>
      <c r="NH42" s="273"/>
      <c r="NI42" s="273"/>
      <c r="NJ42" s="273"/>
      <c r="NK42" s="273"/>
      <c r="NL42" s="273"/>
      <c r="NM42" s="273">
        <v>1</v>
      </c>
      <c r="NN42" s="273"/>
      <c r="NO42" s="273"/>
      <c r="NP42" s="274"/>
      <c r="NQ42" s="275"/>
      <c r="NR42" s="273"/>
      <c r="NS42" s="273"/>
      <c r="NT42" s="273">
        <v>1</v>
      </c>
      <c r="NU42" s="273"/>
      <c r="NV42" s="273"/>
      <c r="NW42" s="274">
        <v>1</v>
      </c>
    </row>
    <row r="43" spans="1:387" s="267" customFormat="1" ht="30" customHeight="1" x14ac:dyDescent="0.25">
      <c r="A43" s="268">
        <f>'Ratownictwo_medyczne I st.'!A43</f>
        <v>24</v>
      </c>
      <c r="B43" s="269" t="str">
        <f>IF('Ratownictwo_medyczne I st.'!B43&gt;0,'Ratownictwo_medyczne I st.'!B43," ")</f>
        <v>C</v>
      </c>
      <c r="C43" s="269" t="str">
        <f>IF('Ratownictwo_medyczne I st.'!C43&gt;0,'Ratownictwo_medyczne I st.'!C43," ")</f>
        <v>2025/2028</v>
      </c>
      <c r="D43" s="269" t="str">
        <f>IF('Ratownictwo_medyczne I st.'!D43&gt;0,'Ratownictwo_medyczne I st.'!D43," ")</f>
        <v>A</v>
      </c>
      <c r="E43" s="269">
        <f>IF('Ratownictwo_medyczne I st.'!E43&gt;0,'Ratownictwo_medyczne I st.'!E43," ")</f>
        <v>1</v>
      </c>
      <c r="F43" s="269" t="str">
        <f>IF('Ratownictwo_medyczne I st.'!F43&gt;0,'Ratownictwo_medyczne I st.'!F43," ")</f>
        <v>2025/2026</v>
      </c>
      <c r="G43" s="269" t="str">
        <f>IF('Ratownictwo_medyczne I st.'!G43&gt;0,'Ratownictwo_medyczne I st.'!G43," ")</f>
        <v>POW</v>
      </c>
      <c r="H43" s="269" t="str">
        <f>IF('Ratownictwo_medyczne I st.'!H43&gt;0,'Ratownictwo_medyczne I st.'!H43," ")</f>
        <v>do dyspozycji uczelni (Autorska oferta uczelni)</v>
      </c>
      <c r="I43" s="313" t="str">
        <f>IF('Ratownictwo_medyczne I st.'!I43&gt;0,'Ratownictwo_medyczne I st.'!I43," ")</f>
        <v>Podstawy symulacji medycznej</v>
      </c>
      <c r="J43" s="316">
        <f>'Ratownictwo_medyczne I st.'!L43</f>
        <v>50</v>
      </c>
      <c r="K43" s="251">
        <f>'Ratownictwo_medyczne I st.'!M43</f>
        <v>10</v>
      </c>
      <c r="L43" s="252">
        <f>'Ratownictwo_medyczne I st.'!N43</f>
        <v>40</v>
      </c>
      <c r="M43" s="253">
        <f>'Ratownictwo_medyczne I st.'!AA43+'Ratownictwo_medyczne I st.'!AC43+'Ratownictwo_medyczne I st.'!AX43+'Ratownictwo_medyczne I st.'!AZ43</f>
        <v>20</v>
      </c>
      <c r="N43" s="317">
        <f>'Ratownictwo_medyczne I st.'!O43</f>
        <v>40</v>
      </c>
      <c r="O43" s="318">
        <f>'Ratownictwo_medyczne I st.'!P43</f>
        <v>2</v>
      </c>
      <c r="P43" s="319" t="str">
        <f>'Ratownictwo_medyczne I st.'!U43</f>
        <v>zal</v>
      </c>
      <c r="Q43" s="325">
        <f t="shared" ref="Q43" si="6">SUM(T43:IY43)</f>
        <v>2</v>
      </c>
      <c r="R43" s="304">
        <f t="shared" ref="R43" si="7">SUM(IZ43:NP43)</f>
        <v>4</v>
      </c>
      <c r="S43" s="293">
        <f t="shared" ref="S43" si="8">SUM(NQ43:NW43)</f>
        <v>2</v>
      </c>
      <c r="T43" s="272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95"/>
      <c r="BV43" s="272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6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95"/>
      <c r="EE43" s="272"/>
      <c r="EF43" s="273"/>
      <c r="EG43" s="273"/>
      <c r="EH43" s="273"/>
      <c r="EI43" s="273"/>
      <c r="EJ43" s="273"/>
      <c r="EK43" s="273"/>
      <c r="EL43" s="273"/>
      <c r="EM43" s="273"/>
      <c r="EN43" s="273"/>
      <c r="EO43" s="273"/>
      <c r="EP43" s="273"/>
      <c r="EQ43" s="273"/>
      <c r="ER43" s="273"/>
      <c r="ES43" s="273"/>
      <c r="ET43" s="273"/>
      <c r="EU43" s="273"/>
      <c r="EV43" s="273"/>
      <c r="EW43" s="273"/>
      <c r="EX43" s="273"/>
      <c r="EY43" s="273"/>
      <c r="EZ43" s="273">
        <v>1</v>
      </c>
      <c r="FA43" s="273"/>
      <c r="FB43" s="273"/>
      <c r="FC43" s="273"/>
      <c r="FD43" s="273"/>
      <c r="FE43" s="273"/>
      <c r="FF43" s="273"/>
      <c r="FG43" s="273"/>
      <c r="FH43" s="273"/>
      <c r="FI43" s="273"/>
      <c r="FJ43" s="273"/>
      <c r="FK43" s="273"/>
      <c r="FL43" s="273"/>
      <c r="FM43" s="273"/>
      <c r="FN43" s="273"/>
      <c r="FO43" s="273"/>
      <c r="FP43" s="273"/>
      <c r="FQ43" s="273"/>
      <c r="FR43" s="273"/>
      <c r="FS43" s="273"/>
      <c r="FT43" s="273"/>
      <c r="FU43" s="273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3"/>
      <c r="GM43" s="273"/>
      <c r="GN43" s="273"/>
      <c r="GO43" s="273"/>
      <c r="GP43" s="273"/>
      <c r="GQ43" s="273"/>
      <c r="GR43" s="273"/>
      <c r="GS43" s="273"/>
      <c r="GT43" s="273"/>
      <c r="GU43" s="273"/>
      <c r="GV43" s="273"/>
      <c r="GW43" s="273"/>
      <c r="GX43" s="273"/>
      <c r="GY43" s="273"/>
      <c r="GZ43" s="273"/>
      <c r="HA43" s="273"/>
      <c r="HB43" s="273"/>
      <c r="HC43" s="273"/>
      <c r="HD43" s="273"/>
      <c r="HE43" s="273"/>
      <c r="HF43" s="273"/>
      <c r="HG43" s="273"/>
      <c r="HH43" s="273"/>
      <c r="HI43" s="273"/>
      <c r="HJ43" s="273"/>
      <c r="HK43" s="273"/>
      <c r="HL43" s="273"/>
      <c r="HM43" s="273"/>
      <c r="HN43" s="273"/>
      <c r="HO43" s="273"/>
      <c r="HP43" s="273"/>
      <c r="HQ43" s="273"/>
      <c r="HR43" s="273"/>
      <c r="HS43" s="273"/>
      <c r="HT43" s="273"/>
      <c r="HU43" s="273"/>
      <c r="HV43" s="273"/>
      <c r="HW43" s="273"/>
      <c r="HX43" s="273">
        <v>1</v>
      </c>
      <c r="HY43" s="273"/>
      <c r="HZ43" s="273"/>
      <c r="IA43" s="273"/>
      <c r="IB43" s="273"/>
      <c r="IC43" s="273"/>
      <c r="ID43" s="273"/>
      <c r="IE43" s="273"/>
      <c r="IF43" s="273"/>
      <c r="IG43" s="273"/>
      <c r="IH43" s="273"/>
      <c r="II43" s="273"/>
      <c r="IJ43" s="273"/>
      <c r="IK43" s="273"/>
      <c r="IL43" s="273"/>
      <c r="IM43" s="273"/>
      <c r="IN43" s="273"/>
      <c r="IO43" s="273"/>
      <c r="IP43" s="273"/>
      <c r="IQ43" s="273"/>
      <c r="IR43" s="273"/>
      <c r="IS43" s="273"/>
      <c r="IT43" s="273"/>
      <c r="IU43" s="273"/>
      <c r="IV43" s="273"/>
      <c r="IW43" s="273"/>
      <c r="IX43" s="273"/>
      <c r="IY43" s="295"/>
      <c r="IZ43" s="272"/>
      <c r="JA43" s="273"/>
      <c r="JB43" s="273"/>
      <c r="JC43" s="273"/>
      <c r="JD43" s="273"/>
      <c r="JE43" s="273"/>
      <c r="JF43" s="273"/>
      <c r="JG43" s="273"/>
      <c r="JH43" s="273"/>
      <c r="JI43" s="273"/>
      <c r="JJ43" s="273"/>
      <c r="JK43" s="273"/>
      <c r="JL43" s="273"/>
      <c r="JM43" s="273"/>
      <c r="JN43" s="273"/>
      <c r="JO43" s="273"/>
      <c r="JP43" s="273"/>
      <c r="JQ43" s="273"/>
      <c r="JR43" s="274"/>
      <c r="JS43" s="275"/>
      <c r="JT43" s="273"/>
      <c r="JU43" s="273"/>
      <c r="JV43" s="273"/>
      <c r="JW43" s="273"/>
      <c r="JX43" s="273"/>
      <c r="JY43" s="273"/>
      <c r="JZ43" s="273"/>
      <c r="KA43" s="273"/>
      <c r="KB43" s="273"/>
      <c r="KC43" s="273"/>
      <c r="KD43" s="273"/>
      <c r="KE43" s="273"/>
      <c r="KF43" s="273"/>
      <c r="KG43" s="273"/>
      <c r="KH43" s="273"/>
      <c r="KI43" s="273"/>
      <c r="KJ43" s="273"/>
      <c r="KK43" s="273"/>
      <c r="KL43" s="273"/>
      <c r="KM43" s="273"/>
      <c r="KN43" s="273"/>
      <c r="KO43" s="276"/>
      <c r="KP43" s="272"/>
      <c r="KQ43" s="273"/>
      <c r="KR43" s="273"/>
      <c r="KS43" s="273"/>
      <c r="KT43" s="273"/>
      <c r="KU43" s="273"/>
      <c r="KV43" s="273">
        <v>1</v>
      </c>
      <c r="KW43" s="273"/>
      <c r="KX43" s="273"/>
      <c r="KY43" s="273"/>
      <c r="KZ43" s="273"/>
      <c r="LA43" s="273"/>
      <c r="LB43" s="273"/>
      <c r="LC43" s="273"/>
      <c r="LD43" s="273"/>
      <c r="LE43" s="273"/>
      <c r="LF43" s="273"/>
      <c r="LG43" s="273"/>
      <c r="LH43" s="273"/>
      <c r="LI43" s="273"/>
      <c r="LJ43" s="273"/>
      <c r="LK43" s="273"/>
      <c r="LL43" s="273"/>
      <c r="LM43" s="273"/>
      <c r="LN43" s="273"/>
      <c r="LO43" s="273"/>
      <c r="LP43" s="273">
        <v>1</v>
      </c>
      <c r="LQ43" s="273"/>
      <c r="LR43" s="273"/>
      <c r="LS43" s="273"/>
      <c r="LT43" s="273"/>
      <c r="LU43" s="273"/>
      <c r="LV43" s="273"/>
      <c r="LW43" s="273"/>
      <c r="LX43" s="273"/>
      <c r="LY43" s="273"/>
      <c r="LZ43" s="273"/>
      <c r="MA43" s="273"/>
      <c r="MB43" s="273"/>
      <c r="MC43" s="273"/>
      <c r="MD43" s="273"/>
      <c r="ME43" s="273"/>
      <c r="MF43" s="273"/>
      <c r="MG43" s="273"/>
      <c r="MH43" s="273"/>
      <c r="MI43" s="273"/>
      <c r="MJ43" s="273"/>
      <c r="MK43" s="273"/>
      <c r="ML43" s="273"/>
      <c r="MM43" s="273"/>
      <c r="MN43" s="273"/>
      <c r="MO43" s="273"/>
      <c r="MP43" s="273"/>
      <c r="MQ43" s="273"/>
      <c r="MR43" s="273"/>
      <c r="MS43" s="273"/>
      <c r="MT43" s="273"/>
      <c r="MU43" s="273"/>
      <c r="MV43" s="273"/>
      <c r="MW43" s="273"/>
      <c r="MX43" s="273"/>
      <c r="MY43" s="273"/>
      <c r="MZ43" s="273"/>
      <c r="NA43" s="273"/>
      <c r="NB43" s="273"/>
      <c r="NC43" s="273"/>
      <c r="ND43" s="273"/>
      <c r="NE43" s="273"/>
      <c r="NF43" s="273">
        <v>1</v>
      </c>
      <c r="NG43" s="273"/>
      <c r="NH43" s="273"/>
      <c r="NI43" s="273"/>
      <c r="NJ43" s="273"/>
      <c r="NK43" s="273"/>
      <c r="NL43" s="273"/>
      <c r="NM43" s="273">
        <v>1</v>
      </c>
      <c r="NN43" s="273"/>
      <c r="NO43" s="273"/>
      <c r="NP43" s="274"/>
      <c r="NQ43" s="275"/>
      <c r="NR43" s="273"/>
      <c r="NS43" s="273"/>
      <c r="NT43" s="273">
        <v>1</v>
      </c>
      <c r="NU43" s="273"/>
      <c r="NV43" s="273"/>
      <c r="NW43" s="274">
        <v>1</v>
      </c>
    </row>
    <row r="44" spans="1:387" s="267" customFormat="1" ht="30" customHeight="1" x14ac:dyDescent="0.25">
      <c r="A44" s="268">
        <f>'Ratownictwo_medyczne I st.'!A44</f>
        <v>25</v>
      </c>
      <c r="B44" s="269" t="str">
        <f>IF('Ratownictwo_medyczne I st.'!B44&gt;0,'Ratownictwo_medyczne I st.'!B44," ")</f>
        <v>D</v>
      </c>
      <c r="C44" s="269" t="str">
        <f>IF('Ratownictwo_medyczne I st.'!C44&gt;0,'Ratownictwo_medyczne I st.'!C44," ")</f>
        <v>2025/2028</v>
      </c>
      <c r="D44" s="269" t="str">
        <f>IF('Ratownictwo_medyczne I st.'!D44&gt;0,'Ratownictwo_medyczne I st.'!D44," ")</f>
        <v xml:space="preserve"> </v>
      </c>
      <c r="E44" s="269">
        <f>IF('Ratownictwo_medyczne I st.'!E44&gt;0,'Ratownictwo_medyczne I st.'!E44," ")</f>
        <v>1</v>
      </c>
      <c r="F44" s="269" t="str">
        <f>IF('Ratownictwo_medyczne I st.'!F44&gt;0,'Ratownictwo_medyczne I st.'!F44," ")</f>
        <v>2025/2026</v>
      </c>
      <c r="G44" s="269" t="str">
        <f>IF('Ratownictwo_medyczne I st.'!G44&gt;0,'Ratownictwo_medyczne I st.'!G44," ")</f>
        <v>RPS</v>
      </c>
      <c r="H44" s="269" t="str">
        <f>IF('Ratownictwo_medyczne I st.'!H44&gt;0,'Ratownictwo_medyczne I st.'!H44," ")</f>
        <v>ze standardu</v>
      </c>
      <c r="I44" s="313" t="str">
        <f>IF('Ratownictwo_medyczne I st.'!I44&gt;0,'Ratownictwo_medyczne I st.'!I44," ")</f>
        <v>Szpitalny Oddział Ratunkowy (SOR) - praktyka zawodowa (śródroczna)</v>
      </c>
      <c r="J44" s="316">
        <f>'Ratownictwo_medyczne I st.'!L44</f>
        <v>90</v>
      </c>
      <c r="K44" s="251">
        <f>'Ratownictwo_medyczne I st.'!M44</f>
        <v>0</v>
      </c>
      <c r="L44" s="252">
        <f>'Ratownictwo_medyczne I st.'!N44</f>
        <v>90</v>
      </c>
      <c r="M44" s="253">
        <f>'Ratownictwo_medyczne I st.'!AA44+'Ratownictwo_medyczne I st.'!AC44+'Ratownictwo_medyczne I st.'!AX44+'Ratownictwo_medyczne I st.'!AZ44</f>
        <v>0</v>
      </c>
      <c r="N44" s="317">
        <f>'Ratownictwo_medyczne I st.'!O44</f>
        <v>90</v>
      </c>
      <c r="O44" s="318">
        <f>'Ratownictwo_medyczne I st.'!P44</f>
        <v>3</v>
      </c>
      <c r="P44" s="319" t="str">
        <f>'Ratownictwo_medyczne I st.'!U44</f>
        <v>zal</v>
      </c>
      <c r="Q44" s="325">
        <f t="shared" si="0"/>
        <v>0</v>
      </c>
      <c r="R44" s="304">
        <f t="shared" si="1"/>
        <v>20</v>
      </c>
      <c r="S44" s="293">
        <f t="shared" si="2"/>
        <v>4</v>
      </c>
      <c r="T44" s="272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95"/>
      <c r="BV44" s="272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6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95"/>
      <c r="EE44" s="272"/>
      <c r="EF44" s="273"/>
      <c r="EG44" s="273"/>
      <c r="EH44" s="273"/>
      <c r="EI44" s="273"/>
      <c r="EJ44" s="273"/>
      <c r="EK44" s="273"/>
      <c r="EL44" s="273"/>
      <c r="EM44" s="273"/>
      <c r="EN44" s="273"/>
      <c r="EO44" s="273"/>
      <c r="EP44" s="273"/>
      <c r="EQ44" s="273"/>
      <c r="ER44" s="273"/>
      <c r="ES44" s="273"/>
      <c r="ET44" s="273"/>
      <c r="EU44" s="273"/>
      <c r="EV44" s="273"/>
      <c r="EW44" s="273"/>
      <c r="EX44" s="273"/>
      <c r="EY44" s="273"/>
      <c r="EZ44" s="273"/>
      <c r="FA44" s="273"/>
      <c r="FB44" s="273"/>
      <c r="FC44" s="273"/>
      <c r="FD44" s="273"/>
      <c r="FE44" s="273"/>
      <c r="FF44" s="273"/>
      <c r="FG44" s="273"/>
      <c r="FH44" s="273"/>
      <c r="FI44" s="273"/>
      <c r="FJ44" s="273"/>
      <c r="FK44" s="273"/>
      <c r="FL44" s="273"/>
      <c r="FM44" s="273"/>
      <c r="FN44" s="273"/>
      <c r="FO44" s="273"/>
      <c r="FP44" s="273"/>
      <c r="FQ44" s="273"/>
      <c r="FR44" s="273"/>
      <c r="FS44" s="273"/>
      <c r="FT44" s="273"/>
      <c r="FU44" s="273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3"/>
      <c r="GM44" s="273"/>
      <c r="GN44" s="273"/>
      <c r="GO44" s="273"/>
      <c r="GP44" s="273"/>
      <c r="GQ44" s="273"/>
      <c r="GR44" s="273"/>
      <c r="GS44" s="273"/>
      <c r="GT44" s="273"/>
      <c r="GU44" s="273"/>
      <c r="GV44" s="273"/>
      <c r="GW44" s="273"/>
      <c r="GX44" s="273"/>
      <c r="GY44" s="273"/>
      <c r="GZ44" s="273"/>
      <c r="HA44" s="273"/>
      <c r="HB44" s="273"/>
      <c r="HC44" s="273"/>
      <c r="HD44" s="273"/>
      <c r="HE44" s="273"/>
      <c r="HF44" s="273"/>
      <c r="HG44" s="273"/>
      <c r="HH44" s="273"/>
      <c r="HI44" s="273"/>
      <c r="HJ44" s="273"/>
      <c r="HK44" s="273"/>
      <c r="HL44" s="273"/>
      <c r="HM44" s="273"/>
      <c r="HN44" s="273"/>
      <c r="HO44" s="273"/>
      <c r="HP44" s="273"/>
      <c r="HQ44" s="273"/>
      <c r="HR44" s="273"/>
      <c r="HS44" s="273"/>
      <c r="HT44" s="273"/>
      <c r="HU44" s="273"/>
      <c r="HV44" s="273"/>
      <c r="HW44" s="273"/>
      <c r="HX44" s="273"/>
      <c r="HY44" s="273"/>
      <c r="HZ44" s="273"/>
      <c r="IA44" s="273"/>
      <c r="IB44" s="273"/>
      <c r="IC44" s="273"/>
      <c r="ID44" s="273"/>
      <c r="IE44" s="273"/>
      <c r="IF44" s="273"/>
      <c r="IG44" s="273"/>
      <c r="IH44" s="273"/>
      <c r="II44" s="273"/>
      <c r="IJ44" s="273"/>
      <c r="IK44" s="273"/>
      <c r="IL44" s="273"/>
      <c r="IM44" s="273"/>
      <c r="IN44" s="273"/>
      <c r="IO44" s="273"/>
      <c r="IP44" s="273"/>
      <c r="IQ44" s="273"/>
      <c r="IR44" s="273"/>
      <c r="IS44" s="273"/>
      <c r="IT44" s="273"/>
      <c r="IU44" s="273"/>
      <c r="IV44" s="273"/>
      <c r="IW44" s="273"/>
      <c r="IX44" s="273"/>
      <c r="IY44" s="295"/>
      <c r="IZ44" s="272"/>
      <c r="JA44" s="273"/>
      <c r="JB44" s="273"/>
      <c r="JC44" s="273"/>
      <c r="JD44" s="273"/>
      <c r="JE44" s="273"/>
      <c r="JF44" s="273"/>
      <c r="JG44" s="273"/>
      <c r="JH44" s="273"/>
      <c r="JI44" s="273"/>
      <c r="JJ44" s="273"/>
      <c r="JK44" s="273"/>
      <c r="JL44" s="273"/>
      <c r="JM44" s="273"/>
      <c r="JN44" s="273"/>
      <c r="JO44" s="273"/>
      <c r="JP44" s="273"/>
      <c r="JQ44" s="273"/>
      <c r="JR44" s="274"/>
      <c r="JS44" s="275"/>
      <c r="JT44" s="273"/>
      <c r="JU44" s="273"/>
      <c r="JV44" s="273"/>
      <c r="JW44" s="273"/>
      <c r="JX44" s="273"/>
      <c r="JY44" s="273"/>
      <c r="JZ44" s="273"/>
      <c r="KA44" s="273"/>
      <c r="KB44" s="273"/>
      <c r="KC44" s="273"/>
      <c r="KD44" s="273"/>
      <c r="KE44" s="273"/>
      <c r="KF44" s="273"/>
      <c r="KG44" s="273"/>
      <c r="KH44" s="273"/>
      <c r="KI44" s="273"/>
      <c r="KJ44" s="273"/>
      <c r="KK44" s="273"/>
      <c r="KL44" s="273"/>
      <c r="KM44" s="273"/>
      <c r="KN44" s="273"/>
      <c r="KO44" s="276"/>
      <c r="KP44" s="272">
        <v>1</v>
      </c>
      <c r="KQ44" s="273">
        <v>1</v>
      </c>
      <c r="KR44" s="273"/>
      <c r="KS44" s="273">
        <v>1</v>
      </c>
      <c r="KT44" s="273"/>
      <c r="KU44" s="273"/>
      <c r="KV44" s="273">
        <v>1</v>
      </c>
      <c r="KW44" s="273"/>
      <c r="KX44" s="273">
        <v>1</v>
      </c>
      <c r="KY44" s="273"/>
      <c r="KZ44" s="273">
        <v>1</v>
      </c>
      <c r="LA44" s="273"/>
      <c r="LB44" s="273"/>
      <c r="LC44" s="273">
        <v>1</v>
      </c>
      <c r="LD44" s="273"/>
      <c r="LE44" s="273"/>
      <c r="LF44" s="273"/>
      <c r="LG44" s="273">
        <v>1</v>
      </c>
      <c r="LH44" s="273">
        <v>1</v>
      </c>
      <c r="LI44" s="273"/>
      <c r="LJ44" s="273">
        <v>1</v>
      </c>
      <c r="LK44" s="273"/>
      <c r="LL44" s="273">
        <v>1</v>
      </c>
      <c r="LM44" s="273"/>
      <c r="LN44" s="273"/>
      <c r="LO44" s="273">
        <v>1</v>
      </c>
      <c r="LP44" s="273"/>
      <c r="LQ44" s="273">
        <v>1</v>
      </c>
      <c r="LR44" s="273"/>
      <c r="LS44" s="273"/>
      <c r="LT44" s="273"/>
      <c r="LU44" s="273">
        <v>1</v>
      </c>
      <c r="LV44" s="273"/>
      <c r="LW44" s="273"/>
      <c r="LX44" s="273"/>
      <c r="LY44" s="273"/>
      <c r="LZ44" s="273"/>
      <c r="MA44" s="273"/>
      <c r="MB44" s="273"/>
      <c r="MC44" s="273"/>
      <c r="MD44" s="273"/>
      <c r="ME44" s="273"/>
      <c r="MF44" s="273"/>
      <c r="MG44" s="273"/>
      <c r="MH44" s="273">
        <v>1</v>
      </c>
      <c r="MI44" s="273">
        <v>1</v>
      </c>
      <c r="MJ44" s="273"/>
      <c r="MK44" s="273"/>
      <c r="ML44" s="273"/>
      <c r="MM44" s="273"/>
      <c r="MN44" s="273"/>
      <c r="MO44" s="273"/>
      <c r="MP44" s="273"/>
      <c r="MQ44" s="273"/>
      <c r="MR44" s="273"/>
      <c r="MS44" s="273">
        <v>1</v>
      </c>
      <c r="MT44" s="273"/>
      <c r="MU44" s="273"/>
      <c r="MV44" s="273"/>
      <c r="MW44" s="273"/>
      <c r="MX44" s="273"/>
      <c r="MY44" s="273"/>
      <c r="MZ44" s="273"/>
      <c r="NA44" s="273"/>
      <c r="NB44" s="273"/>
      <c r="NC44" s="273"/>
      <c r="ND44" s="273"/>
      <c r="NE44" s="273">
        <v>1</v>
      </c>
      <c r="NF44" s="273"/>
      <c r="NG44" s="273"/>
      <c r="NH44" s="273"/>
      <c r="NI44" s="273"/>
      <c r="NJ44" s="273"/>
      <c r="NK44" s="273"/>
      <c r="NL44" s="273"/>
      <c r="NM44" s="273">
        <v>1</v>
      </c>
      <c r="NN44" s="273"/>
      <c r="NO44" s="273"/>
      <c r="NP44" s="274">
        <v>1</v>
      </c>
      <c r="NQ44" s="275"/>
      <c r="NR44" s="273"/>
      <c r="NS44" s="273">
        <v>1</v>
      </c>
      <c r="NT44" s="273">
        <v>1</v>
      </c>
      <c r="NU44" s="273"/>
      <c r="NV44" s="273">
        <v>1</v>
      </c>
      <c r="NW44" s="274">
        <v>1</v>
      </c>
    </row>
    <row r="45" spans="1:387" s="267" customFormat="1" ht="30" customHeight="1" x14ac:dyDescent="0.25">
      <c r="A45" s="268">
        <f>'Ratownictwo_medyczne I st.'!A45</f>
        <v>26</v>
      </c>
      <c r="B45" s="269" t="str">
        <f>IF('Ratownictwo_medyczne I st.'!B45&gt;0,'Ratownictwo_medyczne I st.'!B45," ")</f>
        <v>D</v>
      </c>
      <c r="C45" s="269" t="str">
        <f>IF('Ratownictwo_medyczne I st.'!C45&gt;0,'Ratownictwo_medyczne I st.'!C45," ")</f>
        <v>2025/2028</v>
      </c>
      <c r="D45" s="269" t="str">
        <f>IF('Ratownictwo_medyczne I st.'!D45&gt;0,'Ratownictwo_medyczne I st.'!D45," ")</f>
        <v xml:space="preserve"> </v>
      </c>
      <c r="E45" s="269">
        <f>IF('Ratownictwo_medyczne I st.'!E45&gt;0,'Ratownictwo_medyczne I st.'!E45," ")</f>
        <v>1</v>
      </c>
      <c r="F45" s="269" t="str">
        <f>IF('Ratownictwo_medyczne I st.'!F45&gt;0,'Ratownictwo_medyczne I st.'!F45," ")</f>
        <v>2025/2026</v>
      </c>
      <c r="G45" s="269" t="str">
        <f>IF('Ratownictwo_medyczne I st.'!G45&gt;0,'Ratownictwo_medyczne I st.'!G45," ")</f>
        <v>RPS</v>
      </c>
      <c r="H45" s="269" t="str">
        <f>IF('Ratownictwo_medyczne I st.'!H45&gt;0,'Ratownictwo_medyczne I st.'!H45," ")</f>
        <v>ze standardu</v>
      </c>
      <c r="I45" s="313" t="str">
        <f>IF('Ratownictwo_medyczne I st.'!I45&gt;0,'Ratownictwo_medyczne I st.'!I45," ")</f>
        <v>Szpitalny Oddział Ratunkowy (SOR) - praktyka zawodowa (wakacyjna)</v>
      </c>
      <c r="J45" s="316">
        <f>'Ratownictwo_medyczne I st.'!L45</f>
        <v>156</v>
      </c>
      <c r="K45" s="251">
        <f>'Ratownictwo_medyczne I st.'!M45</f>
        <v>0</v>
      </c>
      <c r="L45" s="252">
        <f>'Ratownictwo_medyczne I st.'!N45</f>
        <v>156</v>
      </c>
      <c r="M45" s="253">
        <f>'Ratownictwo_medyczne I st.'!AA45+'Ratownictwo_medyczne I st.'!AC45+'Ratownictwo_medyczne I st.'!AX45+'Ratownictwo_medyczne I st.'!AZ45</f>
        <v>0</v>
      </c>
      <c r="N45" s="317">
        <f>'Ratownictwo_medyczne I st.'!O45</f>
        <v>156</v>
      </c>
      <c r="O45" s="318">
        <f>'Ratownictwo_medyczne I st.'!P45</f>
        <v>6</v>
      </c>
      <c r="P45" s="319" t="str">
        <f>'Ratownictwo_medyczne I st.'!U45</f>
        <v>zal</v>
      </c>
      <c r="Q45" s="325">
        <f t="shared" si="0"/>
        <v>0</v>
      </c>
      <c r="R45" s="304">
        <f t="shared" si="1"/>
        <v>20</v>
      </c>
      <c r="S45" s="293">
        <f t="shared" si="2"/>
        <v>4</v>
      </c>
      <c r="T45" s="272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95"/>
      <c r="BV45" s="272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6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95"/>
      <c r="EE45" s="272"/>
      <c r="EF45" s="273"/>
      <c r="EG45" s="273"/>
      <c r="EH45" s="273"/>
      <c r="EI45" s="273"/>
      <c r="EJ45" s="273"/>
      <c r="EK45" s="273"/>
      <c r="EL45" s="273"/>
      <c r="EM45" s="273"/>
      <c r="EN45" s="273"/>
      <c r="EO45" s="273"/>
      <c r="EP45" s="273"/>
      <c r="EQ45" s="273"/>
      <c r="ER45" s="273"/>
      <c r="ES45" s="273"/>
      <c r="ET45" s="273"/>
      <c r="EU45" s="273"/>
      <c r="EV45" s="273"/>
      <c r="EW45" s="273"/>
      <c r="EX45" s="273"/>
      <c r="EY45" s="273"/>
      <c r="EZ45" s="273"/>
      <c r="FA45" s="273"/>
      <c r="FB45" s="273"/>
      <c r="FC45" s="273"/>
      <c r="FD45" s="273"/>
      <c r="FE45" s="273"/>
      <c r="FF45" s="273"/>
      <c r="FG45" s="273"/>
      <c r="FH45" s="273"/>
      <c r="FI45" s="273"/>
      <c r="FJ45" s="273"/>
      <c r="FK45" s="273"/>
      <c r="FL45" s="273"/>
      <c r="FM45" s="273"/>
      <c r="FN45" s="273"/>
      <c r="FO45" s="273"/>
      <c r="FP45" s="273"/>
      <c r="FQ45" s="273"/>
      <c r="FR45" s="273"/>
      <c r="FS45" s="273"/>
      <c r="FT45" s="273"/>
      <c r="FU45" s="273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3"/>
      <c r="GM45" s="273"/>
      <c r="GN45" s="273"/>
      <c r="GO45" s="273"/>
      <c r="GP45" s="273"/>
      <c r="GQ45" s="273"/>
      <c r="GR45" s="273"/>
      <c r="GS45" s="273"/>
      <c r="GT45" s="273"/>
      <c r="GU45" s="273"/>
      <c r="GV45" s="273"/>
      <c r="GW45" s="273"/>
      <c r="GX45" s="273"/>
      <c r="GY45" s="273"/>
      <c r="GZ45" s="273"/>
      <c r="HA45" s="273"/>
      <c r="HB45" s="273"/>
      <c r="HC45" s="273"/>
      <c r="HD45" s="273"/>
      <c r="HE45" s="273"/>
      <c r="HF45" s="273"/>
      <c r="HG45" s="273"/>
      <c r="HH45" s="273"/>
      <c r="HI45" s="273"/>
      <c r="HJ45" s="273"/>
      <c r="HK45" s="273"/>
      <c r="HL45" s="273"/>
      <c r="HM45" s="273"/>
      <c r="HN45" s="273"/>
      <c r="HO45" s="273"/>
      <c r="HP45" s="273"/>
      <c r="HQ45" s="273"/>
      <c r="HR45" s="273"/>
      <c r="HS45" s="273"/>
      <c r="HT45" s="273"/>
      <c r="HU45" s="273"/>
      <c r="HV45" s="273"/>
      <c r="HW45" s="273"/>
      <c r="HX45" s="273"/>
      <c r="HY45" s="273"/>
      <c r="HZ45" s="273"/>
      <c r="IA45" s="273"/>
      <c r="IB45" s="273"/>
      <c r="IC45" s="273"/>
      <c r="ID45" s="273"/>
      <c r="IE45" s="273"/>
      <c r="IF45" s="273"/>
      <c r="IG45" s="273"/>
      <c r="IH45" s="273"/>
      <c r="II45" s="273"/>
      <c r="IJ45" s="273"/>
      <c r="IK45" s="273"/>
      <c r="IL45" s="273"/>
      <c r="IM45" s="273"/>
      <c r="IN45" s="273"/>
      <c r="IO45" s="273"/>
      <c r="IP45" s="273"/>
      <c r="IQ45" s="273"/>
      <c r="IR45" s="273"/>
      <c r="IS45" s="273"/>
      <c r="IT45" s="273"/>
      <c r="IU45" s="273"/>
      <c r="IV45" s="273"/>
      <c r="IW45" s="273"/>
      <c r="IX45" s="273"/>
      <c r="IY45" s="295"/>
      <c r="IZ45" s="272"/>
      <c r="JA45" s="273"/>
      <c r="JB45" s="273"/>
      <c r="JC45" s="273"/>
      <c r="JD45" s="273"/>
      <c r="JE45" s="273"/>
      <c r="JF45" s="273"/>
      <c r="JG45" s="273"/>
      <c r="JH45" s="273"/>
      <c r="JI45" s="273"/>
      <c r="JJ45" s="273"/>
      <c r="JK45" s="273"/>
      <c r="JL45" s="273"/>
      <c r="JM45" s="273"/>
      <c r="JN45" s="273"/>
      <c r="JO45" s="273"/>
      <c r="JP45" s="273"/>
      <c r="JQ45" s="273"/>
      <c r="JR45" s="274"/>
      <c r="JS45" s="275"/>
      <c r="JT45" s="273"/>
      <c r="JU45" s="273"/>
      <c r="JV45" s="273"/>
      <c r="JW45" s="273"/>
      <c r="JX45" s="273"/>
      <c r="JY45" s="273"/>
      <c r="JZ45" s="273"/>
      <c r="KA45" s="273"/>
      <c r="KB45" s="273"/>
      <c r="KC45" s="273"/>
      <c r="KD45" s="273"/>
      <c r="KE45" s="273"/>
      <c r="KF45" s="273"/>
      <c r="KG45" s="273"/>
      <c r="KH45" s="273"/>
      <c r="KI45" s="273"/>
      <c r="KJ45" s="273"/>
      <c r="KK45" s="273"/>
      <c r="KL45" s="273"/>
      <c r="KM45" s="273"/>
      <c r="KN45" s="273"/>
      <c r="KO45" s="276"/>
      <c r="KP45" s="272">
        <v>1</v>
      </c>
      <c r="KQ45" s="273">
        <v>1</v>
      </c>
      <c r="KR45" s="273"/>
      <c r="KS45" s="273">
        <v>1</v>
      </c>
      <c r="KT45" s="273"/>
      <c r="KU45" s="273"/>
      <c r="KV45" s="273">
        <v>1</v>
      </c>
      <c r="KW45" s="273"/>
      <c r="KX45" s="273">
        <v>1</v>
      </c>
      <c r="KY45" s="273"/>
      <c r="KZ45" s="273">
        <v>1</v>
      </c>
      <c r="LA45" s="273"/>
      <c r="LB45" s="273"/>
      <c r="LC45" s="273">
        <v>1</v>
      </c>
      <c r="LD45" s="273"/>
      <c r="LE45" s="273"/>
      <c r="LF45" s="273"/>
      <c r="LG45" s="273">
        <v>1</v>
      </c>
      <c r="LH45" s="273">
        <v>1</v>
      </c>
      <c r="LI45" s="273"/>
      <c r="LJ45" s="273">
        <v>1</v>
      </c>
      <c r="LK45" s="273"/>
      <c r="LL45" s="273">
        <v>1</v>
      </c>
      <c r="LM45" s="273"/>
      <c r="LN45" s="273"/>
      <c r="LO45" s="273">
        <v>1</v>
      </c>
      <c r="LP45" s="273"/>
      <c r="LQ45" s="273">
        <v>1</v>
      </c>
      <c r="LR45" s="273"/>
      <c r="LS45" s="273"/>
      <c r="LT45" s="273"/>
      <c r="LU45" s="273">
        <v>1</v>
      </c>
      <c r="LV45" s="273"/>
      <c r="LW45" s="273"/>
      <c r="LX45" s="273"/>
      <c r="LY45" s="273"/>
      <c r="LZ45" s="273"/>
      <c r="MA45" s="273"/>
      <c r="MB45" s="273"/>
      <c r="MC45" s="273"/>
      <c r="MD45" s="273"/>
      <c r="ME45" s="273"/>
      <c r="MF45" s="273"/>
      <c r="MG45" s="273"/>
      <c r="MH45" s="273">
        <v>1</v>
      </c>
      <c r="MI45" s="273">
        <v>1</v>
      </c>
      <c r="MJ45" s="273"/>
      <c r="MK45" s="273"/>
      <c r="ML45" s="273"/>
      <c r="MM45" s="273"/>
      <c r="MN45" s="273"/>
      <c r="MO45" s="273"/>
      <c r="MP45" s="273"/>
      <c r="MQ45" s="273"/>
      <c r="MR45" s="273"/>
      <c r="MS45" s="273">
        <v>1</v>
      </c>
      <c r="MT45" s="273"/>
      <c r="MU45" s="273"/>
      <c r="MV45" s="273"/>
      <c r="MW45" s="273"/>
      <c r="MX45" s="273"/>
      <c r="MY45" s="273"/>
      <c r="MZ45" s="273"/>
      <c r="NA45" s="273"/>
      <c r="NB45" s="273"/>
      <c r="NC45" s="273"/>
      <c r="ND45" s="273"/>
      <c r="NE45" s="273">
        <v>1</v>
      </c>
      <c r="NF45" s="273"/>
      <c r="NG45" s="273"/>
      <c r="NH45" s="273"/>
      <c r="NI45" s="273"/>
      <c r="NJ45" s="273"/>
      <c r="NK45" s="273"/>
      <c r="NL45" s="273"/>
      <c r="NM45" s="273">
        <v>1</v>
      </c>
      <c r="NN45" s="273"/>
      <c r="NO45" s="273"/>
      <c r="NP45" s="274">
        <v>1</v>
      </c>
      <c r="NQ45" s="275"/>
      <c r="NR45" s="273"/>
      <c r="NS45" s="273">
        <v>1</v>
      </c>
      <c r="NT45" s="273">
        <v>1</v>
      </c>
      <c r="NU45" s="273"/>
      <c r="NV45" s="273">
        <v>1</v>
      </c>
      <c r="NW45" s="274">
        <v>1</v>
      </c>
    </row>
    <row r="46" spans="1:387" s="267" customFormat="1" ht="30" customHeight="1" x14ac:dyDescent="0.25">
      <c r="A46" s="290">
        <f>'Ratownictwo_medyczne I st.'!A46</f>
        <v>27</v>
      </c>
      <c r="B46" s="291" t="str">
        <f>IF('Ratownictwo_medyczne I st.'!B46&gt;0,'Ratownictwo_medyczne I st.'!B46," ")</f>
        <v>D</v>
      </c>
      <c r="C46" s="291" t="str">
        <f>IF('Ratownictwo_medyczne I st.'!C46&gt;0,'Ratownictwo_medyczne I st.'!C46," ")</f>
        <v>2025/2028</v>
      </c>
      <c r="D46" s="291" t="str">
        <f>IF('Ratownictwo_medyczne I st.'!D46&gt;0,'Ratownictwo_medyczne I st.'!D46," ")</f>
        <v xml:space="preserve"> </v>
      </c>
      <c r="E46" s="291">
        <f>IF('Ratownictwo_medyczne I st.'!E46&gt;0,'Ratownictwo_medyczne I st.'!E46," ")</f>
        <v>1</v>
      </c>
      <c r="F46" s="291" t="str">
        <f>IF('Ratownictwo_medyczne I st.'!F46&gt;0,'Ratownictwo_medyczne I st.'!F46," ")</f>
        <v>2026/2027</v>
      </c>
      <c r="G46" s="291" t="str">
        <f>IF('Ratownictwo_medyczne I st.'!G46&gt;0,'Ratownictwo_medyczne I st.'!G46," ")</f>
        <v>RPS</v>
      </c>
      <c r="H46" s="291" t="str">
        <f>IF('Ratownictwo_medyczne I st.'!H46&gt;0,'Ratownictwo_medyczne I st.'!H46," ")</f>
        <v>ze standardu</v>
      </c>
      <c r="I46" s="328" t="str">
        <f>IF('Ratownictwo_medyczne I st.'!I46&gt;0,'Ratownictwo_medyczne I st.'!I46," ")</f>
        <v>Dyspozytornia medyczna lub podmiot obsługujący Wojewódzkiego Koordynatora Ratownictwa Medycznego - praktyka zawodowa (sródroczna)</v>
      </c>
      <c r="J46" s="250">
        <f>'Ratownictwo_medyczne I st.'!L46</f>
        <v>30</v>
      </c>
      <c r="K46" s="251">
        <f>'Ratownictwo_medyczne I st.'!M46</f>
        <v>0</v>
      </c>
      <c r="L46" s="252">
        <f>'Ratownictwo_medyczne I st.'!N46</f>
        <v>30</v>
      </c>
      <c r="M46" s="253">
        <f>'Ratownictwo_medyczne I st.'!AA46+'Ratownictwo_medyczne I st.'!AC46+'Ratownictwo_medyczne I st.'!AX46+'Ratownictwo_medyczne I st.'!AZ46</f>
        <v>0</v>
      </c>
      <c r="N46" s="317">
        <f>'Ratownictwo_medyczne I st.'!O46</f>
        <v>30</v>
      </c>
      <c r="O46" s="318">
        <f>'Ratownictwo_medyczne I st.'!P46</f>
        <v>1</v>
      </c>
      <c r="P46" s="319" t="str">
        <f>'Ratownictwo_medyczne I st.'!U46</f>
        <v>zal</v>
      </c>
      <c r="Q46" s="254">
        <f>SUM(T46:IY46)</f>
        <v>0</v>
      </c>
      <c r="R46" s="255">
        <f>SUM(IZ46:NP46)</f>
        <v>9</v>
      </c>
      <c r="S46" s="329">
        <f>SUM(NQ46:NW46)</f>
        <v>2</v>
      </c>
      <c r="T46" s="272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6"/>
      <c r="BV46" s="272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6"/>
      <c r="EE46" s="272"/>
      <c r="EF46" s="273"/>
      <c r="EG46" s="273"/>
      <c r="EH46" s="273"/>
      <c r="EI46" s="273"/>
      <c r="EJ46" s="273"/>
      <c r="EK46" s="273"/>
      <c r="EL46" s="273"/>
      <c r="EM46" s="273"/>
      <c r="EN46" s="273"/>
      <c r="EO46" s="273"/>
      <c r="EP46" s="273"/>
      <c r="EQ46" s="273"/>
      <c r="ER46" s="273"/>
      <c r="ES46" s="273"/>
      <c r="ET46" s="273"/>
      <c r="EU46" s="273"/>
      <c r="EV46" s="273"/>
      <c r="EW46" s="273"/>
      <c r="EX46" s="273"/>
      <c r="EY46" s="273"/>
      <c r="EZ46" s="273"/>
      <c r="FA46" s="273"/>
      <c r="FB46" s="273"/>
      <c r="FC46" s="273"/>
      <c r="FD46" s="273"/>
      <c r="FE46" s="273"/>
      <c r="FF46" s="273"/>
      <c r="FG46" s="273"/>
      <c r="FH46" s="273"/>
      <c r="FI46" s="273"/>
      <c r="FJ46" s="273"/>
      <c r="FK46" s="273"/>
      <c r="FL46" s="273"/>
      <c r="FM46" s="273"/>
      <c r="FN46" s="273"/>
      <c r="FO46" s="273"/>
      <c r="FP46" s="273"/>
      <c r="FQ46" s="273"/>
      <c r="FR46" s="273"/>
      <c r="FS46" s="273"/>
      <c r="FT46" s="273"/>
      <c r="FU46" s="273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3"/>
      <c r="GM46" s="273"/>
      <c r="GN46" s="273"/>
      <c r="GO46" s="273"/>
      <c r="GP46" s="273"/>
      <c r="GQ46" s="273"/>
      <c r="GR46" s="273"/>
      <c r="GS46" s="273"/>
      <c r="GT46" s="273"/>
      <c r="GU46" s="273"/>
      <c r="GV46" s="273"/>
      <c r="GW46" s="273"/>
      <c r="GX46" s="273"/>
      <c r="GY46" s="273"/>
      <c r="GZ46" s="273"/>
      <c r="HA46" s="273"/>
      <c r="HB46" s="273"/>
      <c r="HC46" s="273"/>
      <c r="HD46" s="273"/>
      <c r="HE46" s="273"/>
      <c r="HF46" s="273"/>
      <c r="HG46" s="273"/>
      <c r="HH46" s="273"/>
      <c r="HI46" s="273"/>
      <c r="HJ46" s="273"/>
      <c r="HK46" s="273"/>
      <c r="HL46" s="273"/>
      <c r="HM46" s="273"/>
      <c r="HN46" s="273"/>
      <c r="HO46" s="273"/>
      <c r="HP46" s="273"/>
      <c r="HQ46" s="273"/>
      <c r="HR46" s="273"/>
      <c r="HS46" s="273"/>
      <c r="HT46" s="273"/>
      <c r="HU46" s="273"/>
      <c r="HV46" s="273"/>
      <c r="HW46" s="273"/>
      <c r="HX46" s="273"/>
      <c r="HY46" s="273"/>
      <c r="HZ46" s="273"/>
      <c r="IA46" s="273"/>
      <c r="IB46" s="273"/>
      <c r="IC46" s="273"/>
      <c r="ID46" s="273"/>
      <c r="IE46" s="273"/>
      <c r="IF46" s="273"/>
      <c r="IG46" s="273"/>
      <c r="IH46" s="273"/>
      <c r="II46" s="273"/>
      <c r="IJ46" s="273"/>
      <c r="IK46" s="273"/>
      <c r="IL46" s="273"/>
      <c r="IM46" s="273"/>
      <c r="IN46" s="273"/>
      <c r="IO46" s="273"/>
      <c r="IP46" s="273"/>
      <c r="IQ46" s="273"/>
      <c r="IR46" s="273"/>
      <c r="IS46" s="273"/>
      <c r="IT46" s="273"/>
      <c r="IU46" s="273"/>
      <c r="IV46" s="273"/>
      <c r="IW46" s="273"/>
      <c r="IX46" s="273"/>
      <c r="IY46" s="274"/>
      <c r="IZ46" s="272"/>
      <c r="JA46" s="273"/>
      <c r="JB46" s="273"/>
      <c r="JC46" s="273"/>
      <c r="JD46" s="273"/>
      <c r="JE46" s="273"/>
      <c r="JF46" s="273"/>
      <c r="JG46" s="273"/>
      <c r="JH46" s="273"/>
      <c r="JI46" s="273"/>
      <c r="JJ46" s="273"/>
      <c r="JK46" s="273"/>
      <c r="JL46" s="273"/>
      <c r="JM46" s="273"/>
      <c r="JN46" s="273"/>
      <c r="JO46" s="273"/>
      <c r="JP46" s="273"/>
      <c r="JQ46" s="273"/>
      <c r="JR46" s="274"/>
      <c r="JS46" s="275"/>
      <c r="JT46" s="273"/>
      <c r="JU46" s="273"/>
      <c r="JV46" s="273"/>
      <c r="JW46" s="273"/>
      <c r="JX46" s="273"/>
      <c r="JY46" s="273"/>
      <c r="JZ46" s="273"/>
      <c r="KA46" s="273"/>
      <c r="KB46" s="273"/>
      <c r="KC46" s="273"/>
      <c r="KD46" s="273"/>
      <c r="KE46" s="273"/>
      <c r="KF46" s="273"/>
      <c r="KG46" s="273"/>
      <c r="KH46" s="273"/>
      <c r="KI46" s="273"/>
      <c r="KJ46" s="273"/>
      <c r="KK46" s="273"/>
      <c r="KL46" s="273"/>
      <c r="KM46" s="273"/>
      <c r="KN46" s="273"/>
      <c r="KO46" s="276"/>
      <c r="KP46" s="272"/>
      <c r="KQ46" s="273"/>
      <c r="KR46" s="273"/>
      <c r="KS46" s="273"/>
      <c r="KT46" s="273"/>
      <c r="KU46" s="273"/>
      <c r="KV46" s="273">
        <v>1</v>
      </c>
      <c r="KW46" s="273">
        <v>1</v>
      </c>
      <c r="KX46" s="273"/>
      <c r="KY46" s="273"/>
      <c r="KZ46" s="273"/>
      <c r="LA46" s="273"/>
      <c r="LB46" s="273"/>
      <c r="LC46" s="273"/>
      <c r="LD46" s="273"/>
      <c r="LE46" s="273"/>
      <c r="LF46" s="273"/>
      <c r="LG46" s="273"/>
      <c r="LH46" s="273"/>
      <c r="LI46" s="273"/>
      <c r="LJ46" s="273"/>
      <c r="LK46" s="273"/>
      <c r="LL46" s="273"/>
      <c r="LM46" s="273"/>
      <c r="LN46" s="273">
        <v>1</v>
      </c>
      <c r="LO46" s="273"/>
      <c r="LP46" s="273">
        <v>1</v>
      </c>
      <c r="LQ46" s="273"/>
      <c r="LR46" s="273"/>
      <c r="LS46" s="273">
        <v>1</v>
      </c>
      <c r="LT46" s="273"/>
      <c r="LU46" s="273"/>
      <c r="LV46" s="273"/>
      <c r="LW46" s="273"/>
      <c r="LX46" s="273">
        <v>1</v>
      </c>
      <c r="LY46" s="273"/>
      <c r="LZ46" s="273"/>
      <c r="MA46" s="273"/>
      <c r="MB46" s="273"/>
      <c r="MC46" s="273"/>
      <c r="MD46" s="273"/>
      <c r="ME46" s="273"/>
      <c r="MF46" s="273"/>
      <c r="MG46" s="273"/>
      <c r="MH46" s="273"/>
      <c r="MI46" s="273"/>
      <c r="MJ46" s="273"/>
      <c r="MK46" s="273"/>
      <c r="ML46" s="273"/>
      <c r="MM46" s="273"/>
      <c r="MN46" s="273"/>
      <c r="MO46" s="273"/>
      <c r="MP46" s="273"/>
      <c r="MQ46" s="273"/>
      <c r="MR46" s="273"/>
      <c r="MS46" s="273"/>
      <c r="MT46" s="273"/>
      <c r="MU46" s="273"/>
      <c r="MV46" s="273"/>
      <c r="MW46" s="273"/>
      <c r="MX46" s="273"/>
      <c r="MY46" s="273"/>
      <c r="MZ46" s="273">
        <v>1</v>
      </c>
      <c r="NA46" s="273"/>
      <c r="NB46" s="273"/>
      <c r="NC46" s="273"/>
      <c r="ND46" s="273"/>
      <c r="NE46" s="273"/>
      <c r="NF46" s="273"/>
      <c r="NG46" s="273"/>
      <c r="NH46" s="273"/>
      <c r="NI46" s="273"/>
      <c r="NJ46" s="273"/>
      <c r="NK46" s="273">
        <v>1</v>
      </c>
      <c r="NL46" s="273"/>
      <c r="NM46" s="273">
        <v>1</v>
      </c>
      <c r="NN46" s="273"/>
      <c r="NO46" s="273"/>
      <c r="NP46" s="274"/>
      <c r="NQ46" s="282"/>
      <c r="NR46" s="280">
        <v>1</v>
      </c>
      <c r="NS46" s="280"/>
      <c r="NT46" s="280"/>
      <c r="NU46" s="280"/>
      <c r="NV46" s="280"/>
      <c r="NW46" s="281">
        <v>1</v>
      </c>
    </row>
    <row r="47" spans="1:387" s="267" customFormat="1" ht="30" customHeight="1" thickBot="1" x14ac:dyDescent="0.3">
      <c r="A47" s="268">
        <f>'Ratownictwo_medyczne I st.'!A47</f>
        <v>28</v>
      </c>
      <c r="B47" s="269" t="str">
        <f>IF('Ratownictwo_medyczne I st.'!B47&gt;0,'Ratownictwo_medyczne I st.'!B47," ")</f>
        <v xml:space="preserve"> </v>
      </c>
      <c r="C47" s="269" t="str">
        <f>IF('Ratownictwo_medyczne I st.'!C47&gt;0,'Ratownictwo_medyczne I st.'!C47," ")</f>
        <v>2025/2028</v>
      </c>
      <c r="D47" s="269" t="str">
        <f>IF('Ratownictwo_medyczne I st.'!D47&gt;0,'Ratownictwo_medyczne I st.'!D47," ")</f>
        <v xml:space="preserve"> </v>
      </c>
      <c r="E47" s="269">
        <f>IF('Ratownictwo_medyczne I st.'!E47&gt;0,'Ratownictwo_medyczne I st.'!E47," ")</f>
        <v>1</v>
      </c>
      <c r="F47" s="269" t="str">
        <f>IF('Ratownictwo_medyczne I st.'!F47&gt;0,'Ratownictwo_medyczne I st.'!F47," ")</f>
        <v>2025/2026</v>
      </c>
      <c r="G47" s="269" t="str">
        <f>IF('Ratownictwo_medyczne I st.'!G47&gt;0,'Ratownictwo_medyczne I st.'!G47," ")</f>
        <v>RPS</v>
      </c>
      <c r="H47" s="269" t="str">
        <f>IF('Ratownictwo_medyczne I st.'!H47&gt;0,'Ratownictwo_medyczne I st.'!H47," ")</f>
        <v>ze standardu</v>
      </c>
      <c r="I47" s="313" t="str">
        <f>IF('Ratownictwo_medyczne I st.'!I47&gt;0,'Ratownictwo_medyczne I st.'!I47," ")</f>
        <v>Wychowanie fizyczne</v>
      </c>
      <c r="J47" s="316">
        <f>'Ratownictwo_medyczne I st.'!L47</f>
        <v>60</v>
      </c>
      <c r="K47" s="251">
        <f>'Ratownictwo_medyczne I st.'!M47</f>
        <v>0</v>
      </c>
      <c r="L47" s="252">
        <f>'Ratownictwo_medyczne I st.'!N47</f>
        <v>60</v>
      </c>
      <c r="M47" s="253">
        <f>'Ratownictwo_medyczne I st.'!AA47+'Ratownictwo_medyczne I st.'!AC47+'Ratownictwo_medyczne I st.'!AX47+'Ratownictwo_medyczne I st.'!AZ47</f>
        <v>0</v>
      </c>
      <c r="N47" s="317">
        <f>'Ratownictwo_medyczne I st.'!O47</f>
        <v>60</v>
      </c>
      <c r="O47" s="318">
        <f>'Ratownictwo_medyczne I st.'!P47</f>
        <v>0</v>
      </c>
      <c r="P47" s="319" t="str">
        <f>'Ratownictwo_medyczne I st.'!U47</f>
        <v>zal</v>
      </c>
      <c r="Q47" s="325">
        <f t="shared" si="0"/>
        <v>1</v>
      </c>
      <c r="R47" s="304">
        <f t="shared" si="1"/>
        <v>1</v>
      </c>
      <c r="S47" s="293">
        <f t="shared" si="2"/>
        <v>0</v>
      </c>
      <c r="T47" s="272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95"/>
      <c r="BV47" s="272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6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>
        <v>1</v>
      </c>
      <c r="EA47" s="273"/>
      <c r="EB47" s="273"/>
      <c r="EC47" s="273"/>
      <c r="ED47" s="295"/>
      <c r="EE47" s="272"/>
      <c r="EF47" s="273"/>
      <c r="EG47" s="273"/>
      <c r="EH47" s="273"/>
      <c r="EI47" s="273"/>
      <c r="EJ47" s="273"/>
      <c r="EK47" s="273"/>
      <c r="EL47" s="273"/>
      <c r="EM47" s="273"/>
      <c r="EN47" s="273"/>
      <c r="EO47" s="273"/>
      <c r="EP47" s="273"/>
      <c r="EQ47" s="273"/>
      <c r="ER47" s="273"/>
      <c r="ES47" s="273"/>
      <c r="ET47" s="273"/>
      <c r="EU47" s="273"/>
      <c r="EV47" s="273"/>
      <c r="EW47" s="273"/>
      <c r="EX47" s="273"/>
      <c r="EY47" s="273"/>
      <c r="EZ47" s="273"/>
      <c r="FA47" s="273"/>
      <c r="FB47" s="273"/>
      <c r="FC47" s="273"/>
      <c r="FD47" s="273"/>
      <c r="FE47" s="273"/>
      <c r="FF47" s="273"/>
      <c r="FG47" s="273"/>
      <c r="FH47" s="273"/>
      <c r="FI47" s="273"/>
      <c r="FJ47" s="273"/>
      <c r="FK47" s="273"/>
      <c r="FL47" s="273"/>
      <c r="FM47" s="273"/>
      <c r="FN47" s="273"/>
      <c r="FO47" s="273"/>
      <c r="FP47" s="273"/>
      <c r="FQ47" s="273"/>
      <c r="FR47" s="273"/>
      <c r="FS47" s="273"/>
      <c r="FT47" s="273"/>
      <c r="FU47" s="273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3"/>
      <c r="GM47" s="273"/>
      <c r="GN47" s="273"/>
      <c r="GO47" s="273"/>
      <c r="GP47" s="273"/>
      <c r="GQ47" s="273"/>
      <c r="GR47" s="273"/>
      <c r="GS47" s="273"/>
      <c r="GT47" s="273"/>
      <c r="GU47" s="273"/>
      <c r="GV47" s="273"/>
      <c r="GW47" s="273"/>
      <c r="GX47" s="273"/>
      <c r="GY47" s="273"/>
      <c r="GZ47" s="273"/>
      <c r="HA47" s="273"/>
      <c r="HB47" s="273"/>
      <c r="HC47" s="273"/>
      <c r="HD47" s="273"/>
      <c r="HE47" s="273"/>
      <c r="HF47" s="273"/>
      <c r="HG47" s="273"/>
      <c r="HH47" s="273"/>
      <c r="HI47" s="273"/>
      <c r="HJ47" s="273"/>
      <c r="HK47" s="273"/>
      <c r="HL47" s="273"/>
      <c r="HM47" s="273"/>
      <c r="HN47" s="273"/>
      <c r="HO47" s="273"/>
      <c r="HP47" s="273"/>
      <c r="HQ47" s="273"/>
      <c r="HR47" s="273"/>
      <c r="HS47" s="273"/>
      <c r="HT47" s="273"/>
      <c r="HU47" s="273"/>
      <c r="HV47" s="273"/>
      <c r="HW47" s="273"/>
      <c r="HX47" s="273"/>
      <c r="HY47" s="273"/>
      <c r="HZ47" s="273"/>
      <c r="IA47" s="273"/>
      <c r="IB47" s="273"/>
      <c r="IC47" s="273"/>
      <c r="ID47" s="273"/>
      <c r="IE47" s="273"/>
      <c r="IF47" s="273"/>
      <c r="IG47" s="273"/>
      <c r="IH47" s="273"/>
      <c r="II47" s="273"/>
      <c r="IJ47" s="273"/>
      <c r="IK47" s="273"/>
      <c r="IL47" s="273"/>
      <c r="IM47" s="273"/>
      <c r="IN47" s="273"/>
      <c r="IO47" s="273"/>
      <c r="IP47" s="273"/>
      <c r="IQ47" s="273"/>
      <c r="IR47" s="273"/>
      <c r="IS47" s="273"/>
      <c r="IT47" s="273"/>
      <c r="IU47" s="273"/>
      <c r="IV47" s="273"/>
      <c r="IW47" s="273"/>
      <c r="IX47" s="273"/>
      <c r="IY47" s="295"/>
      <c r="IZ47" s="272"/>
      <c r="JA47" s="273"/>
      <c r="JB47" s="273"/>
      <c r="JC47" s="273"/>
      <c r="JD47" s="273"/>
      <c r="JE47" s="273"/>
      <c r="JF47" s="273"/>
      <c r="JG47" s="273"/>
      <c r="JH47" s="273"/>
      <c r="JI47" s="273"/>
      <c r="JJ47" s="273"/>
      <c r="JK47" s="273"/>
      <c r="JL47" s="273"/>
      <c r="JM47" s="273"/>
      <c r="JN47" s="273"/>
      <c r="JO47" s="273"/>
      <c r="JP47" s="273"/>
      <c r="JQ47" s="273"/>
      <c r="JR47" s="274"/>
      <c r="JS47" s="275"/>
      <c r="JT47" s="273"/>
      <c r="JU47" s="273"/>
      <c r="JV47" s="273"/>
      <c r="JW47" s="273"/>
      <c r="JX47" s="273"/>
      <c r="JY47" s="273"/>
      <c r="JZ47" s="273"/>
      <c r="KA47" s="273"/>
      <c r="KB47" s="273"/>
      <c r="KC47" s="273"/>
      <c r="KD47" s="273"/>
      <c r="KE47" s="273"/>
      <c r="KF47" s="273"/>
      <c r="KG47" s="273"/>
      <c r="KH47" s="273"/>
      <c r="KI47" s="273"/>
      <c r="KJ47" s="273"/>
      <c r="KK47" s="273"/>
      <c r="KL47" s="273"/>
      <c r="KM47" s="273"/>
      <c r="KN47" s="273"/>
      <c r="KO47" s="276">
        <v>1</v>
      </c>
      <c r="KP47" s="272"/>
      <c r="KQ47" s="273"/>
      <c r="KR47" s="273"/>
      <c r="KS47" s="273"/>
      <c r="KT47" s="273"/>
      <c r="KU47" s="273"/>
      <c r="KV47" s="273"/>
      <c r="KW47" s="273"/>
      <c r="KX47" s="273"/>
      <c r="KY47" s="273"/>
      <c r="KZ47" s="273"/>
      <c r="LA47" s="273"/>
      <c r="LB47" s="273"/>
      <c r="LC47" s="273"/>
      <c r="LD47" s="273"/>
      <c r="LE47" s="273"/>
      <c r="LF47" s="273"/>
      <c r="LG47" s="273"/>
      <c r="LH47" s="273"/>
      <c r="LI47" s="273"/>
      <c r="LJ47" s="273"/>
      <c r="LK47" s="273"/>
      <c r="LL47" s="273"/>
      <c r="LM47" s="273"/>
      <c r="LN47" s="273"/>
      <c r="LO47" s="273"/>
      <c r="LP47" s="273"/>
      <c r="LQ47" s="273"/>
      <c r="LR47" s="273"/>
      <c r="LS47" s="273"/>
      <c r="LT47" s="273"/>
      <c r="LU47" s="273"/>
      <c r="LV47" s="273"/>
      <c r="LW47" s="273"/>
      <c r="LX47" s="273"/>
      <c r="LY47" s="273"/>
      <c r="LZ47" s="273"/>
      <c r="MA47" s="273"/>
      <c r="MB47" s="273"/>
      <c r="MC47" s="273"/>
      <c r="MD47" s="273"/>
      <c r="ME47" s="273"/>
      <c r="MF47" s="273"/>
      <c r="MG47" s="273"/>
      <c r="MH47" s="273"/>
      <c r="MI47" s="273"/>
      <c r="MJ47" s="273"/>
      <c r="MK47" s="273"/>
      <c r="ML47" s="273"/>
      <c r="MM47" s="273"/>
      <c r="MN47" s="273"/>
      <c r="MO47" s="273"/>
      <c r="MP47" s="273"/>
      <c r="MQ47" s="273"/>
      <c r="MR47" s="273"/>
      <c r="MS47" s="273"/>
      <c r="MT47" s="273"/>
      <c r="MU47" s="273"/>
      <c r="MV47" s="273"/>
      <c r="MW47" s="273"/>
      <c r="MX47" s="273"/>
      <c r="MY47" s="273"/>
      <c r="MZ47" s="273"/>
      <c r="NA47" s="273"/>
      <c r="NB47" s="273"/>
      <c r="NC47" s="273"/>
      <c r="ND47" s="273"/>
      <c r="NE47" s="273"/>
      <c r="NF47" s="273"/>
      <c r="NG47" s="273"/>
      <c r="NH47" s="273"/>
      <c r="NI47" s="273"/>
      <c r="NJ47" s="273"/>
      <c r="NK47" s="273"/>
      <c r="NL47" s="273"/>
      <c r="NM47" s="273"/>
      <c r="NN47" s="273"/>
      <c r="NO47" s="273"/>
      <c r="NP47" s="274"/>
      <c r="NQ47" s="275"/>
      <c r="NR47" s="273"/>
      <c r="NS47" s="273"/>
      <c r="NT47" s="273"/>
      <c r="NU47" s="273"/>
      <c r="NV47" s="273"/>
      <c r="NW47" s="274"/>
    </row>
    <row r="48" spans="1:387" s="267" customFormat="1" ht="30" customHeight="1" thickBot="1" x14ac:dyDescent="0.3">
      <c r="A48" s="284"/>
      <c r="B48" s="312"/>
      <c r="C48" s="288"/>
      <c r="D48" s="288"/>
      <c r="E48" s="312"/>
      <c r="F48" s="326"/>
      <c r="G48" s="326"/>
      <c r="H48" s="320"/>
      <c r="I48" s="321" t="str">
        <f>IF('Ratownictwo_medyczne I st.'!I48&gt;0,'Ratownictwo_medyczne I st.'!I48," ")</f>
        <v>sumy dla 1 roku</v>
      </c>
      <c r="J48" s="285">
        <f t="shared" ref="J48:BU48" si="9">SUM(J20:J47)</f>
        <v>1654</v>
      </c>
      <c r="K48" s="327">
        <f t="shared" si="9"/>
        <v>450</v>
      </c>
      <c r="L48" s="327">
        <f t="shared" si="9"/>
        <v>1204</v>
      </c>
      <c r="M48" s="327">
        <f t="shared" si="9"/>
        <v>473</v>
      </c>
      <c r="N48" s="327">
        <f t="shared" si="9"/>
        <v>1204</v>
      </c>
      <c r="O48" s="327">
        <f t="shared" si="9"/>
        <v>62</v>
      </c>
      <c r="P48" s="327">
        <f t="shared" si="9"/>
        <v>0</v>
      </c>
      <c r="Q48" s="327">
        <f t="shared" si="9"/>
        <v>171</v>
      </c>
      <c r="R48" s="327">
        <f t="shared" si="9"/>
        <v>153</v>
      </c>
      <c r="S48" s="327">
        <f t="shared" si="9"/>
        <v>54</v>
      </c>
      <c r="T48" s="286">
        <f t="shared" si="9"/>
        <v>1</v>
      </c>
      <c r="U48" s="286">
        <f t="shared" si="9"/>
        <v>1</v>
      </c>
      <c r="V48" s="286">
        <f t="shared" si="9"/>
        <v>1</v>
      </c>
      <c r="W48" s="286">
        <f t="shared" si="9"/>
        <v>1</v>
      </c>
      <c r="X48" s="286">
        <f t="shared" si="9"/>
        <v>1</v>
      </c>
      <c r="Y48" s="286">
        <f t="shared" si="9"/>
        <v>1</v>
      </c>
      <c r="Z48" s="286">
        <f t="shared" si="9"/>
        <v>1</v>
      </c>
      <c r="AA48" s="286">
        <f t="shared" si="9"/>
        <v>1</v>
      </c>
      <c r="AB48" s="286">
        <f t="shared" si="9"/>
        <v>1</v>
      </c>
      <c r="AC48" s="286">
        <f t="shared" si="9"/>
        <v>1</v>
      </c>
      <c r="AD48" s="286">
        <f t="shared" si="9"/>
        <v>1</v>
      </c>
      <c r="AE48" s="286">
        <f t="shared" si="9"/>
        <v>1</v>
      </c>
      <c r="AF48" s="286">
        <f t="shared" si="9"/>
        <v>1</v>
      </c>
      <c r="AG48" s="286">
        <f t="shared" si="9"/>
        <v>1</v>
      </c>
      <c r="AH48" s="286">
        <f t="shared" si="9"/>
        <v>1</v>
      </c>
      <c r="AI48" s="286">
        <f t="shared" si="9"/>
        <v>1</v>
      </c>
      <c r="AJ48" s="286">
        <f t="shared" si="9"/>
        <v>1</v>
      </c>
      <c r="AK48" s="286">
        <f t="shared" si="9"/>
        <v>1</v>
      </c>
      <c r="AL48" s="286">
        <f t="shared" si="9"/>
        <v>1</v>
      </c>
      <c r="AM48" s="286">
        <f t="shared" si="9"/>
        <v>1</v>
      </c>
      <c r="AN48" s="286">
        <f t="shared" si="9"/>
        <v>1</v>
      </c>
      <c r="AO48" s="286">
        <f t="shared" si="9"/>
        <v>1</v>
      </c>
      <c r="AP48" s="286">
        <f t="shared" si="9"/>
        <v>1</v>
      </c>
      <c r="AQ48" s="286">
        <f t="shared" si="9"/>
        <v>1</v>
      </c>
      <c r="AR48" s="286">
        <f t="shared" si="9"/>
        <v>1</v>
      </c>
      <c r="AS48" s="286">
        <f t="shared" si="9"/>
        <v>1</v>
      </c>
      <c r="AT48" s="286">
        <f t="shared" si="9"/>
        <v>1</v>
      </c>
      <c r="AU48" s="286">
        <f t="shared" si="9"/>
        <v>1</v>
      </c>
      <c r="AV48" s="286">
        <f t="shared" si="9"/>
        <v>1</v>
      </c>
      <c r="AW48" s="286">
        <f t="shared" si="9"/>
        <v>1</v>
      </c>
      <c r="AX48" s="286">
        <f t="shared" si="9"/>
        <v>1</v>
      </c>
      <c r="AY48" s="286">
        <f t="shared" si="9"/>
        <v>1</v>
      </c>
      <c r="AZ48" s="286">
        <f t="shared" si="9"/>
        <v>1</v>
      </c>
      <c r="BA48" s="286">
        <f t="shared" si="9"/>
        <v>1</v>
      </c>
      <c r="BB48" s="286">
        <f t="shared" si="9"/>
        <v>1</v>
      </c>
      <c r="BC48" s="286">
        <f t="shared" si="9"/>
        <v>1</v>
      </c>
      <c r="BD48" s="286">
        <f t="shared" si="9"/>
        <v>1</v>
      </c>
      <c r="BE48" s="286">
        <f t="shared" si="9"/>
        <v>1</v>
      </c>
      <c r="BF48" s="286">
        <f t="shared" si="9"/>
        <v>1</v>
      </c>
      <c r="BG48" s="286">
        <f t="shared" si="9"/>
        <v>1</v>
      </c>
      <c r="BH48" s="286">
        <f t="shared" si="9"/>
        <v>1</v>
      </c>
      <c r="BI48" s="286">
        <f t="shared" si="9"/>
        <v>1</v>
      </c>
      <c r="BJ48" s="286">
        <f t="shared" si="9"/>
        <v>1</v>
      </c>
      <c r="BK48" s="286">
        <f t="shared" si="9"/>
        <v>1</v>
      </c>
      <c r="BL48" s="286">
        <f t="shared" si="9"/>
        <v>1</v>
      </c>
      <c r="BM48" s="286">
        <f t="shared" si="9"/>
        <v>1</v>
      </c>
      <c r="BN48" s="286">
        <f t="shared" si="9"/>
        <v>1</v>
      </c>
      <c r="BO48" s="286">
        <f t="shared" si="9"/>
        <v>1</v>
      </c>
      <c r="BP48" s="286">
        <f t="shared" si="9"/>
        <v>1</v>
      </c>
      <c r="BQ48" s="286">
        <f t="shared" si="9"/>
        <v>1</v>
      </c>
      <c r="BR48" s="286">
        <f t="shared" si="9"/>
        <v>1</v>
      </c>
      <c r="BS48" s="286">
        <f t="shared" si="9"/>
        <v>1</v>
      </c>
      <c r="BT48" s="286">
        <f t="shared" si="9"/>
        <v>0</v>
      </c>
      <c r="BU48" s="287">
        <f t="shared" si="9"/>
        <v>0</v>
      </c>
      <c r="BV48" s="289">
        <f t="shared" ref="BV48:EG48" si="10">SUM(BV20:BV47)</f>
        <v>1</v>
      </c>
      <c r="BW48" s="286">
        <f t="shared" si="10"/>
        <v>2</v>
      </c>
      <c r="BX48" s="286">
        <f t="shared" si="10"/>
        <v>2</v>
      </c>
      <c r="BY48" s="286">
        <f t="shared" si="10"/>
        <v>1</v>
      </c>
      <c r="BZ48" s="286">
        <f t="shared" si="10"/>
        <v>2</v>
      </c>
      <c r="CA48" s="286">
        <f t="shared" si="10"/>
        <v>3</v>
      </c>
      <c r="CB48" s="286">
        <f t="shared" si="10"/>
        <v>2</v>
      </c>
      <c r="CC48" s="286">
        <f t="shared" si="10"/>
        <v>1</v>
      </c>
      <c r="CD48" s="286">
        <f t="shared" si="10"/>
        <v>1</v>
      </c>
      <c r="CE48" s="286">
        <f t="shared" si="10"/>
        <v>2</v>
      </c>
      <c r="CF48" s="286">
        <f t="shared" si="10"/>
        <v>1</v>
      </c>
      <c r="CG48" s="286">
        <f t="shared" si="10"/>
        <v>1</v>
      </c>
      <c r="CH48" s="286">
        <f t="shared" si="10"/>
        <v>1</v>
      </c>
      <c r="CI48" s="286">
        <f t="shared" si="10"/>
        <v>1</v>
      </c>
      <c r="CJ48" s="286">
        <f t="shared" si="10"/>
        <v>3</v>
      </c>
      <c r="CK48" s="286">
        <f t="shared" si="10"/>
        <v>1</v>
      </c>
      <c r="CL48" s="286">
        <f t="shared" si="10"/>
        <v>3</v>
      </c>
      <c r="CM48" s="286">
        <f t="shared" si="10"/>
        <v>2</v>
      </c>
      <c r="CN48" s="286">
        <f t="shared" si="10"/>
        <v>2</v>
      </c>
      <c r="CO48" s="286">
        <f t="shared" si="10"/>
        <v>1</v>
      </c>
      <c r="CP48" s="286">
        <f t="shared" si="10"/>
        <v>1</v>
      </c>
      <c r="CQ48" s="286">
        <f t="shared" si="10"/>
        <v>1</v>
      </c>
      <c r="CR48" s="286">
        <f t="shared" si="10"/>
        <v>1</v>
      </c>
      <c r="CS48" s="286">
        <f t="shared" si="10"/>
        <v>1</v>
      </c>
      <c r="CT48" s="286">
        <f t="shared" si="10"/>
        <v>1</v>
      </c>
      <c r="CU48" s="286">
        <f t="shared" si="10"/>
        <v>1</v>
      </c>
      <c r="CV48" s="286">
        <f t="shared" si="10"/>
        <v>1</v>
      </c>
      <c r="CW48" s="286">
        <f t="shared" si="10"/>
        <v>1</v>
      </c>
      <c r="CX48" s="286">
        <f t="shared" si="10"/>
        <v>1</v>
      </c>
      <c r="CY48" s="286">
        <f t="shared" si="10"/>
        <v>1</v>
      </c>
      <c r="CZ48" s="286">
        <f t="shared" si="10"/>
        <v>3</v>
      </c>
      <c r="DA48" s="286">
        <f t="shared" si="10"/>
        <v>1</v>
      </c>
      <c r="DB48" s="286">
        <f t="shared" si="10"/>
        <v>1</v>
      </c>
      <c r="DC48" s="286">
        <f t="shared" si="10"/>
        <v>1</v>
      </c>
      <c r="DD48" s="286">
        <f t="shared" si="10"/>
        <v>1</v>
      </c>
      <c r="DE48" s="286">
        <f t="shared" si="10"/>
        <v>1</v>
      </c>
      <c r="DF48" s="286">
        <f t="shared" si="10"/>
        <v>1</v>
      </c>
      <c r="DG48" s="286">
        <f t="shared" si="10"/>
        <v>1</v>
      </c>
      <c r="DH48" s="286">
        <f t="shared" si="10"/>
        <v>1</v>
      </c>
      <c r="DI48" s="286">
        <f t="shared" si="10"/>
        <v>1</v>
      </c>
      <c r="DJ48" s="286">
        <f t="shared" si="10"/>
        <v>2</v>
      </c>
      <c r="DK48" s="286">
        <f t="shared" si="10"/>
        <v>1</v>
      </c>
      <c r="DL48" s="286">
        <f t="shared" si="10"/>
        <v>1</v>
      </c>
      <c r="DM48" s="286">
        <f t="shared" si="10"/>
        <v>2</v>
      </c>
      <c r="DN48" s="286">
        <f t="shared" si="10"/>
        <v>1</v>
      </c>
      <c r="DO48" s="286">
        <f t="shared" si="10"/>
        <v>1</v>
      </c>
      <c r="DP48" s="286">
        <f t="shared" si="10"/>
        <v>1</v>
      </c>
      <c r="DQ48" s="286">
        <f t="shared" si="10"/>
        <v>1</v>
      </c>
      <c r="DR48" s="286">
        <f t="shared" si="10"/>
        <v>1</v>
      </c>
      <c r="DS48" s="286">
        <f t="shared" si="10"/>
        <v>1</v>
      </c>
      <c r="DT48" s="286">
        <f t="shared" si="10"/>
        <v>1</v>
      </c>
      <c r="DU48" s="286">
        <f t="shared" si="10"/>
        <v>2</v>
      </c>
      <c r="DV48" s="286">
        <f t="shared" si="10"/>
        <v>2</v>
      </c>
      <c r="DW48" s="286">
        <f t="shared" si="10"/>
        <v>1</v>
      </c>
      <c r="DX48" s="286">
        <f t="shared" si="10"/>
        <v>1</v>
      </c>
      <c r="DY48" s="286">
        <f t="shared" si="10"/>
        <v>1</v>
      </c>
      <c r="DZ48" s="286">
        <f t="shared" si="10"/>
        <v>1</v>
      </c>
      <c r="EA48" s="286">
        <f t="shared" si="10"/>
        <v>0</v>
      </c>
      <c r="EB48" s="286">
        <f t="shared" si="10"/>
        <v>1</v>
      </c>
      <c r="EC48" s="286">
        <f t="shared" si="10"/>
        <v>1</v>
      </c>
      <c r="ED48" s="287">
        <f t="shared" si="10"/>
        <v>1</v>
      </c>
      <c r="EE48" s="324">
        <f t="shared" si="10"/>
        <v>0</v>
      </c>
      <c r="EF48" s="320">
        <f t="shared" si="10"/>
        <v>0</v>
      </c>
      <c r="EG48" s="320">
        <f t="shared" si="10"/>
        <v>0</v>
      </c>
      <c r="EH48" s="320">
        <f t="shared" ref="EH48:GS48" si="11">SUM(EH20:EH47)</f>
        <v>0</v>
      </c>
      <c r="EI48" s="320">
        <f t="shared" si="11"/>
        <v>0</v>
      </c>
      <c r="EJ48" s="320">
        <f t="shared" si="11"/>
        <v>0</v>
      </c>
      <c r="EK48" s="320">
        <f t="shared" si="11"/>
        <v>0</v>
      </c>
      <c r="EL48" s="320">
        <f t="shared" si="11"/>
        <v>0</v>
      </c>
      <c r="EM48" s="320">
        <f t="shared" si="11"/>
        <v>0</v>
      </c>
      <c r="EN48" s="320">
        <f t="shared" si="11"/>
        <v>0</v>
      </c>
      <c r="EO48" s="320">
        <f t="shared" si="11"/>
        <v>0</v>
      </c>
      <c r="EP48" s="320">
        <f t="shared" si="11"/>
        <v>0</v>
      </c>
      <c r="EQ48" s="320">
        <f t="shared" si="11"/>
        <v>0</v>
      </c>
      <c r="ER48" s="320">
        <f t="shared" si="11"/>
        <v>0</v>
      </c>
      <c r="ES48" s="320">
        <f t="shared" si="11"/>
        <v>0</v>
      </c>
      <c r="ET48" s="320">
        <f t="shared" si="11"/>
        <v>0</v>
      </c>
      <c r="EU48" s="320">
        <f t="shared" si="11"/>
        <v>0</v>
      </c>
      <c r="EV48" s="320">
        <f t="shared" si="11"/>
        <v>0</v>
      </c>
      <c r="EW48" s="320">
        <f t="shared" si="11"/>
        <v>0</v>
      </c>
      <c r="EX48" s="320">
        <f t="shared" si="11"/>
        <v>0</v>
      </c>
      <c r="EY48" s="320">
        <f t="shared" si="11"/>
        <v>0</v>
      </c>
      <c r="EZ48" s="320">
        <f t="shared" si="11"/>
        <v>2</v>
      </c>
      <c r="FA48" s="320">
        <f t="shared" si="11"/>
        <v>0</v>
      </c>
      <c r="FB48" s="320">
        <f t="shared" si="11"/>
        <v>0</v>
      </c>
      <c r="FC48" s="320">
        <f t="shared" si="11"/>
        <v>0</v>
      </c>
      <c r="FD48" s="320">
        <f t="shared" si="11"/>
        <v>0</v>
      </c>
      <c r="FE48" s="320">
        <f t="shared" si="11"/>
        <v>0</v>
      </c>
      <c r="FF48" s="320">
        <f t="shared" si="11"/>
        <v>0</v>
      </c>
      <c r="FG48" s="320">
        <f t="shared" si="11"/>
        <v>0</v>
      </c>
      <c r="FH48" s="320">
        <f t="shared" si="11"/>
        <v>0</v>
      </c>
      <c r="FI48" s="320">
        <f t="shared" si="11"/>
        <v>0</v>
      </c>
      <c r="FJ48" s="320">
        <f t="shared" si="11"/>
        <v>0</v>
      </c>
      <c r="FK48" s="320">
        <f t="shared" si="11"/>
        <v>0</v>
      </c>
      <c r="FL48" s="320">
        <f t="shared" si="11"/>
        <v>0</v>
      </c>
      <c r="FM48" s="320">
        <f t="shared" si="11"/>
        <v>0</v>
      </c>
      <c r="FN48" s="320">
        <f t="shared" si="11"/>
        <v>0</v>
      </c>
      <c r="FO48" s="320">
        <f t="shared" si="11"/>
        <v>0</v>
      </c>
      <c r="FP48" s="320">
        <f t="shared" si="11"/>
        <v>0</v>
      </c>
      <c r="FQ48" s="320">
        <f t="shared" si="11"/>
        <v>0</v>
      </c>
      <c r="FR48" s="320">
        <f t="shared" si="11"/>
        <v>0</v>
      </c>
      <c r="FS48" s="320">
        <f t="shared" si="11"/>
        <v>1</v>
      </c>
      <c r="FT48" s="320">
        <f t="shared" si="11"/>
        <v>1</v>
      </c>
      <c r="FU48" s="320">
        <f t="shared" si="11"/>
        <v>1</v>
      </c>
      <c r="FV48" s="320">
        <f t="shared" si="11"/>
        <v>1</v>
      </c>
      <c r="FW48" s="320">
        <f t="shared" si="11"/>
        <v>1</v>
      </c>
      <c r="FX48" s="320">
        <f t="shared" si="11"/>
        <v>2</v>
      </c>
      <c r="FY48" s="320">
        <f t="shared" si="11"/>
        <v>2</v>
      </c>
      <c r="FZ48" s="320">
        <f t="shared" si="11"/>
        <v>1</v>
      </c>
      <c r="GA48" s="320">
        <f t="shared" si="11"/>
        <v>1</v>
      </c>
      <c r="GB48" s="320">
        <f t="shared" si="11"/>
        <v>1</v>
      </c>
      <c r="GC48" s="320">
        <f t="shared" si="11"/>
        <v>1</v>
      </c>
      <c r="GD48" s="320">
        <f t="shared" si="11"/>
        <v>2</v>
      </c>
      <c r="GE48" s="320">
        <f t="shared" si="11"/>
        <v>1</v>
      </c>
      <c r="GF48" s="320">
        <f t="shared" si="11"/>
        <v>0</v>
      </c>
      <c r="GG48" s="320">
        <f t="shared" si="11"/>
        <v>0</v>
      </c>
      <c r="GH48" s="320">
        <f t="shared" si="11"/>
        <v>1</v>
      </c>
      <c r="GI48" s="320">
        <f t="shared" si="11"/>
        <v>0</v>
      </c>
      <c r="GJ48" s="320">
        <f t="shared" si="11"/>
        <v>1</v>
      </c>
      <c r="GK48" s="320">
        <f t="shared" si="11"/>
        <v>0</v>
      </c>
      <c r="GL48" s="320">
        <f t="shared" si="11"/>
        <v>0</v>
      </c>
      <c r="GM48" s="320">
        <f t="shared" si="11"/>
        <v>2</v>
      </c>
      <c r="GN48" s="320">
        <f t="shared" si="11"/>
        <v>1</v>
      </c>
      <c r="GO48" s="320">
        <f t="shared" si="11"/>
        <v>1</v>
      </c>
      <c r="GP48" s="320">
        <f t="shared" si="11"/>
        <v>0</v>
      </c>
      <c r="GQ48" s="320">
        <f t="shared" si="11"/>
        <v>1</v>
      </c>
      <c r="GR48" s="320">
        <f t="shared" si="11"/>
        <v>1</v>
      </c>
      <c r="GS48" s="320">
        <f t="shared" si="11"/>
        <v>1</v>
      </c>
      <c r="GT48" s="320">
        <f t="shared" ref="GT48:JE48" si="12">SUM(GT20:GT47)</f>
        <v>0</v>
      </c>
      <c r="GU48" s="320">
        <f t="shared" si="12"/>
        <v>2</v>
      </c>
      <c r="GV48" s="320">
        <f t="shared" si="12"/>
        <v>1</v>
      </c>
      <c r="GW48" s="320">
        <f t="shared" si="12"/>
        <v>1</v>
      </c>
      <c r="GX48" s="320">
        <f t="shared" si="12"/>
        <v>1</v>
      </c>
      <c r="GY48" s="320">
        <f t="shared" si="12"/>
        <v>0</v>
      </c>
      <c r="GZ48" s="320">
        <f t="shared" si="12"/>
        <v>0</v>
      </c>
      <c r="HA48" s="320">
        <f t="shared" si="12"/>
        <v>0</v>
      </c>
      <c r="HB48" s="320">
        <f t="shared" si="12"/>
        <v>0</v>
      </c>
      <c r="HC48" s="320">
        <f t="shared" si="12"/>
        <v>0</v>
      </c>
      <c r="HD48" s="320">
        <f t="shared" si="12"/>
        <v>0</v>
      </c>
      <c r="HE48" s="320">
        <f t="shared" si="12"/>
        <v>0</v>
      </c>
      <c r="HF48" s="320">
        <f t="shared" si="12"/>
        <v>1</v>
      </c>
      <c r="HG48" s="320">
        <f t="shared" si="12"/>
        <v>1</v>
      </c>
      <c r="HH48" s="320">
        <f t="shared" si="12"/>
        <v>0</v>
      </c>
      <c r="HI48" s="320">
        <f t="shared" si="12"/>
        <v>0</v>
      </c>
      <c r="HJ48" s="320">
        <f t="shared" si="12"/>
        <v>0</v>
      </c>
      <c r="HK48" s="320">
        <f t="shared" si="12"/>
        <v>0</v>
      </c>
      <c r="HL48" s="320">
        <f t="shared" si="12"/>
        <v>0</v>
      </c>
      <c r="HM48" s="320">
        <f t="shared" si="12"/>
        <v>0</v>
      </c>
      <c r="HN48" s="320">
        <f t="shared" si="12"/>
        <v>0</v>
      </c>
      <c r="HO48" s="320">
        <f t="shared" si="12"/>
        <v>0</v>
      </c>
      <c r="HP48" s="320">
        <f t="shared" si="12"/>
        <v>0</v>
      </c>
      <c r="HQ48" s="320">
        <f t="shared" si="12"/>
        <v>0</v>
      </c>
      <c r="HR48" s="320">
        <f t="shared" si="12"/>
        <v>0</v>
      </c>
      <c r="HS48" s="320">
        <f t="shared" si="12"/>
        <v>0</v>
      </c>
      <c r="HT48" s="320">
        <f t="shared" si="12"/>
        <v>0</v>
      </c>
      <c r="HU48" s="320">
        <f t="shared" si="12"/>
        <v>0</v>
      </c>
      <c r="HV48" s="320">
        <f t="shared" si="12"/>
        <v>0</v>
      </c>
      <c r="HW48" s="320">
        <f t="shared" si="12"/>
        <v>0</v>
      </c>
      <c r="HX48" s="320">
        <f t="shared" si="12"/>
        <v>2</v>
      </c>
      <c r="HY48" s="320">
        <f t="shared" si="12"/>
        <v>0</v>
      </c>
      <c r="HZ48" s="320">
        <f t="shared" si="12"/>
        <v>0</v>
      </c>
      <c r="IA48" s="320">
        <f t="shared" si="12"/>
        <v>0</v>
      </c>
      <c r="IB48" s="320">
        <f t="shared" si="12"/>
        <v>0</v>
      </c>
      <c r="IC48" s="320">
        <f t="shared" si="12"/>
        <v>0</v>
      </c>
      <c r="ID48" s="320">
        <f t="shared" si="12"/>
        <v>0</v>
      </c>
      <c r="IE48" s="320">
        <f t="shared" si="12"/>
        <v>0</v>
      </c>
      <c r="IF48" s="320">
        <f t="shared" si="12"/>
        <v>1</v>
      </c>
      <c r="IG48" s="320">
        <f t="shared" si="12"/>
        <v>1</v>
      </c>
      <c r="IH48" s="320">
        <f t="shared" si="12"/>
        <v>0</v>
      </c>
      <c r="II48" s="320">
        <f t="shared" si="12"/>
        <v>0</v>
      </c>
      <c r="IJ48" s="320">
        <f t="shared" si="12"/>
        <v>0</v>
      </c>
      <c r="IK48" s="320">
        <f t="shared" si="12"/>
        <v>1</v>
      </c>
      <c r="IL48" s="320">
        <f t="shared" si="12"/>
        <v>1</v>
      </c>
      <c r="IM48" s="320">
        <f t="shared" si="12"/>
        <v>0</v>
      </c>
      <c r="IN48" s="320">
        <f t="shared" si="12"/>
        <v>0</v>
      </c>
      <c r="IO48" s="320">
        <f t="shared" si="12"/>
        <v>0</v>
      </c>
      <c r="IP48" s="320">
        <f t="shared" si="12"/>
        <v>0</v>
      </c>
      <c r="IQ48" s="320">
        <f t="shared" si="12"/>
        <v>0</v>
      </c>
      <c r="IR48" s="320">
        <f t="shared" si="12"/>
        <v>0</v>
      </c>
      <c r="IS48" s="320">
        <f t="shared" si="12"/>
        <v>0</v>
      </c>
      <c r="IT48" s="320">
        <f t="shared" si="12"/>
        <v>0</v>
      </c>
      <c r="IU48" s="320">
        <f t="shared" si="12"/>
        <v>0</v>
      </c>
      <c r="IV48" s="320">
        <f t="shared" si="12"/>
        <v>0</v>
      </c>
      <c r="IW48" s="320">
        <f t="shared" si="12"/>
        <v>0</v>
      </c>
      <c r="IX48" s="320">
        <f t="shared" si="12"/>
        <v>0</v>
      </c>
      <c r="IY48" s="320">
        <f t="shared" si="12"/>
        <v>0</v>
      </c>
      <c r="IZ48" s="322">
        <f t="shared" si="12"/>
        <v>1</v>
      </c>
      <c r="JA48" s="320">
        <f t="shared" si="12"/>
        <v>1</v>
      </c>
      <c r="JB48" s="320">
        <f t="shared" si="12"/>
        <v>1</v>
      </c>
      <c r="JC48" s="320">
        <f t="shared" si="12"/>
        <v>1</v>
      </c>
      <c r="JD48" s="320">
        <f t="shared" si="12"/>
        <v>1</v>
      </c>
      <c r="JE48" s="320">
        <f t="shared" si="12"/>
        <v>1</v>
      </c>
      <c r="JF48" s="320">
        <f t="shared" ref="JF48:LQ48" si="13">SUM(JF20:JF47)</f>
        <v>1</v>
      </c>
      <c r="JG48" s="320">
        <f t="shared" si="13"/>
        <v>1</v>
      </c>
      <c r="JH48" s="320">
        <f t="shared" si="13"/>
        <v>1</v>
      </c>
      <c r="JI48" s="320">
        <f t="shared" si="13"/>
        <v>1</v>
      </c>
      <c r="JJ48" s="320">
        <f t="shared" si="13"/>
        <v>1</v>
      </c>
      <c r="JK48" s="320">
        <f t="shared" si="13"/>
        <v>1</v>
      </c>
      <c r="JL48" s="320">
        <f t="shared" si="13"/>
        <v>1</v>
      </c>
      <c r="JM48" s="320">
        <f t="shared" si="13"/>
        <v>1</v>
      </c>
      <c r="JN48" s="320">
        <f t="shared" si="13"/>
        <v>1</v>
      </c>
      <c r="JO48" s="320">
        <f t="shared" si="13"/>
        <v>1</v>
      </c>
      <c r="JP48" s="320">
        <f t="shared" si="13"/>
        <v>1</v>
      </c>
      <c r="JQ48" s="320">
        <f t="shared" si="13"/>
        <v>1</v>
      </c>
      <c r="JR48" s="320">
        <f t="shared" si="13"/>
        <v>1</v>
      </c>
      <c r="JS48" s="324">
        <f t="shared" si="13"/>
        <v>1</v>
      </c>
      <c r="JT48" s="320">
        <f t="shared" si="13"/>
        <v>2</v>
      </c>
      <c r="JU48" s="320">
        <f t="shared" si="13"/>
        <v>2</v>
      </c>
      <c r="JV48" s="320">
        <f t="shared" si="13"/>
        <v>3</v>
      </c>
      <c r="JW48" s="320">
        <f t="shared" si="13"/>
        <v>2</v>
      </c>
      <c r="JX48" s="320">
        <f t="shared" si="13"/>
        <v>3</v>
      </c>
      <c r="JY48" s="320">
        <f t="shared" si="13"/>
        <v>2</v>
      </c>
      <c r="JZ48" s="320">
        <f t="shared" si="13"/>
        <v>1</v>
      </c>
      <c r="KA48" s="320">
        <f t="shared" si="13"/>
        <v>2</v>
      </c>
      <c r="KB48" s="320">
        <f t="shared" si="13"/>
        <v>1</v>
      </c>
      <c r="KC48" s="320">
        <f t="shared" si="13"/>
        <v>2</v>
      </c>
      <c r="KD48" s="320">
        <f t="shared" si="13"/>
        <v>2</v>
      </c>
      <c r="KE48" s="320">
        <f t="shared" si="13"/>
        <v>1</v>
      </c>
      <c r="KF48" s="320">
        <f t="shared" si="13"/>
        <v>1</v>
      </c>
      <c r="KG48" s="320">
        <f t="shared" si="13"/>
        <v>2</v>
      </c>
      <c r="KH48" s="320">
        <f t="shared" si="13"/>
        <v>1</v>
      </c>
      <c r="KI48" s="320">
        <f t="shared" si="13"/>
        <v>1</v>
      </c>
      <c r="KJ48" s="320">
        <f t="shared" si="13"/>
        <v>2</v>
      </c>
      <c r="KK48" s="320">
        <f t="shared" si="13"/>
        <v>2</v>
      </c>
      <c r="KL48" s="320">
        <f t="shared" si="13"/>
        <v>2</v>
      </c>
      <c r="KM48" s="320">
        <f t="shared" si="13"/>
        <v>0</v>
      </c>
      <c r="KN48" s="320">
        <f t="shared" si="13"/>
        <v>2</v>
      </c>
      <c r="KO48" s="321">
        <f t="shared" si="13"/>
        <v>1</v>
      </c>
      <c r="KP48" s="322">
        <f>SUM(KP20:KP47)</f>
        <v>2</v>
      </c>
      <c r="KQ48" s="320">
        <f t="shared" si="13"/>
        <v>2</v>
      </c>
      <c r="KR48" s="320">
        <f t="shared" si="13"/>
        <v>0</v>
      </c>
      <c r="KS48" s="320">
        <f t="shared" si="13"/>
        <v>3</v>
      </c>
      <c r="KT48" s="320">
        <f t="shared" si="13"/>
        <v>0</v>
      </c>
      <c r="KU48" s="320">
        <f t="shared" si="13"/>
        <v>0</v>
      </c>
      <c r="KV48" s="320">
        <f t="shared" si="13"/>
        <v>5</v>
      </c>
      <c r="KW48" s="320">
        <f t="shared" si="13"/>
        <v>3</v>
      </c>
      <c r="KX48" s="320">
        <f t="shared" si="13"/>
        <v>2</v>
      </c>
      <c r="KY48" s="320">
        <f t="shared" si="13"/>
        <v>1</v>
      </c>
      <c r="KZ48" s="320">
        <f t="shared" si="13"/>
        <v>3</v>
      </c>
      <c r="LA48" s="320">
        <f t="shared" si="13"/>
        <v>0</v>
      </c>
      <c r="LB48" s="320">
        <f t="shared" si="13"/>
        <v>1</v>
      </c>
      <c r="LC48" s="320">
        <f t="shared" si="13"/>
        <v>3</v>
      </c>
      <c r="LD48" s="320">
        <f t="shared" si="13"/>
        <v>0</v>
      </c>
      <c r="LE48" s="320">
        <f t="shared" si="13"/>
        <v>0</v>
      </c>
      <c r="LF48" s="320">
        <f t="shared" si="13"/>
        <v>0</v>
      </c>
      <c r="LG48" s="320">
        <f t="shared" si="13"/>
        <v>3</v>
      </c>
      <c r="LH48" s="320">
        <f t="shared" si="13"/>
        <v>4</v>
      </c>
      <c r="LI48" s="322">
        <f>SUM(LI20:LI47)</f>
        <v>0</v>
      </c>
      <c r="LJ48" s="320">
        <f t="shared" si="13"/>
        <v>3</v>
      </c>
      <c r="LK48" s="320">
        <f t="shared" si="13"/>
        <v>1</v>
      </c>
      <c r="LL48" s="320">
        <f t="shared" si="13"/>
        <v>3</v>
      </c>
      <c r="LM48" s="320">
        <f t="shared" si="13"/>
        <v>0</v>
      </c>
      <c r="LN48" s="320">
        <f t="shared" si="13"/>
        <v>1</v>
      </c>
      <c r="LO48" s="320">
        <f t="shared" si="13"/>
        <v>2</v>
      </c>
      <c r="LP48" s="320">
        <f t="shared" si="13"/>
        <v>3</v>
      </c>
      <c r="LQ48" s="320">
        <f t="shared" si="13"/>
        <v>2</v>
      </c>
      <c r="LR48" s="320">
        <f t="shared" ref="LR48:MF48" si="14">SUM(LR20:LR47)</f>
        <v>0</v>
      </c>
      <c r="LS48" s="320">
        <f t="shared" si="14"/>
        <v>1</v>
      </c>
      <c r="LT48" s="320">
        <f t="shared" si="14"/>
        <v>0</v>
      </c>
      <c r="LU48" s="320">
        <f t="shared" si="14"/>
        <v>2</v>
      </c>
      <c r="LV48" s="320">
        <f t="shared" si="14"/>
        <v>0</v>
      </c>
      <c r="LW48" s="320">
        <f t="shared" si="14"/>
        <v>0</v>
      </c>
      <c r="LX48" s="320">
        <f t="shared" si="14"/>
        <v>1</v>
      </c>
      <c r="LY48" s="320">
        <f t="shared" si="14"/>
        <v>0</v>
      </c>
      <c r="LZ48" s="320">
        <f t="shared" si="14"/>
        <v>0</v>
      </c>
      <c r="MA48" s="320">
        <f t="shared" si="14"/>
        <v>1</v>
      </c>
      <c r="MB48" s="320">
        <f t="shared" si="14"/>
        <v>0</v>
      </c>
      <c r="MC48" s="320">
        <f t="shared" si="14"/>
        <v>0</v>
      </c>
      <c r="MD48" s="320">
        <f t="shared" si="14"/>
        <v>1</v>
      </c>
      <c r="ME48" s="320">
        <f t="shared" si="14"/>
        <v>1</v>
      </c>
      <c r="MF48" s="320">
        <f t="shared" si="14"/>
        <v>1</v>
      </c>
      <c r="MG48" s="320">
        <f t="shared" ref="MG48:NP48" si="15">SUM(MG20:MG47)</f>
        <v>0</v>
      </c>
      <c r="MH48" s="320">
        <f t="shared" si="15"/>
        <v>3</v>
      </c>
      <c r="MI48" s="320">
        <f t="shared" si="15"/>
        <v>5</v>
      </c>
      <c r="MJ48" s="320">
        <f t="shared" si="15"/>
        <v>2</v>
      </c>
      <c r="MK48" s="320">
        <f t="shared" si="15"/>
        <v>2</v>
      </c>
      <c r="ML48" s="320">
        <f t="shared" si="15"/>
        <v>2</v>
      </c>
      <c r="MM48" s="320">
        <f t="shared" si="15"/>
        <v>0</v>
      </c>
      <c r="MN48" s="320">
        <f t="shared" si="15"/>
        <v>1</v>
      </c>
      <c r="MO48" s="320">
        <f t="shared" si="15"/>
        <v>0</v>
      </c>
      <c r="MP48" s="320">
        <f t="shared" si="15"/>
        <v>0</v>
      </c>
      <c r="MQ48" s="320">
        <f t="shared" si="15"/>
        <v>0</v>
      </c>
      <c r="MR48" s="320">
        <f t="shared" si="15"/>
        <v>2</v>
      </c>
      <c r="MS48" s="320">
        <f t="shared" si="15"/>
        <v>4</v>
      </c>
      <c r="MT48" s="320">
        <f t="shared" si="15"/>
        <v>2</v>
      </c>
      <c r="MU48" s="320">
        <f t="shared" si="15"/>
        <v>1</v>
      </c>
      <c r="MV48" s="320">
        <f t="shared" si="15"/>
        <v>0</v>
      </c>
      <c r="MW48" s="320">
        <f t="shared" si="15"/>
        <v>0</v>
      </c>
      <c r="MX48" s="320">
        <f t="shared" si="15"/>
        <v>0</v>
      </c>
      <c r="MY48" s="320">
        <f t="shared" si="15"/>
        <v>0</v>
      </c>
      <c r="MZ48" s="320">
        <f t="shared" si="15"/>
        <v>1</v>
      </c>
      <c r="NA48" s="320">
        <f t="shared" si="15"/>
        <v>1</v>
      </c>
      <c r="NB48" s="320">
        <f t="shared" si="15"/>
        <v>1</v>
      </c>
      <c r="NC48" s="320">
        <f t="shared" si="15"/>
        <v>0</v>
      </c>
      <c r="ND48" s="320">
        <f t="shared" si="15"/>
        <v>0</v>
      </c>
      <c r="NE48" s="320">
        <f t="shared" si="15"/>
        <v>2</v>
      </c>
      <c r="NF48" s="320">
        <f t="shared" si="15"/>
        <v>2</v>
      </c>
      <c r="NG48" s="320">
        <f t="shared" si="15"/>
        <v>0</v>
      </c>
      <c r="NH48" s="320">
        <f t="shared" si="15"/>
        <v>0</v>
      </c>
      <c r="NI48" s="320">
        <f t="shared" si="15"/>
        <v>0</v>
      </c>
      <c r="NJ48" s="320">
        <f t="shared" si="15"/>
        <v>0</v>
      </c>
      <c r="NK48" s="320">
        <f t="shared" si="15"/>
        <v>2</v>
      </c>
      <c r="NL48" s="320">
        <f t="shared" si="15"/>
        <v>0</v>
      </c>
      <c r="NM48" s="320">
        <f t="shared" si="15"/>
        <v>5</v>
      </c>
      <c r="NN48" s="320">
        <f t="shared" si="15"/>
        <v>0</v>
      </c>
      <c r="NO48" s="320">
        <f t="shared" si="15"/>
        <v>0</v>
      </c>
      <c r="NP48" s="320">
        <f t="shared" si="15"/>
        <v>3</v>
      </c>
      <c r="NQ48" s="324">
        <f t="shared" ref="NQ48:NW48" si="16">SUM(NQ20:NQ47)</f>
        <v>5</v>
      </c>
      <c r="NR48" s="320">
        <f t="shared" si="16"/>
        <v>2</v>
      </c>
      <c r="NS48" s="320">
        <f t="shared" si="16"/>
        <v>14</v>
      </c>
      <c r="NT48" s="320">
        <f t="shared" si="16"/>
        <v>10</v>
      </c>
      <c r="NU48" s="320">
        <f t="shared" si="16"/>
        <v>11</v>
      </c>
      <c r="NV48" s="320">
        <f t="shared" si="16"/>
        <v>5</v>
      </c>
      <c r="NW48" s="323">
        <f t="shared" si="16"/>
        <v>7</v>
      </c>
    </row>
    <row r="49" spans="1:387" s="267" customFormat="1" ht="30" customHeight="1" x14ac:dyDescent="0.25">
      <c r="A49" s="290">
        <f>'Ratownictwo_medyczne I st.'!A49</f>
        <v>29</v>
      </c>
      <c r="B49" s="291" t="str">
        <f>IF('Ratownictwo_medyczne I st.'!B49&gt;0,'Ratownictwo_medyczne I st.'!B49," ")</f>
        <v>B</v>
      </c>
      <c r="C49" s="291" t="str">
        <f>IF('Ratownictwo_medyczne I st.'!C49&gt;0,'Ratownictwo_medyczne I st.'!C49," ")</f>
        <v>2025/2028</v>
      </c>
      <c r="D49" s="291" t="str">
        <f>IF('Ratownictwo_medyczne I st.'!D49&gt;0,'Ratownictwo_medyczne I st.'!D49," ")</f>
        <v xml:space="preserve"> </v>
      </c>
      <c r="E49" s="291">
        <f>IF('Ratownictwo_medyczne I st.'!E49&gt;0,'Ratownictwo_medyczne I st.'!E49," ")</f>
        <v>2</v>
      </c>
      <c r="F49" s="291" t="str">
        <f>IF('Ratownictwo_medyczne I st.'!F49&gt;0,'Ratownictwo_medyczne I st.'!F49," ")</f>
        <v>2026/2027</v>
      </c>
      <c r="G49" s="291" t="str">
        <f>IF('Ratownictwo_medyczne I st.'!G49&gt;0,'Ratownictwo_medyczne I st.'!G49," ")</f>
        <v>RPS</v>
      </c>
      <c r="H49" s="291" t="str">
        <f>IF('Ratownictwo_medyczne I st.'!H49&gt;0,'Ratownictwo_medyczne I st.'!H49," ")</f>
        <v>ze standardu</v>
      </c>
      <c r="I49" s="328" t="str">
        <f>IF('Ratownictwo_medyczne I st.'!I49&gt;0,'Ratownictwo_medyczne I st.'!I49," ")</f>
        <v>Język angielski</v>
      </c>
      <c r="J49" s="250">
        <f>'Ratownictwo_medyczne I st.'!L49</f>
        <v>100</v>
      </c>
      <c r="K49" s="251">
        <f>'Ratownictwo_medyczne I st.'!M49</f>
        <v>40</v>
      </c>
      <c r="L49" s="252">
        <f>'Ratownictwo_medyczne I st.'!N49</f>
        <v>60</v>
      </c>
      <c r="M49" s="253">
        <f>'Ratownictwo_medyczne I st.'!AA49+'Ratownictwo_medyczne I st.'!AC49+'Ratownictwo_medyczne I st.'!AX49+'Ratownictwo_medyczne I st.'!AZ49</f>
        <v>0</v>
      </c>
      <c r="N49" s="317">
        <f>'Ratownictwo_medyczne I st.'!O49</f>
        <v>60</v>
      </c>
      <c r="O49" s="318">
        <f>'Ratownictwo_medyczne I st.'!P49</f>
        <v>4</v>
      </c>
      <c r="P49" s="319" t="str">
        <f>'Ratownictwo_medyczne I st.'!U49</f>
        <v>egz</v>
      </c>
      <c r="Q49" s="254">
        <f t="shared" ref="Q49:Q67" si="17">SUM(T49:IY49)</f>
        <v>1</v>
      </c>
      <c r="R49" s="255">
        <f t="shared" ref="R49:R67" si="18">SUM(IZ49:NP49)</f>
        <v>1</v>
      </c>
      <c r="S49" s="329">
        <f t="shared" ref="S49:S67" si="19">SUM(NQ49:NW49)</f>
        <v>2</v>
      </c>
      <c r="T49" s="257"/>
      <c r="U49" s="264"/>
      <c r="V49" s="264"/>
      <c r="W49" s="264"/>
      <c r="X49" s="264"/>
      <c r="Y49" s="270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0"/>
      <c r="BV49" s="257"/>
      <c r="BW49" s="264"/>
      <c r="BX49" s="264"/>
      <c r="BY49" s="264"/>
      <c r="BZ49" s="264"/>
      <c r="CA49" s="264"/>
      <c r="CB49" s="264"/>
      <c r="CC49" s="264"/>
      <c r="CD49" s="264"/>
      <c r="CE49" s="264"/>
      <c r="CF49" s="264"/>
      <c r="CG49" s="264"/>
      <c r="CH49" s="264"/>
      <c r="CI49" s="264"/>
      <c r="CJ49" s="264"/>
      <c r="CK49" s="264"/>
      <c r="CL49" s="264"/>
      <c r="CM49" s="264"/>
      <c r="CN49" s="264"/>
      <c r="CO49" s="264"/>
      <c r="CP49" s="264"/>
      <c r="CQ49" s="264"/>
      <c r="CR49" s="264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>
        <v>1</v>
      </c>
      <c r="EC49" s="273"/>
      <c r="ED49" s="276"/>
      <c r="EE49" s="257"/>
      <c r="EF49" s="264"/>
      <c r="EG49" s="264"/>
      <c r="EH49" s="264"/>
      <c r="EI49" s="264"/>
      <c r="EJ49" s="264"/>
      <c r="EK49" s="264"/>
      <c r="EL49" s="264"/>
      <c r="EM49" s="264"/>
      <c r="EN49" s="264"/>
      <c r="EO49" s="264"/>
      <c r="EP49" s="264"/>
      <c r="EQ49" s="264"/>
      <c r="ER49" s="264"/>
      <c r="ES49" s="264"/>
      <c r="ET49" s="264"/>
      <c r="EU49" s="264"/>
      <c r="EV49" s="264"/>
      <c r="EW49" s="264"/>
      <c r="EX49" s="264"/>
      <c r="EY49" s="264"/>
      <c r="EZ49" s="264"/>
      <c r="FA49" s="264"/>
      <c r="FB49" s="264"/>
      <c r="FC49" s="264"/>
      <c r="FD49" s="264"/>
      <c r="FE49" s="264"/>
      <c r="FF49" s="264"/>
      <c r="FG49" s="264"/>
      <c r="FH49" s="264"/>
      <c r="FI49" s="264"/>
      <c r="FJ49" s="264"/>
      <c r="FK49" s="264"/>
      <c r="FL49" s="264"/>
      <c r="FM49" s="264"/>
      <c r="FN49" s="264"/>
      <c r="FO49" s="264"/>
      <c r="FP49" s="264"/>
      <c r="FQ49" s="264"/>
      <c r="FR49" s="264"/>
      <c r="FS49" s="264"/>
      <c r="FT49" s="273"/>
      <c r="FU49" s="273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3"/>
      <c r="GM49" s="273"/>
      <c r="GN49" s="273"/>
      <c r="GO49" s="273"/>
      <c r="GP49" s="273"/>
      <c r="GQ49" s="273"/>
      <c r="GR49" s="273"/>
      <c r="GS49" s="273"/>
      <c r="GT49" s="273"/>
      <c r="GU49" s="273"/>
      <c r="GV49" s="273"/>
      <c r="GW49" s="273"/>
      <c r="GX49" s="273"/>
      <c r="GY49" s="273"/>
      <c r="GZ49" s="273"/>
      <c r="HA49" s="273"/>
      <c r="HB49" s="273"/>
      <c r="HC49" s="273"/>
      <c r="HD49" s="273"/>
      <c r="HE49" s="273"/>
      <c r="HF49" s="273"/>
      <c r="HG49" s="273"/>
      <c r="HH49" s="273"/>
      <c r="HI49" s="273"/>
      <c r="HJ49" s="273"/>
      <c r="HK49" s="273"/>
      <c r="HL49" s="273"/>
      <c r="HM49" s="273"/>
      <c r="HN49" s="273"/>
      <c r="HO49" s="273"/>
      <c r="HP49" s="273"/>
      <c r="HQ49" s="273"/>
      <c r="HR49" s="273"/>
      <c r="HS49" s="273"/>
      <c r="HT49" s="273"/>
      <c r="HU49" s="273"/>
      <c r="HV49" s="273"/>
      <c r="HW49" s="273"/>
      <c r="HX49" s="273"/>
      <c r="HY49" s="273"/>
      <c r="HZ49" s="273"/>
      <c r="IA49" s="273"/>
      <c r="IB49" s="273"/>
      <c r="IC49" s="273"/>
      <c r="ID49" s="273"/>
      <c r="IE49" s="273"/>
      <c r="IF49" s="273"/>
      <c r="IG49" s="273"/>
      <c r="IH49" s="273"/>
      <c r="II49" s="273"/>
      <c r="IJ49" s="273"/>
      <c r="IK49" s="273"/>
      <c r="IL49" s="273"/>
      <c r="IM49" s="273"/>
      <c r="IN49" s="273"/>
      <c r="IO49" s="273"/>
      <c r="IP49" s="273"/>
      <c r="IQ49" s="273"/>
      <c r="IR49" s="273"/>
      <c r="IS49" s="273"/>
      <c r="IT49" s="273"/>
      <c r="IU49" s="273"/>
      <c r="IV49" s="273"/>
      <c r="IW49" s="273"/>
      <c r="IX49" s="273"/>
      <c r="IY49" s="274"/>
      <c r="IZ49" s="272"/>
      <c r="JA49" s="273"/>
      <c r="JB49" s="276"/>
      <c r="JC49" s="276"/>
      <c r="JD49" s="276"/>
      <c r="JE49" s="276"/>
      <c r="JF49" s="276"/>
      <c r="JG49" s="276"/>
      <c r="JH49" s="276"/>
      <c r="JI49" s="276"/>
      <c r="JJ49" s="276"/>
      <c r="JK49" s="276"/>
      <c r="JL49" s="276"/>
      <c r="JM49" s="276"/>
      <c r="JN49" s="276"/>
      <c r="JO49" s="276"/>
      <c r="JP49" s="276"/>
      <c r="JQ49" s="276"/>
      <c r="JR49" s="274"/>
      <c r="JS49" s="275"/>
      <c r="JT49" s="273"/>
      <c r="JU49" s="273"/>
      <c r="JV49" s="273"/>
      <c r="JW49" s="273"/>
      <c r="JX49" s="273"/>
      <c r="JY49" s="273"/>
      <c r="JZ49" s="273"/>
      <c r="KA49" s="273"/>
      <c r="KB49" s="273"/>
      <c r="KC49" s="273"/>
      <c r="KD49" s="276"/>
      <c r="KE49" s="276"/>
      <c r="KF49" s="276"/>
      <c r="KG49" s="276"/>
      <c r="KH49" s="276">
        <v>1</v>
      </c>
      <c r="KI49" s="276"/>
      <c r="KJ49" s="276"/>
      <c r="KK49" s="276"/>
      <c r="KL49" s="276"/>
      <c r="KM49" s="276"/>
      <c r="KN49" s="276"/>
      <c r="KO49" s="276"/>
      <c r="KP49" s="272"/>
      <c r="KQ49" s="273"/>
      <c r="KR49" s="273"/>
      <c r="KS49" s="273"/>
      <c r="KT49" s="273"/>
      <c r="KU49" s="273"/>
      <c r="KV49" s="273"/>
      <c r="KW49" s="273"/>
      <c r="KX49" s="273"/>
      <c r="KY49" s="273"/>
      <c r="KZ49" s="273"/>
      <c r="LA49" s="273"/>
      <c r="LB49" s="273"/>
      <c r="LC49" s="273"/>
      <c r="LD49" s="273"/>
      <c r="LE49" s="273"/>
      <c r="LF49" s="273"/>
      <c r="LG49" s="273"/>
      <c r="LH49" s="273"/>
      <c r="LI49" s="273"/>
      <c r="LJ49" s="273"/>
      <c r="LK49" s="273"/>
      <c r="LL49" s="273"/>
      <c r="LM49" s="273"/>
      <c r="LN49" s="273"/>
      <c r="LO49" s="273"/>
      <c r="LP49" s="273"/>
      <c r="LQ49" s="273"/>
      <c r="LR49" s="273"/>
      <c r="LS49" s="273"/>
      <c r="LT49" s="273"/>
      <c r="LU49" s="273"/>
      <c r="LV49" s="273"/>
      <c r="LW49" s="273"/>
      <c r="LX49" s="273"/>
      <c r="LY49" s="273"/>
      <c r="LZ49" s="273"/>
      <c r="MA49" s="273"/>
      <c r="MB49" s="273"/>
      <c r="MC49" s="273"/>
      <c r="MD49" s="273"/>
      <c r="ME49" s="273"/>
      <c r="MF49" s="273"/>
      <c r="MG49" s="273"/>
      <c r="MH49" s="273"/>
      <c r="MI49" s="273"/>
      <c r="MJ49" s="273"/>
      <c r="MK49" s="273"/>
      <c r="ML49" s="273"/>
      <c r="MM49" s="273"/>
      <c r="MN49" s="273"/>
      <c r="MO49" s="273"/>
      <c r="MP49" s="273"/>
      <c r="MQ49" s="273"/>
      <c r="MR49" s="273"/>
      <c r="MS49" s="273"/>
      <c r="MT49" s="273"/>
      <c r="MU49" s="273"/>
      <c r="MV49" s="273"/>
      <c r="MW49" s="273"/>
      <c r="MX49" s="273"/>
      <c r="MY49" s="273"/>
      <c r="MZ49" s="273"/>
      <c r="NA49" s="273"/>
      <c r="NB49" s="273"/>
      <c r="NC49" s="273"/>
      <c r="ND49" s="273"/>
      <c r="NE49" s="273"/>
      <c r="NF49" s="273"/>
      <c r="NG49" s="273"/>
      <c r="NH49" s="273"/>
      <c r="NI49" s="273"/>
      <c r="NJ49" s="273"/>
      <c r="NK49" s="273"/>
      <c r="NL49" s="273"/>
      <c r="NM49" s="273"/>
      <c r="NN49" s="273"/>
      <c r="NO49" s="273"/>
      <c r="NP49" s="274"/>
      <c r="NQ49" s="275">
        <v>1</v>
      </c>
      <c r="NR49" s="273"/>
      <c r="NS49" s="273"/>
      <c r="NT49" s="273">
        <v>1</v>
      </c>
      <c r="NU49" s="273"/>
      <c r="NV49" s="273"/>
      <c r="NW49" s="274"/>
    </row>
    <row r="50" spans="1:387" s="267" customFormat="1" ht="30" customHeight="1" x14ac:dyDescent="0.25">
      <c r="A50" s="290">
        <f>'Ratownictwo_medyczne I st.'!A50</f>
        <v>30</v>
      </c>
      <c r="B50" s="291" t="str">
        <f>IF('Ratownictwo_medyczne I st.'!B50&gt;0,'Ratownictwo_medyczne I st.'!B50," ")</f>
        <v>B</v>
      </c>
      <c r="C50" s="291" t="str">
        <f>IF('Ratownictwo_medyczne I st.'!C50&gt;0,'Ratownictwo_medyczne I st.'!C50," ")</f>
        <v>2025/2028</v>
      </c>
      <c r="D50" s="291" t="str">
        <f>IF('Ratownictwo_medyczne I st.'!D50&gt;0,'Ratownictwo_medyczne I st.'!D50," ")</f>
        <v xml:space="preserve"> </v>
      </c>
      <c r="E50" s="291">
        <f>IF('Ratownictwo_medyczne I st.'!E50&gt;0,'Ratownictwo_medyczne I st.'!E50," ")</f>
        <v>2</v>
      </c>
      <c r="F50" s="291" t="str">
        <f>IF('Ratownictwo_medyczne I st.'!F50&gt;0,'Ratownictwo_medyczne I st.'!F50," ")</f>
        <v>2026/2027</v>
      </c>
      <c r="G50" s="291" t="str">
        <f>IF('Ratownictwo_medyczne I st.'!G50&gt;0,'Ratownictwo_medyczne I st.'!G50," ")</f>
        <v>RPS</v>
      </c>
      <c r="H50" s="291" t="str">
        <f>IF('Ratownictwo_medyczne I st.'!H50&gt;0,'Ratownictwo_medyczne I st.'!H50," ")</f>
        <v>ze standardu</v>
      </c>
      <c r="I50" s="328" t="str">
        <f>IF('Ratownictwo_medyczne I st.'!I50&gt;0,'Ratownictwo_medyczne I st.'!I50," ")</f>
        <v>Zajęcia sprawnościowe z elementami ratownictwa specjalistycznego</v>
      </c>
      <c r="J50" s="250">
        <f>'Ratownictwo_medyczne I st.'!L50</f>
        <v>100</v>
      </c>
      <c r="K50" s="251">
        <f>'Ratownictwo_medyczne I st.'!M50</f>
        <v>40</v>
      </c>
      <c r="L50" s="252">
        <f>'Ratownictwo_medyczne I st.'!N50</f>
        <v>60</v>
      </c>
      <c r="M50" s="253">
        <f>'Ratownictwo_medyczne I st.'!AA50+'Ratownictwo_medyczne I st.'!AC50+'Ratownictwo_medyczne I st.'!AX50+'Ratownictwo_medyczne I st.'!AZ50</f>
        <v>0</v>
      </c>
      <c r="N50" s="317">
        <f>'Ratownictwo_medyczne I st.'!O50</f>
        <v>60</v>
      </c>
      <c r="O50" s="318">
        <f>'Ratownictwo_medyczne I st.'!P50</f>
        <v>4</v>
      </c>
      <c r="P50" s="319" t="str">
        <f>'Ratownictwo_medyczne I st.'!U50</f>
        <v>zal</v>
      </c>
      <c r="Q50" s="254">
        <f t="shared" si="17"/>
        <v>0</v>
      </c>
      <c r="R50" s="255">
        <f t="shared" si="18"/>
        <v>5</v>
      </c>
      <c r="S50" s="329">
        <f t="shared" si="19"/>
        <v>1</v>
      </c>
      <c r="T50" s="257"/>
      <c r="U50" s="264"/>
      <c r="V50" s="264"/>
      <c r="W50" s="264"/>
      <c r="X50" s="264"/>
      <c r="Y50" s="270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0"/>
      <c r="BV50" s="257"/>
      <c r="BW50" s="264"/>
      <c r="BX50" s="264"/>
      <c r="BY50" s="264"/>
      <c r="BZ50" s="264"/>
      <c r="CA50" s="264"/>
      <c r="CB50" s="264"/>
      <c r="CC50" s="264"/>
      <c r="CD50" s="264"/>
      <c r="CE50" s="264"/>
      <c r="CF50" s="264"/>
      <c r="CG50" s="264"/>
      <c r="CH50" s="264"/>
      <c r="CI50" s="264"/>
      <c r="CJ50" s="264"/>
      <c r="CK50" s="264"/>
      <c r="CL50" s="264"/>
      <c r="CM50" s="264"/>
      <c r="CN50" s="264"/>
      <c r="CO50" s="264"/>
      <c r="CP50" s="264"/>
      <c r="CQ50" s="264"/>
      <c r="CR50" s="264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6"/>
      <c r="EE50" s="257"/>
      <c r="EF50" s="264"/>
      <c r="EG50" s="264"/>
      <c r="EH50" s="264"/>
      <c r="EI50" s="264"/>
      <c r="EJ50" s="264"/>
      <c r="EK50" s="264"/>
      <c r="EL50" s="264"/>
      <c r="EM50" s="264"/>
      <c r="EN50" s="264"/>
      <c r="EO50" s="264"/>
      <c r="EP50" s="264"/>
      <c r="EQ50" s="264"/>
      <c r="ER50" s="264"/>
      <c r="ES50" s="264"/>
      <c r="ET50" s="264"/>
      <c r="EU50" s="264"/>
      <c r="EV50" s="264"/>
      <c r="EW50" s="264"/>
      <c r="EX50" s="264"/>
      <c r="EY50" s="264"/>
      <c r="EZ50" s="264"/>
      <c r="FA50" s="264"/>
      <c r="FB50" s="264"/>
      <c r="FC50" s="264"/>
      <c r="FD50" s="264"/>
      <c r="FE50" s="264"/>
      <c r="FF50" s="264"/>
      <c r="FG50" s="264"/>
      <c r="FH50" s="264"/>
      <c r="FI50" s="264"/>
      <c r="FJ50" s="264"/>
      <c r="FK50" s="264"/>
      <c r="FL50" s="264"/>
      <c r="FM50" s="264"/>
      <c r="FN50" s="264"/>
      <c r="FO50" s="264"/>
      <c r="FP50" s="264"/>
      <c r="FQ50" s="264"/>
      <c r="FR50" s="264"/>
      <c r="FS50" s="264"/>
      <c r="FT50" s="273"/>
      <c r="FU50" s="273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3"/>
      <c r="GM50" s="273"/>
      <c r="GN50" s="273"/>
      <c r="GO50" s="273"/>
      <c r="GP50" s="273"/>
      <c r="GQ50" s="273"/>
      <c r="GR50" s="273"/>
      <c r="GS50" s="273"/>
      <c r="GT50" s="273"/>
      <c r="GU50" s="273"/>
      <c r="GV50" s="273"/>
      <c r="GW50" s="273"/>
      <c r="GX50" s="273"/>
      <c r="GY50" s="273"/>
      <c r="GZ50" s="273"/>
      <c r="HA50" s="273"/>
      <c r="HB50" s="273"/>
      <c r="HC50" s="273"/>
      <c r="HD50" s="273"/>
      <c r="HE50" s="273"/>
      <c r="HF50" s="273"/>
      <c r="HG50" s="273"/>
      <c r="HH50" s="273"/>
      <c r="HI50" s="273"/>
      <c r="HJ50" s="273"/>
      <c r="HK50" s="273"/>
      <c r="HL50" s="273"/>
      <c r="HM50" s="273"/>
      <c r="HN50" s="273"/>
      <c r="HO50" s="273"/>
      <c r="HP50" s="273"/>
      <c r="HQ50" s="273"/>
      <c r="HR50" s="273"/>
      <c r="HS50" s="273"/>
      <c r="HT50" s="273"/>
      <c r="HU50" s="273"/>
      <c r="HV50" s="273"/>
      <c r="HW50" s="273"/>
      <c r="HX50" s="273"/>
      <c r="HY50" s="273"/>
      <c r="HZ50" s="273"/>
      <c r="IA50" s="273"/>
      <c r="IB50" s="273"/>
      <c r="IC50" s="273"/>
      <c r="ID50" s="273"/>
      <c r="IE50" s="273"/>
      <c r="IF50" s="273"/>
      <c r="IG50" s="273"/>
      <c r="IH50" s="273"/>
      <c r="II50" s="273"/>
      <c r="IJ50" s="273"/>
      <c r="IK50" s="273"/>
      <c r="IL50" s="273"/>
      <c r="IM50" s="273"/>
      <c r="IN50" s="273"/>
      <c r="IO50" s="273"/>
      <c r="IP50" s="273"/>
      <c r="IQ50" s="273"/>
      <c r="IR50" s="273"/>
      <c r="IS50" s="273"/>
      <c r="IT50" s="273"/>
      <c r="IU50" s="273"/>
      <c r="IV50" s="273"/>
      <c r="IW50" s="273"/>
      <c r="IX50" s="273"/>
      <c r="IY50" s="274"/>
      <c r="IZ50" s="272"/>
      <c r="JA50" s="273"/>
      <c r="JB50" s="276"/>
      <c r="JC50" s="276"/>
      <c r="JD50" s="276"/>
      <c r="JE50" s="276"/>
      <c r="JF50" s="276"/>
      <c r="JG50" s="276"/>
      <c r="JH50" s="276"/>
      <c r="JI50" s="276"/>
      <c r="JJ50" s="276"/>
      <c r="JK50" s="276"/>
      <c r="JL50" s="276"/>
      <c r="JM50" s="276"/>
      <c r="JN50" s="276"/>
      <c r="JO50" s="276"/>
      <c r="JP50" s="276"/>
      <c r="JQ50" s="276"/>
      <c r="JR50" s="274"/>
      <c r="JS50" s="275"/>
      <c r="JT50" s="273"/>
      <c r="JU50" s="273"/>
      <c r="JV50" s="273"/>
      <c r="JW50" s="273"/>
      <c r="JX50" s="273"/>
      <c r="JY50" s="273"/>
      <c r="JZ50" s="273"/>
      <c r="KA50" s="273"/>
      <c r="KB50" s="273"/>
      <c r="KC50" s="273">
        <v>1</v>
      </c>
      <c r="KD50" s="276">
        <v>1</v>
      </c>
      <c r="KE50" s="276"/>
      <c r="KF50" s="276"/>
      <c r="KG50" s="276"/>
      <c r="KH50" s="276"/>
      <c r="KI50" s="276"/>
      <c r="KJ50" s="276"/>
      <c r="KK50" s="276">
        <v>1</v>
      </c>
      <c r="KL50" s="276">
        <v>1</v>
      </c>
      <c r="KM50" s="276"/>
      <c r="KN50" s="276"/>
      <c r="KO50" s="276">
        <v>1</v>
      </c>
      <c r="KP50" s="272"/>
      <c r="KQ50" s="273"/>
      <c r="KR50" s="273"/>
      <c r="KS50" s="273"/>
      <c r="KT50" s="273"/>
      <c r="KU50" s="273"/>
      <c r="KV50" s="273"/>
      <c r="KW50" s="273"/>
      <c r="KX50" s="273"/>
      <c r="KY50" s="273"/>
      <c r="KZ50" s="273"/>
      <c r="LA50" s="273"/>
      <c r="LB50" s="273"/>
      <c r="LC50" s="273"/>
      <c r="LD50" s="273"/>
      <c r="LE50" s="273"/>
      <c r="LF50" s="273"/>
      <c r="LG50" s="273"/>
      <c r="LH50" s="273"/>
      <c r="LI50" s="273"/>
      <c r="LJ50" s="273"/>
      <c r="LK50" s="273"/>
      <c r="LL50" s="273"/>
      <c r="LM50" s="273"/>
      <c r="LN50" s="273"/>
      <c r="LO50" s="273"/>
      <c r="LP50" s="273"/>
      <c r="LQ50" s="273"/>
      <c r="LR50" s="273"/>
      <c r="LS50" s="273"/>
      <c r="LT50" s="273"/>
      <c r="LU50" s="273"/>
      <c r="LV50" s="273"/>
      <c r="LW50" s="273"/>
      <c r="LX50" s="273"/>
      <c r="LY50" s="273"/>
      <c r="LZ50" s="273"/>
      <c r="MA50" s="273"/>
      <c r="MB50" s="273"/>
      <c r="MC50" s="273"/>
      <c r="MD50" s="273"/>
      <c r="ME50" s="273"/>
      <c r="MF50" s="273"/>
      <c r="MG50" s="273"/>
      <c r="MH50" s="273"/>
      <c r="MI50" s="273"/>
      <c r="MJ50" s="273"/>
      <c r="MK50" s="273"/>
      <c r="ML50" s="273"/>
      <c r="MM50" s="273"/>
      <c r="MN50" s="273"/>
      <c r="MO50" s="273"/>
      <c r="MP50" s="273"/>
      <c r="MQ50" s="273"/>
      <c r="MR50" s="273"/>
      <c r="MS50" s="273"/>
      <c r="MT50" s="273"/>
      <c r="MU50" s="273"/>
      <c r="MV50" s="273"/>
      <c r="MW50" s="273"/>
      <c r="MX50" s="273"/>
      <c r="MY50" s="273"/>
      <c r="MZ50" s="273"/>
      <c r="NA50" s="273"/>
      <c r="NB50" s="273"/>
      <c r="NC50" s="273"/>
      <c r="ND50" s="273"/>
      <c r="NE50" s="273"/>
      <c r="NF50" s="273"/>
      <c r="NG50" s="273"/>
      <c r="NH50" s="273"/>
      <c r="NI50" s="273"/>
      <c r="NJ50" s="273"/>
      <c r="NK50" s="273"/>
      <c r="NL50" s="273"/>
      <c r="NM50" s="273"/>
      <c r="NN50" s="273"/>
      <c r="NO50" s="273"/>
      <c r="NP50" s="274"/>
      <c r="NQ50" s="275"/>
      <c r="NR50" s="273"/>
      <c r="NS50" s="273"/>
      <c r="NT50" s="273"/>
      <c r="NU50" s="273">
        <v>1</v>
      </c>
      <c r="NV50" s="273"/>
      <c r="NW50" s="274"/>
    </row>
    <row r="51" spans="1:387" s="267" customFormat="1" ht="30" customHeight="1" x14ac:dyDescent="0.25">
      <c r="A51" s="290">
        <f>'Ratownictwo_medyczne I st.'!A51</f>
        <v>31</v>
      </c>
      <c r="B51" s="291" t="str">
        <f>IF('Ratownictwo_medyczne I st.'!B51&gt;0,'Ratownictwo_medyczne I st.'!B51," ")</f>
        <v>C</v>
      </c>
      <c r="C51" s="291" t="str">
        <f>IF('Ratownictwo_medyczne I st.'!C51&gt;0,'Ratownictwo_medyczne I st.'!C51," ")</f>
        <v>2025/2028</v>
      </c>
      <c r="D51" s="291" t="str">
        <f>IF('Ratownictwo_medyczne I st.'!D51&gt;0,'Ratownictwo_medyczne I st.'!D51," ")</f>
        <v xml:space="preserve"> </v>
      </c>
      <c r="E51" s="291">
        <f>IF('Ratownictwo_medyczne I st.'!E51&gt;0,'Ratownictwo_medyczne I st.'!E51," ")</f>
        <v>2</v>
      </c>
      <c r="F51" s="291" t="str">
        <f>IF('Ratownictwo_medyczne I st.'!F51&gt;0,'Ratownictwo_medyczne I st.'!F51," ")</f>
        <v>2026/2027</v>
      </c>
      <c r="G51" s="291" t="str">
        <f>IF('Ratownictwo_medyczne I st.'!G51&gt;0,'Ratownictwo_medyczne I st.'!G51," ")</f>
        <v>RPS</v>
      </c>
      <c r="H51" s="291" t="str">
        <f>IF('Ratownictwo_medyczne I st.'!H51&gt;0,'Ratownictwo_medyczne I st.'!H51," ")</f>
        <v>ze standardu</v>
      </c>
      <c r="I51" s="328" t="str">
        <f>IF('Ratownictwo_medyczne I st.'!I51&gt;0,'Ratownictwo_medyczne I st.'!I51," ")</f>
        <v>Medyczne czynności ratunkowe</v>
      </c>
      <c r="J51" s="250">
        <f>'Ratownictwo_medyczne I st.'!L51</f>
        <v>190</v>
      </c>
      <c r="K51" s="251">
        <f>'Ratownictwo_medyczne I st.'!M51</f>
        <v>40</v>
      </c>
      <c r="L51" s="252">
        <f>'Ratownictwo_medyczne I st.'!N51</f>
        <v>150</v>
      </c>
      <c r="M51" s="253">
        <f>'Ratownictwo_medyczne I st.'!AA51+'Ratownictwo_medyczne I st.'!AC51+'Ratownictwo_medyczne I st.'!AX51+'Ratownictwo_medyczne I st.'!AZ51</f>
        <v>60</v>
      </c>
      <c r="N51" s="317">
        <f>'Ratownictwo_medyczne I st.'!O51</f>
        <v>150</v>
      </c>
      <c r="O51" s="318">
        <f>'Ratownictwo_medyczne I st.'!P51</f>
        <v>7.5</v>
      </c>
      <c r="P51" s="319" t="str">
        <f>'Ratownictwo_medyczne I st.'!U51</f>
        <v>zal</v>
      </c>
      <c r="Q51" s="254">
        <f t="shared" si="17"/>
        <v>11</v>
      </c>
      <c r="R51" s="255">
        <f t="shared" si="18"/>
        <v>15</v>
      </c>
      <c r="S51" s="329">
        <f t="shared" si="19"/>
        <v>4</v>
      </c>
      <c r="T51" s="257"/>
      <c r="U51" s="264"/>
      <c r="V51" s="264"/>
      <c r="W51" s="264"/>
      <c r="X51" s="264"/>
      <c r="Y51" s="270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0"/>
      <c r="BV51" s="257"/>
      <c r="BW51" s="264"/>
      <c r="BX51" s="264"/>
      <c r="BY51" s="264"/>
      <c r="BZ51" s="264"/>
      <c r="CA51" s="264"/>
      <c r="CB51" s="264"/>
      <c r="CC51" s="264"/>
      <c r="CD51" s="264"/>
      <c r="CE51" s="264"/>
      <c r="CF51" s="264"/>
      <c r="CG51" s="264"/>
      <c r="CH51" s="264"/>
      <c r="CI51" s="264"/>
      <c r="CJ51" s="264"/>
      <c r="CK51" s="264"/>
      <c r="CL51" s="264"/>
      <c r="CM51" s="264"/>
      <c r="CN51" s="264"/>
      <c r="CO51" s="264"/>
      <c r="CP51" s="264"/>
      <c r="CQ51" s="264"/>
      <c r="CR51" s="264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6"/>
      <c r="EE51" s="257"/>
      <c r="EF51" s="264"/>
      <c r="EG51" s="264"/>
      <c r="EH51" s="264"/>
      <c r="EI51" s="264"/>
      <c r="EJ51" s="264"/>
      <c r="EK51" s="264"/>
      <c r="EL51" s="264"/>
      <c r="EM51" s="264"/>
      <c r="EN51" s="264"/>
      <c r="EO51" s="264"/>
      <c r="EP51" s="264"/>
      <c r="EQ51" s="264"/>
      <c r="ER51" s="264"/>
      <c r="ES51" s="264"/>
      <c r="ET51" s="264"/>
      <c r="EU51" s="264">
        <v>1</v>
      </c>
      <c r="EV51" s="264"/>
      <c r="EW51" s="264"/>
      <c r="EX51" s="264"/>
      <c r="EY51" s="264"/>
      <c r="EZ51" s="264"/>
      <c r="FA51" s="264"/>
      <c r="FB51" s="264"/>
      <c r="FC51" s="264">
        <v>1</v>
      </c>
      <c r="FD51" s="264">
        <v>1</v>
      </c>
      <c r="FE51" s="264"/>
      <c r="FF51" s="264"/>
      <c r="FG51" s="264"/>
      <c r="FH51" s="264"/>
      <c r="FI51" s="264"/>
      <c r="FJ51" s="264"/>
      <c r="FK51" s="264"/>
      <c r="FL51" s="264"/>
      <c r="FM51" s="264"/>
      <c r="FN51" s="264"/>
      <c r="FO51" s="264"/>
      <c r="FP51" s="264"/>
      <c r="FQ51" s="264"/>
      <c r="FR51" s="264"/>
      <c r="FS51" s="264"/>
      <c r="FT51" s="273"/>
      <c r="FU51" s="273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>
        <v>1</v>
      </c>
      <c r="GG51" s="273"/>
      <c r="GH51" s="273"/>
      <c r="GI51" s="273">
        <v>1</v>
      </c>
      <c r="GJ51" s="273">
        <v>1</v>
      </c>
      <c r="GK51" s="273"/>
      <c r="GL51" s="273"/>
      <c r="GM51" s="273"/>
      <c r="GN51" s="273"/>
      <c r="GO51" s="273">
        <v>1</v>
      </c>
      <c r="GP51" s="273"/>
      <c r="GQ51" s="273"/>
      <c r="GR51" s="273"/>
      <c r="GS51" s="273"/>
      <c r="GT51" s="273">
        <v>1</v>
      </c>
      <c r="GU51" s="273"/>
      <c r="GV51" s="273"/>
      <c r="GW51" s="273"/>
      <c r="GX51" s="273"/>
      <c r="GY51" s="273"/>
      <c r="GZ51" s="273"/>
      <c r="HA51" s="273"/>
      <c r="HB51" s="273"/>
      <c r="HC51" s="273"/>
      <c r="HD51" s="273"/>
      <c r="HE51" s="273"/>
      <c r="HF51" s="273"/>
      <c r="HG51" s="273"/>
      <c r="HH51" s="273"/>
      <c r="HI51" s="273"/>
      <c r="HJ51" s="273"/>
      <c r="HK51" s="273">
        <v>1</v>
      </c>
      <c r="HL51" s="273">
        <v>1</v>
      </c>
      <c r="HM51" s="273"/>
      <c r="HN51" s="273"/>
      <c r="HO51" s="273"/>
      <c r="HP51" s="273"/>
      <c r="HQ51" s="273"/>
      <c r="HR51" s="273"/>
      <c r="HS51" s="273"/>
      <c r="HT51" s="273"/>
      <c r="HU51" s="273"/>
      <c r="HV51" s="273"/>
      <c r="HW51" s="273"/>
      <c r="HX51" s="273"/>
      <c r="HY51" s="273"/>
      <c r="HZ51" s="273"/>
      <c r="IA51" s="273"/>
      <c r="IB51" s="273"/>
      <c r="IC51" s="273"/>
      <c r="ID51" s="273"/>
      <c r="IE51" s="273"/>
      <c r="IF51" s="273"/>
      <c r="IG51" s="273"/>
      <c r="IH51" s="273"/>
      <c r="II51" s="273"/>
      <c r="IJ51" s="273"/>
      <c r="IK51" s="273"/>
      <c r="IL51" s="273">
        <v>1</v>
      </c>
      <c r="IM51" s="273"/>
      <c r="IN51" s="273"/>
      <c r="IO51" s="273"/>
      <c r="IP51" s="273"/>
      <c r="IQ51" s="273"/>
      <c r="IR51" s="273"/>
      <c r="IS51" s="273"/>
      <c r="IT51" s="273"/>
      <c r="IU51" s="273"/>
      <c r="IV51" s="273"/>
      <c r="IW51" s="273"/>
      <c r="IX51" s="273"/>
      <c r="IY51" s="274"/>
      <c r="IZ51" s="272"/>
      <c r="JA51" s="273"/>
      <c r="JB51" s="276"/>
      <c r="JC51" s="276"/>
      <c r="JD51" s="276"/>
      <c r="JE51" s="276"/>
      <c r="JF51" s="276"/>
      <c r="JG51" s="276"/>
      <c r="JH51" s="276"/>
      <c r="JI51" s="276"/>
      <c r="JJ51" s="276"/>
      <c r="JK51" s="276"/>
      <c r="JL51" s="276"/>
      <c r="JM51" s="276"/>
      <c r="JN51" s="276"/>
      <c r="JO51" s="276"/>
      <c r="JP51" s="276"/>
      <c r="JQ51" s="276"/>
      <c r="JR51" s="274"/>
      <c r="JS51" s="275"/>
      <c r="JT51" s="273"/>
      <c r="JU51" s="273"/>
      <c r="JV51" s="273"/>
      <c r="JW51" s="273"/>
      <c r="JX51" s="273"/>
      <c r="JY51" s="273"/>
      <c r="JZ51" s="273"/>
      <c r="KA51" s="273"/>
      <c r="KB51" s="273"/>
      <c r="KC51" s="273"/>
      <c r="KD51" s="276"/>
      <c r="KE51" s="276"/>
      <c r="KF51" s="276"/>
      <c r="KG51" s="276"/>
      <c r="KH51" s="276"/>
      <c r="KI51" s="276"/>
      <c r="KJ51" s="276"/>
      <c r="KK51" s="276"/>
      <c r="KL51" s="276"/>
      <c r="KM51" s="276"/>
      <c r="KN51" s="276"/>
      <c r="KO51" s="276"/>
      <c r="KP51" s="272"/>
      <c r="KQ51" s="273"/>
      <c r="KR51" s="273"/>
      <c r="KS51" s="273">
        <v>1</v>
      </c>
      <c r="KT51" s="273"/>
      <c r="KU51" s="273"/>
      <c r="KV51" s="273"/>
      <c r="KW51" s="273"/>
      <c r="KX51" s="273">
        <v>1</v>
      </c>
      <c r="KY51" s="273">
        <v>1</v>
      </c>
      <c r="KZ51" s="273"/>
      <c r="LA51" s="273"/>
      <c r="LB51" s="273"/>
      <c r="LC51" s="273">
        <v>1</v>
      </c>
      <c r="LD51" s="273">
        <v>1</v>
      </c>
      <c r="LE51" s="273"/>
      <c r="LF51" s="273"/>
      <c r="LG51" s="273">
        <v>1</v>
      </c>
      <c r="LH51" s="273"/>
      <c r="LI51" s="273"/>
      <c r="LJ51" s="273"/>
      <c r="LK51" s="273"/>
      <c r="LL51" s="273"/>
      <c r="LM51" s="273"/>
      <c r="LN51" s="273"/>
      <c r="LO51" s="273"/>
      <c r="LP51" s="273"/>
      <c r="LQ51" s="273"/>
      <c r="LR51" s="273"/>
      <c r="LS51" s="273">
        <v>1</v>
      </c>
      <c r="LT51" s="273"/>
      <c r="LU51" s="273"/>
      <c r="LV51" s="273"/>
      <c r="LW51" s="273"/>
      <c r="LX51" s="273"/>
      <c r="LY51" s="273"/>
      <c r="LZ51" s="273"/>
      <c r="MA51" s="273">
        <v>1</v>
      </c>
      <c r="MB51" s="273"/>
      <c r="MC51" s="273"/>
      <c r="MD51" s="273">
        <v>1</v>
      </c>
      <c r="ME51" s="273">
        <v>1</v>
      </c>
      <c r="MF51" s="273"/>
      <c r="MG51" s="273"/>
      <c r="MH51" s="273"/>
      <c r="MI51" s="273"/>
      <c r="MJ51" s="273">
        <v>1</v>
      </c>
      <c r="MK51" s="273"/>
      <c r="ML51" s="273"/>
      <c r="MM51" s="273"/>
      <c r="MN51" s="273">
        <v>1</v>
      </c>
      <c r="MO51" s="273"/>
      <c r="MP51" s="273"/>
      <c r="MQ51" s="273"/>
      <c r="MR51" s="273"/>
      <c r="MS51" s="273">
        <v>1</v>
      </c>
      <c r="MT51" s="273"/>
      <c r="MU51" s="273"/>
      <c r="MV51" s="273"/>
      <c r="MW51" s="273"/>
      <c r="MX51" s="273"/>
      <c r="MY51" s="273"/>
      <c r="MZ51" s="273"/>
      <c r="NA51" s="273"/>
      <c r="NB51" s="273"/>
      <c r="NC51" s="273"/>
      <c r="ND51" s="273"/>
      <c r="NE51" s="273">
        <v>1</v>
      </c>
      <c r="NF51" s="273"/>
      <c r="NG51" s="273">
        <v>1</v>
      </c>
      <c r="NH51" s="273"/>
      <c r="NI51" s="273"/>
      <c r="NJ51" s="273"/>
      <c r="NK51" s="273"/>
      <c r="NL51" s="273"/>
      <c r="NM51" s="273"/>
      <c r="NN51" s="273"/>
      <c r="NO51" s="273"/>
      <c r="NP51" s="274"/>
      <c r="NQ51" s="275"/>
      <c r="NR51" s="273"/>
      <c r="NS51" s="273">
        <v>1</v>
      </c>
      <c r="NT51" s="273">
        <v>1</v>
      </c>
      <c r="NU51" s="273"/>
      <c r="NV51" s="273">
        <v>1</v>
      </c>
      <c r="NW51" s="274">
        <v>1</v>
      </c>
    </row>
    <row r="52" spans="1:387" s="267" customFormat="1" ht="30" customHeight="1" x14ac:dyDescent="0.25">
      <c r="A52" s="290">
        <f>'Ratownictwo_medyczne I st.'!A52</f>
        <v>32</v>
      </c>
      <c r="B52" s="291" t="str">
        <f>IF('Ratownictwo_medyczne I st.'!B52&gt;0,'Ratownictwo_medyczne I st.'!B52," ")</f>
        <v>C</v>
      </c>
      <c r="C52" s="291" t="str">
        <f>IF('Ratownictwo_medyczne I st.'!C52&gt;0,'Ratownictwo_medyczne I st.'!C52," ")</f>
        <v>2025/2028</v>
      </c>
      <c r="D52" s="291" t="str">
        <f>IF('Ratownictwo_medyczne I st.'!D52&gt;0,'Ratownictwo_medyczne I st.'!D52," ")</f>
        <v xml:space="preserve"> </v>
      </c>
      <c r="E52" s="291">
        <f>IF('Ratownictwo_medyczne I st.'!E52&gt;0,'Ratownictwo_medyczne I st.'!E52," ")</f>
        <v>2</v>
      </c>
      <c r="F52" s="291" t="str">
        <f>IF('Ratownictwo_medyczne I st.'!F52&gt;0,'Ratownictwo_medyczne I st.'!F52," ")</f>
        <v>2026/2027</v>
      </c>
      <c r="G52" s="291" t="str">
        <f>IF('Ratownictwo_medyczne I st.'!G52&gt;0,'Ratownictwo_medyczne I st.'!G52," ")</f>
        <v>RPS</v>
      </c>
      <c r="H52" s="291" t="str">
        <f>IF('Ratownictwo_medyczne I st.'!H52&gt;0,'Ratownictwo_medyczne I st.'!H52," ")</f>
        <v>ze standardu</v>
      </c>
      <c r="I52" s="328" t="str">
        <f>IF('Ratownictwo_medyczne I st.'!I52&gt;0,'Ratownictwo_medyczne I st.'!I52," ")</f>
        <v>Medycyna ratunkowa</v>
      </c>
      <c r="J52" s="250">
        <f>'Ratownictwo_medyczne I st.'!L52</f>
        <v>130</v>
      </c>
      <c r="K52" s="251">
        <f>'Ratownictwo_medyczne I st.'!M52</f>
        <v>10</v>
      </c>
      <c r="L52" s="252">
        <f>'Ratownictwo_medyczne I st.'!N52</f>
        <v>120</v>
      </c>
      <c r="M52" s="253">
        <f>'Ratownictwo_medyczne I st.'!AA52+'Ratownictwo_medyczne I st.'!AC52+'Ratownictwo_medyczne I st.'!AX52+'Ratownictwo_medyczne I st.'!AZ52</f>
        <v>40</v>
      </c>
      <c r="N52" s="317">
        <f>'Ratownictwo_medyczne I st.'!O52</f>
        <v>120</v>
      </c>
      <c r="O52" s="318">
        <f>'Ratownictwo_medyczne I st.'!P52</f>
        <v>5</v>
      </c>
      <c r="P52" s="319" t="str">
        <f>'Ratownictwo_medyczne I st.'!U52</f>
        <v>zal</v>
      </c>
      <c r="Q52" s="254">
        <f t="shared" si="17"/>
        <v>12</v>
      </c>
      <c r="R52" s="255">
        <f t="shared" si="18"/>
        <v>13</v>
      </c>
      <c r="S52" s="329">
        <f t="shared" si="19"/>
        <v>2</v>
      </c>
      <c r="T52" s="257"/>
      <c r="U52" s="264"/>
      <c r="V52" s="264"/>
      <c r="W52" s="264"/>
      <c r="X52" s="264"/>
      <c r="Y52" s="270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0"/>
      <c r="BV52" s="257"/>
      <c r="BW52" s="264"/>
      <c r="BX52" s="264"/>
      <c r="BY52" s="264"/>
      <c r="BZ52" s="264"/>
      <c r="CA52" s="264"/>
      <c r="CB52" s="264"/>
      <c r="CC52" s="264"/>
      <c r="CD52" s="264"/>
      <c r="CE52" s="264"/>
      <c r="CF52" s="264"/>
      <c r="CG52" s="264"/>
      <c r="CH52" s="264"/>
      <c r="CI52" s="264"/>
      <c r="CJ52" s="264"/>
      <c r="CK52" s="264"/>
      <c r="CL52" s="264"/>
      <c r="CM52" s="264"/>
      <c r="CN52" s="264"/>
      <c r="CO52" s="264"/>
      <c r="CP52" s="264"/>
      <c r="CQ52" s="264"/>
      <c r="CR52" s="264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6"/>
      <c r="EE52" s="257"/>
      <c r="EF52" s="264"/>
      <c r="EG52" s="264"/>
      <c r="EH52" s="264"/>
      <c r="EI52" s="264"/>
      <c r="EJ52" s="264"/>
      <c r="EK52" s="264"/>
      <c r="EL52" s="264"/>
      <c r="EM52" s="264"/>
      <c r="EN52" s="264"/>
      <c r="EO52" s="264"/>
      <c r="EP52" s="264"/>
      <c r="EQ52" s="264"/>
      <c r="ER52" s="264"/>
      <c r="ES52" s="264"/>
      <c r="ET52" s="264"/>
      <c r="EU52" s="264">
        <v>1</v>
      </c>
      <c r="EV52" s="264"/>
      <c r="EW52" s="264"/>
      <c r="EX52" s="264"/>
      <c r="EY52" s="264"/>
      <c r="EZ52" s="264"/>
      <c r="FA52" s="264"/>
      <c r="FB52" s="264"/>
      <c r="FC52" s="264">
        <v>1</v>
      </c>
      <c r="FD52" s="264"/>
      <c r="FE52" s="264"/>
      <c r="FF52" s="264"/>
      <c r="FG52" s="264">
        <v>1</v>
      </c>
      <c r="FH52" s="264"/>
      <c r="FI52" s="264"/>
      <c r="FJ52" s="264"/>
      <c r="FK52" s="264"/>
      <c r="FL52" s="264"/>
      <c r="FM52" s="264"/>
      <c r="FN52" s="264"/>
      <c r="FO52" s="264"/>
      <c r="FP52" s="264"/>
      <c r="FQ52" s="264"/>
      <c r="FR52" s="264">
        <v>1</v>
      </c>
      <c r="FS52" s="264"/>
      <c r="FT52" s="273"/>
      <c r="FU52" s="273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3"/>
      <c r="GM52" s="273"/>
      <c r="GN52" s="273"/>
      <c r="GO52" s="273"/>
      <c r="GP52" s="273"/>
      <c r="GQ52" s="273"/>
      <c r="GR52" s="273"/>
      <c r="GS52" s="273"/>
      <c r="GT52" s="273"/>
      <c r="GU52" s="273"/>
      <c r="GV52" s="273"/>
      <c r="GW52" s="273"/>
      <c r="GX52" s="273"/>
      <c r="GY52" s="273"/>
      <c r="GZ52" s="273"/>
      <c r="HA52" s="273"/>
      <c r="HB52" s="273"/>
      <c r="HC52" s="273"/>
      <c r="HD52" s="273"/>
      <c r="HE52" s="273"/>
      <c r="HF52" s="273">
        <v>1</v>
      </c>
      <c r="HG52" s="273"/>
      <c r="HH52" s="273">
        <v>1</v>
      </c>
      <c r="HI52" s="273"/>
      <c r="HJ52" s="273"/>
      <c r="HK52" s="273"/>
      <c r="HL52" s="273"/>
      <c r="HM52" s="273"/>
      <c r="HN52" s="273"/>
      <c r="HO52" s="273"/>
      <c r="HP52" s="273"/>
      <c r="HQ52" s="273"/>
      <c r="HR52" s="273">
        <v>1</v>
      </c>
      <c r="HS52" s="273"/>
      <c r="HT52" s="273">
        <v>1</v>
      </c>
      <c r="HU52" s="273"/>
      <c r="HV52" s="273"/>
      <c r="HW52" s="273"/>
      <c r="HX52" s="273"/>
      <c r="HY52" s="273"/>
      <c r="HZ52" s="273"/>
      <c r="IA52" s="273"/>
      <c r="IB52" s="273">
        <v>1</v>
      </c>
      <c r="IC52" s="273"/>
      <c r="ID52" s="273"/>
      <c r="IE52" s="273">
        <v>1</v>
      </c>
      <c r="IF52" s="273">
        <v>1</v>
      </c>
      <c r="IG52" s="273"/>
      <c r="IH52" s="273"/>
      <c r="II52" s="273"/>
      <c r="IJ52" s="273"/>
      <c r="IK52" s="273"/>
      <c r="IL52" s="273"/>
      <c r="IM52" s="273"/>
      <c r="IN52" s="273"/>
      <c r="IO52" s="273"/>
      <c r="IP52" s="273">
        <v>1</v>
      </c>
      <c r="IQ52" s="273"/>
      <c r="IR52" s="273"/>
      <c r="IS52" s="273"/>
      <c r="IT52" s="273"/>
      <c r="IU52" s="273"/>
      <c r="IV52" s="273"/>
      <c r="IW52" s="273"/>
      <c r="IX52" s="273"/>
      <c r="IY52" s="274"/>
      <c r="IZ52" s="272"/>
      <c r="JA52" s="273"/>
      <c r="JB52" s="276"/>
      <c r="JC52" s="276"/>
      <c r="JD52" s="276"/>
      <c r="JE52" s="276"/>
      <c r="JF52" s="276"/>
      <c r="JG52" s="276"/>
      <c r="JH52" s="276"/>
      <c r="JI52" s="276"/>
      <c r="JJ52" s="276"/>
      <c r="JK52" s="276"/>
      <c r="JL52" s="276"/>
      <c r="JM52" s="276"/>
      <c r="JN52" s="276"/>
      <c r="JO52" s="276"/>
      <c r="JP52" s="276"/>
      <c r="JQ52" s="276"/>
      <c r="JR52" s="274"/>
      <c r="JS52" s="275"/>
      <c r="JT52" s="273"/>
      <c r="JU52" s="273"/>
      <c r="JV52" s="273"/>
      <c r="JW52" s="273"/>
      <c r="JX52" s="273"/>
      <c r="JY52" s="273"/>
      <c r="JZ52" s="273"/>
      <c r="KA52" s="273"/>
      <c r="KB52" s="273"/>
      <c r="KC52" s="273"/>
      <c r="KD52" s="276"/>
      <c r="KE52" s="276"/>
      <c r="KF52" s="276"/>
      <c r="KG52" s="276"/>
      <c r="KH52" s="276"/>
      <c r="KI52" s="276"/>
      <c r="KJ52" s="276"/>
      <c r="KK52" s="276"/>
      <c r="KL52" s="276"/>
      <c r="KM52" s="276"/>
      <c r="KN52" s="276"/>
      <c r="KO52" s="276"/>
      <c r="KP52" s="272"/>
      <c r="KQ52" s="273">
        <v>1</v>
      </c>
      <c r="KR52" s="273"/>
      <c r="KS52" s="273"/>
      <c r="KT52" s="273"/>
      <c r="KU52" s="273"/>
      <c r="KV52" s="273"/>
      <c r="KW52" s="273"/>
      <c r="KX52" s="273">
        <v>1</v>
      </c>
      <c r="KY52" s="273">
        <v>1</v>
      </c>
      <c r="KZ52" s="273">
        <v>1</v>
      </c>
      <c r="LA52" s="273"/>
      <c r="LB52" s="273">
        <v>1</v>
      </c>
      <c r="LC52" s="273">
        <v>1</v>
      </c>
      <c r="LD52" s="273"/>
      <c r="LE52" s="273"/>
      <c r="LF52" s="273"/>
      <c r="LG52" s="273"/>
      <c r="LH52" s="273">
        <v>1</v>
      </c>
      <c r="LI52" s="273">
        <v>1</v>
      </c>
      <c r="LJ52" s="273"/>
      <c r="LK52" s="273"/>
      <c r="LL52" s="273"/>
      <c r="LM52" s="273"/>
      <c r="LN52" s="273"/>
      <c r="LO52" s="273"/>
      <c r="LP52" s="273"/>
      <c r="LQ52" s="273"/>
      <c r="LR52" s="273"/>
      <c r="LS52" s="273"/>
      <c r="LT52" s="273"/>
      <c r="LU52" s="273"/>
      <c r="LV52" s="273"/>
      <c r="LW52" s="273"/>
      <c r="LX52" s="273"/>
      <c r="LY52" s="273"/>
      <c r="LZ52" s="273"/>
      <c r="MA52" s="273"/>
      <c r="MB52" s="273"/>
      <c r="MC52" s="273"/>
      <c r="MD52" s="273">
        <v>1</v>
      </c>
      <c r="ME52" s="273"/>
      <c r="MF52" s="273"/>
      <c r="MG52" s="273"/>
      <c r="MH52" s="273">
        <v>1</v>
      </c>
      <c r="MI52" s="273">
        <v>1</v>
      </c>
      <c r="MJ52" s="273"/>
      <c r="MK52" s="273"/>
      <c r="ML52" s="273"/>
      <c r="MM52" s="273"/>
      <c r="MN52" s="273"/>
      <c r="MO52" s="273"/>
      <c r="MP52" s="273"/>
      <c r="MQ52" s="273"/>
      <c r="MR52" s="273"/>
      <c r="MS52" s="273"/>
      <c r="MT52" s="273"/>
      <c r="MU52" s="273"/>
      <c r="MV52" s="273"/>
      <c r="MW52" s="273"/>
      <c r="MX52" s="273"/>
      <c r="MY52" s="273"/>
      <c r="MZ52" s="273"/>
      <c r="NA52" s="273"/>
      <c r="NB52" s="273"/>
      <c r="NC52" s="273"/>
      <c r="ND52" s="273"/>
      <c r="NE52" s="273"/>
      <c r="NF52" s="273"/>
      <c r="NG52" s="273">
        <v>1</v>
      </c>
      <c r="NH52" s="273"/>
      <c r="NI52" s="273"/>
      <c r="NJ52" s="273"/>
      <c r="NK52" s="273"/>
      <c r="NL52" s="273"/>
      <c r="NM52" s="273">
        <v>1</v>
      </c>
      <c r="NN52" s="273"/>
      <c r="NO52" s="273"/>
      <c r="NP52" s="274"/>
      <c r="NQ52" s="275"/>
      <c r="NR52" s="273"/>
      <c r="NS52" s="273">
        <v>1</v>
      </c>
      <c r="NT52" s="273">
        <v>1</v>
      </c>
      <c r="NU52" s="273"/>
      <c r="NV52" s="273"/>
      <c r="NW52" s="274"/>
    </row>
    <row r="53" spans="1:387" s="267" customFormat="1" ht="30" customHeight="1" x14ac:dyDescent="0.25">
      <c r="A53" s="290">
        <v>69</v>
      </c>
      <c r="B53" s="291" t="str">
        <f>IF('Ratownictwo_medyczne I st.'!B53&gt;0,'Ratownictwo_medyczne I st.'!B53," ")</f>
        <v>C</v>
      </c>
      <c r="C53" s="291" t="str">
        <f>IF('Ratownictwo_medyczne I st.'!C53&gt;0,'Ratownictwo_medyczne I st.'!C53," ")</f>
        <v>2025/2028</v>
      </c>
      <c r="D53" s="291" t="str">
        <f>IF('Ratownictwo_medyczne I st.'!D53&gt;0,'Ratownictwo_medyczne I st.'!D53," ")</f>
        <v xml:space="preserve"> </v>
      </c>
      <c r="E53" s="291">
        <f>IF('Ratownictwo_medyczne I st.'!E53&gt;0,'Ratownictwo_medyczne I st.'!E53," ")</f>
        <v>2</v>
      </c>
      <c r="F53" s="291" t="str">
        <f>IF('Ratownictwo_medyczne I st.'!F53&gt;0,'Ratownictwo_medyczne I st.'!F53," ")</f>
        <v>2026/2027</v>
      </c>
      <c r="G53" s="291" t="str">
        <f>IF('Ratownictwo_medyczne I st.'!G53&gt;0,'Ratownictwo_medyczne I st.'!G53," ")</f>
        <v>RPS</v>
      </c>
      <c r="H53" s="291" t="str">
        <f>IF('Ratownictwo_medyczne I st.'!H53&gt;0,'Ratownictwo_medyczne I st.'!H53," ")</f>
        <v>ze standardu</v>
      </c>
      <c r="I53" s="328" t="str">
        <f>IF('Ratownictwo_medyczne I st.'!I53&gt;0,'Ratownictwo_medyczne I st.'!I53," ")</f>
        <v>Procedury ratunkowe przedszpitalne</v>
      </c>
      <c r="J53" s="250">
        <f>'Ratownictwo_medyczne I st.'!L53</f>
        <v>65</v>
      </c>
      <c r="K53" s="251">
        <f>'Ratownictwo_medyczne I st.'!M53</f>
        <v>10</v>
      </c>
      <c r="L53" s="252">
        <f>'Ratownictwo_medyczne I st.'!N53</f>
        <v>55</v>
      </c>
      <c r="M53" s="253">
        <f>'Ratownictwo_medyczne I st.'!AA53+'Ratownictwo_medyczne I st.'!AC53+'Ratownictwo_medyczne I st.'!AX53+'Ratownictwo_medyczne I st.'!AZ53</f>
        <v>25</v>
      </c>
      <c r="N53" s="317">
        <f>'Ratownictwo_medyczne I st.'!O53</f>
        <v>55</v>
      </c>
      <c r="O53" s="318">
        <f>'Ratownictwo_medyczne I st.'!P53</f>
        <v>2.5</v>
      </c>
      <c r="P53" s="319" t="str">
        <f>'Ratownictwo_medyczne I st.'!U53</f>
        <v>egz</v>
      </c>
      <c r="Q53" s="254">
        <f t="shared" si="17"/>
        <v>19</v>
      </c>
      <c r="R53" s="255">
        <f t="shared" si="18"/>
        <v>10</v>
      </c>
      <c r="S53" s="329">
        <f t="shared" si="19"/>
        <v>1</v>
      </c>
      <c r="T53" s="257"/>
      <c r="U53" s="264"/>
      <c r="V53" s="264"/>
      <c r="W53" s="264"/>
      <c r="X53" s="264"/>
      <c r="Y53" s="270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0"/>
      <c r="BV53" s="257"/>
      <c r="BW53" s="264"/>
      <c r="BX53" s="264"/>
      <c r="BY53" s="264"/>
      <c r="BZ53" s="264"/>
      <c r="CA53" s="264"/>
      <c r="CB53" s="264"/>
      <c r="CC53" s="264"/>
      <c r="CD53" s="264"/>
      <c r="CE53" s="264"/>
      <c r="CF53" s="264"/>
      <c r="CG53" s="264"/>
      <c r="CH53" s="264"/>
      <c r="CI53" s="264"/>
      <c r="CJ53" s="264"/>
      <c r="CK53" s="264"/>
      <c r="CL53" s="264"/>
      <c r="CM53" s="264"/>
      <c r="CN53" s="264"/>
      <c r="CO53" s="264"/>
      <c r="CP53" s="264"/>
      <c r="CQ53" s="264"/>
      <c r="CR53" s="264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6"/>
      <c r="EE53" s="257"/>
      <c r="EF53" s="264"/>
      <c r="EG53" s="264"/>
      <c r="EH53" s="264"/>
      <c r="EI53" s="264"/>
      <c r="EJ53" s="264"/>
      <c r="EK53" s="264"/>
      <c r="EL53" s="264"/>
      <c r="EM53" s="264"/>
      <c r="EN53" s="264"/>
      <c r="EO53" s="264"/>
      <c r="EP53" s="264"/>
      <c r="EQ53" s="264"/>
      <c r="ER53" s="264"/>
      <c r="ES53" s="264"/>
      <c r="ET53" s="264"/>
      <c r="EU53" s="264"/>
      <c r="EV53" s="264"/>
      <c r="EW53" s="264"/>
      <c r="EX53" s="264"/>
      <c r="EY53" s="264"/>
      <c r="EZ53" s="264"/>
      <c r="FA53" s="264"/>
      <c r="FB53" s="264"/>
      <c r="FC53" s="264">
        <v>1</v>
      </c>
      <c r="FD53" s="264"/>
      <c r="FE53" s="264"/>
      <c r="FF53" s="264"/>
      <c r="FG53" s="264"/>
      <c r="FH53" s="264"/>
      <c r="FI53" s="264"/>
      <c r="FJ53" s="264"/>
      <c r="FK53" s="264"/>
      <c r="FL53" s="264"/>
      <c r="FM53" s="264"/>
      <c r="FN53" s="264"/>
      <c r="FO53" s="264"/>
      <c r="FP53" s="264"/>
      <c r="FQ53" s="264"/>
      <c r="FR53" s="264"/>
      <c r="FS53" s="264"/>
      <c r="FT53" s="273"/>
      <c r="FU53" s="273">
        <v>1</v>
      </c>
      <c r="FV53" s="273"/>
      <c r="FW53" s="273"/>
      <c r="FX53" s="273"/>
      <c r="FY53" s="273"/>
      <c r="FZ53" s="273"/>
      <c r="GA53" s="273"/>
      <c r="GB53" s="273"/>
      <c r="GC53" s="273">
        <v>1</v>
      </c>
      <c r="GD53" s="273"/>
      <c r="GE53" s="273"/>
      <c r="GF53" s="273"/>
      <c r="GG53" s="273"/>
      <c r="GH53" s="273">
        <v>1</v>
      </c>
      <c r="GI53" s="273"/>
      <c r="GJ53" s="273"/>
      <c r="GK53" s="273"/>
      <c r="GL53" s="273"/>
      <c r="GM53" s="273"/>
      <c r="GN53" s="273"/>
      <c r="GO53" s="273"/>
      <c r="GP53" s="273">
        <v>1</v>
      </c>
      <c r="GQ53" s="273">
        <v>1</v>
      </c>
      <c r="GR53" s="273"/>
      <c r="GS53" s="273">
        <v>1</v>
      </c>
      <c r="GT53" s="273">
        <v>1</v>
      </c>
      <c r="GU53" s="273"/>
      <c r="GV53" s="273">
        <v>1</v>
      </c>
      <c r="GW53" s="273">
        <v>1</v>
      </c>
      <c r="GX53" s="273"/>
      <c r="GY53" s="273"/>
      <c r="GZ53" s="273"/>
      <c r="HA53" s="273"/>
      <c r="HB53" s="273"/>
      <c r="HC53" s="273"/>
      <c r="HD53" s="273"/>
      <c r="HE53" s="273"/>
      <c r="HF53" s="273"/>
      <c r="HG53" s="273"/>
      <c r="HH53" s="273"/>
      <c r="HI53" s="273">
        <v>1</v>
      </c>
      <c r="HJ53" s="273"/>
      <c r="HK53" s="273">
        <v>1</v>
      </c>
      <c r="HL53" s="273">
        <v>1</v>
      </c>
      <c r="HM53" s="273">
        <v>1</v>
      </c>
      <c r="HN53" s="273"/>
      <c r="HO53" s="273"/>
      <c r="HP53" s="273">
        <v>1</v>
      </c>
      <c r="HQ53" s="273">
        <v>1</v>
      </c>
      <c r="HR53" s="273"/>
      <c r="HS53" s="273"/>
      <c r="HT53" s="273"/>
      <c r="HU53" s="273"/>
      <c r="HV53" s="273"/>
      <c r="HW53" s="273"/>
      <c r="HX53" s="273"/>
      <c r="HY53" s="273"/>
      <c r="HZ53" s="273"/>
      <c r="IA53" s="273"/>
      <c r="IB53" s="273">
        <v>1</v>
      </c>
      <c r="IC53" s="273">
        <v>1</v>
      </c>
      <c r="ID53" s="273"/>
      <c r="IE53" s="273"/>
      <c r="IF53" s="398">
        <v>1</v>
      </c>
      <c r="IG53" s="273"/>
      <c r="IH53" s="273"/>
      <c r="II53" s="273"/>
      <c r="IJ53" s="273"/>
      <c r="IK53" s="273"/>
      <c r="IL53" s="273"/>
      <c r="IM53" s="273"/>
      <c r="IN53" s="273"/>
      <c r="IO53" s="273"/>
      <c r="IP53" s="273"/>
      <c r="IQ53" s="273"/>
      <c r="IR53" s="273"/>
      <c r="IS53" s="273"/>
      <c r="IT53" s="273"/>
      <c r="IU53" s="273"/>
      <c r="IV53" s="273"/>
      <c r="IW53" s="273"/>
      <c r="IX53" s="273"/>
      <c r="IY53" s="274"/>
      <c r="IZ53" s="272"/>
      <c r="JA53" s="273"/>
      <c r="JB53" s="276"/>
      <c r="JC53" s="276"/>
      <c r="JD53" s="276"/>
      <c r="JE53" s="276"/>
      <c r="JF53" s="276"/>
      <c r="JG53" s="276"/>
      <c r="JH53" s="276"/>
      <c r="JI53" s="276"/>
      <c r="JJ53" s="276"/>
      <c r="JK53" s="276"/>
      <c r="JL53" s="276"/>
      <c r="JM53" s="276"/>
      <c r="JN53" s="276"/>
      <c r="JO53" s="276"/>
      <c r="JP53" s="276"/>
      <c r="JQ53" s="276"/>
      <c r="JR53" s="274"/>
      <c r="JS53" s="275"/>
      <c r="JT53" s="273"/>
      <c r="JU53" s="273"/>
      <c r="JV53" s="273"/>
      <c r="JW53" s="273"/>
      <c r="JX53" s="273"/>
      <c r="JY53" s="273"/>
      <c r="JZ53" s="273"/>
      <c r="KA53" s="273"/>
      <c r="KB53" s="273"/>
      <c r="KC53" s="273"/>
      <c r="KD53" s="276"/>
      <c r="KE53" s="276"/>
      <c r="KF53" s="276"/>
      <c r="KG53" s="276"/>
      <c r="KH53" s="276"/>
      <c r="KI53" s="276"/>
      <c r="KJ53" s="276"/>
      <c r="KK53" s="276"/>
      <c r="KL53" s="276"/>
      <c r="KM53" s="276"/>
      <c r="KN53" s="276"/>
      <c r="KO53" s="276"/>
      <c r="KP53" s="272"/>
      <c r="KQ53" s="273"/>
      <c r="KR53" s="273"/>
      <c r="KS53" s="273"/>
      <c r="KT53" s="273"/>
      <c r="KU53" s="273"/>
      <c r="KV53" s="273">
        <v>1</v>
      </c>
      <c r="KW53" s="273">
        <v>1</v>
      </c>
      <c r="KX53" s="273"/>
      <c r="KY53" s="273"/>
      <c r="KZ53" s="273"/>
      <c r="LA53" s="273"/>
      <c r="LB53" s="273"/>
      <c r="LC53" s="273"/>
      <c r="LD53" s="273">
        <v>1</v>
      </c>
      <c r="LE53" s="273"/>
      <c r="LF53" s="273"/>
      <c r="LG53" s="273"/>
      <c r="LH53" s="273">
        <v>1</v>
      </c>
      <c r="LI53" s="273"/>
      <c r="LJ53" s="273"/>
      <c r="LK53" s="273"/>
      <c r="LL53" s="273"/>
      <c r="LM53" s="273"/>
      <c r="LN53" s="273">
        <v>1</v>
      </c>
      <c r="LO53" s="273"/>
      <c r="LP53" s="273"/>
      <c r="LQ53" s="273"/>
      <c r="LR53" s="273"/>
      <c r="LS53" s="273"/>
      <c r="LT53" s="273"/>
      <c r="LU53" s="273"/>
      <c r="LV53" s="273"/>
      <c r="LW53" s="273"/>
      <c r="LX53" s="273"/>
      <c r="LY53" s="273"/>
      <c r="LZ53" s="273"/>
      <c r="MA53" s="273"/>
      <c r="MB53" s="273"/>
      <c r="MC53" s="273"/>
      <c r="MD53" s="273"/>
      <c r="ME53" s="273"/>
      <c r="MF53" s="273"/>
      <c r="MG53" s="273">
        <v>1</v>
      </c>
      <c r="MH53" s="273"/>
      <c r="MI53" s="273"/>
      <c r="MJ53" s="273"/>
      <c r="MK53" s="273"/>
      <c r="ML53" s="273"/>
      <c r="MM53" s="273"/>
      <c r="MN53" s="273"/>
      <c r="MO53" s="273"/>
      <c r="MP53" s="273"/>
      <c r="MQ53" s="273"/>
      <c r="MR53" s="273"/>
      <c r="MS53" s="273"/>
      <c r="MT53" s="273"/>
      <c r="MU53" s="273"/>
      <c r="MV53" s="273">
        <v>1</v>
      </c>
      <c r="MW53" s="273"/>
      <c r="MX53" s="273"/>
      <c r="MY53" s="273"/>
      <c r="MZ53" s="273"/>
      <c r="NA53" s="273"/>
      <c r="NB53" s="273"/>
      <c r="NC53" s="273"/>
      <c r="ND53" s="273"/>
      <c r="NE53" s="273"/>
      <c r="NF53" s="273">
        <v>1</v>
      </c>
      <c r="NG53" s="273">
        <v>1</v>
      </c>
      <c r="NH53" s="273"/>
      <c r="NI53" s="273"/>
      <c r="NJ53" s="273"/>
      <c r="NK53" s="273"/>
      <c r="NL53" s="273"/>
      <c r="NM53" s="273"/>
      <c r="NN53" s="273">
        <v>1</v>
      </c>
      <c r="NO53" s="273"/>
      <c r="NP53" s="274"/>
      <c r="NQ53" s="275"/>
      <c r="NR53" s="273"/>
      <c r="NS53" s="273"/>
      <c r="NT53" s="273">
        <v>1</v>
      </c>
      <c r="NU53" s="273"/>
      <c r="NV53" s="273"/>
      <c r="NW53" s="274"/>
    </row>
    <row r="54" spans="1:387" s="267" customFormat="1" ht="30" customHeight="1" x14ac:dyDescent="0.25">
      <c r="A54" s="290">
        <v>68</v>
      </c>
      <c r="B54" s="291" t="str">
        <f>IF('Ratownictwo_medyczne I st.'!B54&gt;0,'Ratownictwo_medyczne I st.'!B54," ")</f>
        <v>C</v>
      </c>
      <c r="C54" s="291" t="str">
        <f>IF('Ratownictwo_medyczne I st.'!C54&gt;0,'Ratownictwo_medyczne I st.'!C54," ")</f>
        <v>2025/2028</v>
      </c>
      <c r="D54" s="291" t="str">
        <f>IF('Ratownictwo_medyczne I st.'!D54&gt;0,'Ratownictwo_medyczne I st.'!D54," ")</f>
        <v xml:space="preserve"> </v>
      </c>
      <c r="E54" s="291">
        <f>IF('Ratownictwo_medyczne I st.'!E54&gt;0,'Ratownictwo_medyczne I st.'!E54," ")</f>
        <v>2</v>
      </c>
      <c r="F54" s="291" t="str">
        <f>IF('Ratownictwo_medyczne I st.'!F54&gt;0,'Ratownictwo_medyczne I st.'!F54," ")</f>
        <v>2026/2027</v>
      </c>
      <c r="G54" s="291" t="str">
        <f>IF('Ratownictwo_medyczne I st.'!G54&gt;0,'Ratownictwo_medyczne I st.'!G54," ")</f>
        <v>RPS</v>
      </c>
      <c r="H54" s="291" t="str">
        <f>IF('Ratownictwo_medyczne I st.'!H54&gt;0,'Ratownictwo_medyczne I st.'!H54," ")</f>
        <v>ze standardu</v>
      </c>
      <c r="I54" s="328" t="str">
        <f>IF('Ratownictwo_medyczne I st.'!I54&gt;0,'Ratownictwo_medyczne I st.'!I54," ")</f>
        <v>Procedury ratunkowe wewnątrzszpitalne</v>
      </c>
      <c r="J54" s="250">
        <f>'Ratownictwo_medyczne I st.'!L54</f>
        <v>75</v>
      </c>
      <c r="K54" s="251">
        <f>'Ratownictwo_medyczne I st.'!M54</f>
        <v>10</v>
      </c>
      <c r="L54" s="252">
        <f>'Ratownictwo_medyczne I st.'!N54</f>
        <v>65</v>
      </c>
      <c r="M54" s="253">
        <f>'Ratownictwo_medyczne I st.'!AA54+'Ratownictwo_medyczne I st.'!AC54+'Ratownictwo_medyczne I st.'!AX54+'Ratownictwo_medyczne I st.'!AZ54</f>
        <v>35</v>
      </c>
      <c r="N54" s="317">
        <f>'Ratownictwo_medyczne I st.'!O54</f>
        <v>65</v>
      </c>
      <c r="O54" s="318">
        <f>'Ratownictwo_medyczne I st.'!P54</f>
        <v>3</v>
      </c>
      <c r="P54" s="319" t="str">
        <f>'Ratownictwo_medyczne I st.'!U54</f>
        <v>egz</v>
      </c>
      <c r="Q54" s="254">
        <f t="shared" si="17"/>
        <v>16</v>
      </c>
      <c r="R54" s="255">
        <f t="shared" si="18"/>
        <v>17</v>
      </c>
      <c r="S54" s="329">
        <f t="shared" si="19"/>
        <v>1</v>
      </c>
      <c r="T54" s="257"/>
      <c r="U54" s="264"/>
      <c r="V54" s="264"/>
      <c r="W54" s="264"/>
      <c r="X54" s="264"/>
      <c r="Y54" s="270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0"/>
      <c r="BV54" s="257"/>
      <c r="BW54" s="264"/>
      <c r="BX54" s="264"/>
      <c r="BY54" s="264"/>
      <c r="BZ54" s="264"/>
      <c r="CA54" s="264"/>
      <c r="CB54" s="264"/>
      <c r="CC54" s="264"/>
      <c r="CD54" s="264"/>
      <c r="CE54" s="264"/>
      <c r="CF54" s="264"/>
      <c r="CG54" s="264"/>
      <c r="CH54" s="264"/>
      <c r="CI54" s="264"/>
      <c r="CJ54" s="264"/>
      <c r="CK54" s="264"/>
      <c r="CL54" s="264"/>
      <c r="CM54" s="264"/>
      <c r="CN54" s="264"/>
      <c r="CO54" s="264"/>
      <c r="CP54" s="264"/>
      <c r="CQ54" s="264"/>
      <c r="CR54" s="264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6"/>
      <c r="EE54" s="257"/>
      <c r="EF54" s="264"/>
      <c r="EG54" s="264"/>
      <c r="EH54" s="264"/>
      <c r="EI54" s="264"/>
      <c r="EJ54" s="264"/>
      <c r="EK54" s="264"/>
      <c r="EL54" s="264"/>
      <c r="EM54" s="264"/>
      <c r="EN54" s="264"/>
      <c r="EO54" s="264"/>
      <c r="EP54" s="264"/>
      <c r="EQ54" s="264"/>
      <c r="ER54" s="264"/>
      <c r="ES54" s="264"/>
      <c r="ET54" s="264"/>
      <c r="EU54" s="264"/>
      <c r="EV54" s="264"/>
      <c r="EW54" s="264"/>
      <c r="EX54" s="264"/>
      <c r="EY54" s="264"/>
      <c r="EZ54" s="264"/>
      <c r="FA54" s="264"/>
      <c r="FB54" s="264"/>
      <c r="FC54" s="264">
        <v>1</v>
      </c>
      <c r="FD54" s="264"/>
      <c r="FE54" s="264"/>
      <c r="FF54" s="264"/>
      <c r="FG54" s="264"/>
      <c r="FH54" s="264"/>
      <c r="FI54" s="264"/>
      <c r="FJ54" s="264"/>
      <c r="FK54" s="264"/>
      <c r="FL54" s="264"/>
      <c r="FM54" s="264"/>
      <c r="FN54" s="264"/>
      <c r="FO54" s="264"/>
      <c r="FP54" s="264"/>
      <c r="FQ54" s="264"/>
      <c r="FR54" s="264"/>
      <c r="FS54" s="264"/>
      <c r="FT54" s="273"/>
      <c r="FU54" s="273"/>
      <c r="FV54" s="273"/>
      <c r="FW54" s="273"/>
      <c r="FX54" s="273"/>
      <c r="FY54" s="273">
        <v>1</v>
      </c>
      <c r="FZ54" s="273">
        <v>1</v>
      </c>
      <c r="GA54" s="273"/>
      <c r="GB54" s="273">
        <v>1</v>
      </c>
      <c r="GC54" s="273"/>
      <c r="GD54" s="273"/>
      <c r="GE54" s="273"/>
      <c r="GF54" s="273"/>
      <c r="GG54" s="273"/>
      <c r="GH54" s="273"/>
      <c r="GI54" s="273"/>
      <c r="GJ54" s="273"/>
      <c r="GK54" s="273"/>
      <c r="GL54" s="273"/>
      <c r="GM54" s="273">
        <v>1</v>
      </c>
      <c r="GN54" s="273"/>
      <c r="GO54" s="273"/>
      <c r="GP54" s="273">
        <v>1</v>
      </c>
      <c r="GQ54" s="273">
        <v>1</v>
      </c>
      <c r="GR54" s="273"/>
      <c r="GS54" s="273"/>
      <c r="GT54" s="273"/>
      <c r="GU54" s="273"/>
      <c r="GV54" s="273">
        <v>1</v>
      </c>
      <c r="GW54" s="273"/>
      <c r="GX54" s="273">
        <v>1</v>
      </c>
      <c r="GY54" s="273"/>
      <c r="GZ54" s="273"/>
      <c r="HA54" s="273"/>
      <c r="HB54" s="273"/>
      <c r="HC54" s="273"/>
      <c r="HD54" s="273"/>
      <c r="HE54" s="273">
        <v>1</v>
      </c>
      <c r="HF54" s="273"/>
      <c r="HG54" s="273">
        <v>1</v>
      </c>
      <c r="HH54" s="273"/>
      <c r="HI54" s="273"/>
      <c r="HJ54" s="273"/>
      <c r="HK54" s="273"/>
      <c r="HL54" s="273"/>
      <c r="HM54" s="273"/>
      <c r="HN54" s="273">
        <v>1</v>
      </c>
      <c r="HO54" s="273"/>
      <c r="HP54" s="273"/>
      <c r="HQ54" s="273"/>
      <c r="HR54" s="273"/>
      <c r="HS54" s="273"/>
      <c r="HT54" s="273"/>
      <c r="HU54" s="273"/>
      <c r="HV54" s="273"/>
      <c r="HW54" s="273"/>
      <c r="HX54" s="273"/>
      <c r="HY54" s="273"/>
      <c r="HZ54" s="273">
        <v>1</v>
      </c>
      <c r="IA54" s="273">
        <v>1</v>
      </c>
      <c r="IB54" s="273">
        <v>1</v>
      </c>
      <c r="IC54" s="273"/>
      <c r="ID54" s="273"/>
      <c r="IE54" s="273"/>
      <c r="IF54" s="273"/>
      <c r="IG54" s="273">
        <v>1</v>
      </c>
      <c r="IH54" s="273"/>
      <c r="II54" s="273"/>
      <c r="IJ54" s="273"/>
      <c r="IK54" s="273"/>
      <c r="IL54" s="273"/>
      <c r="IM54" s="273"/>
      <c r="IN54" s="273"/>
      <c r="IO54" s="273"/>
      <c r="IP54" s="273"/>
      <c r="IQ54" s="273"/>
      <c r="IR54" s="273"/>
      <c r="IS54" s="273"/>
      <c r="IT54" s="273"/>
      <c r="IU54" s="273"/>
      <c r="IV54" s="273"/>
      <c r="IW54" s="273"/>
      <c r="IX54" s="273"/>
      <c r="IY54" s="274"/>
      <c r="IZ54" s="272"/>
      <c r="JA54" s="273"/>
      <c r="JB54" s="276"/>
      <c r="JC54" s="276"/>
      <c r="JD54" s="276"/>
      <c r="JE54" s="276"/>
      <c r="JF54" s="276"/>
      <c r="JG54" s="276"/>
      <c r="JH54" s="276"/>
      <c r="JI54" s="276"/>
      <c r="JJ54" s="276"/>
      <c r="JK54" s="276"/>
      <c r="JL54" s="276"/>
      <c r="JM54" s="276"/>
      <c r="JN54" s="276"/>
      <c r="JO54" s="276"/>
      <c r="JP54" s="276"/>
      <c r="JQ54" s="276"/>
      <c r="JR54" s="274"/>
      <c r="JS54" s="275"/>
      <c r="JT54" s="273"/>
      <c r="JU54" s="273"/>
      <c r="JV54" s="273"/>
      <c r="JW54" s="273"/>
      <c r="JX54" s="273"/>
      <c r="JY54" s="273"/>
      <c r="JZ54" s="273"/>
      <c r="KA54" s="273"/>
      <c r="KB54" s="273"/>
      <c r="KC54" s="273"/>
      <c r="KD54" s="276"/>
      <c r="KE54" s="276"/>
      <c r="KF54" s="276"/>
      <c r="KG54" s="276"/>
      <c r="KH54" s="276"/>
      <c r="KI54" s="276"/>
      <c r="KJ54" s="276"/>
      <c r="KK54" s="276"/>
      <c r="KL54" s="276"/>
      <c r="KM54" s="276"/>
      <c r="KN54" s="276"/>
      <c r="KO54" s="276"/>
      <c r="KP54" s="272">
        <v>1</v>
      </c>
      <c r="KQ54" s="273">
        <v>1</v>
      </c>
      <c r="KR54" s="273"/>
      <c r="KS54" s="273">
        <v>1</v>
      </c>
      <c r="KT54" s="273"/>
      <c r="KU54" s="273"/>
      <c r="KV54" s="273"/>
      <c r="KW54" s="273"/>
      <c r="KX54" s="273">
        <v>1</v>
      </c>
      <c r="KY54" s="273">
        <v>1</v>
      </c>
      <c r="KZ54" s="273"/>
      <c r="LA54" s="273"/>
      <c r="LB54" s="273"/>
      <c r="LC54" s="273">
        <v>1</v>
      </c>
      <c r="LD54" s="273"/>
      <c r="LE54" s="273"/>
      <c r="LF54" s="273"/>
      <c r="LG54" s="273">
        <v>1</v>
      </c>
      <c r="LH54" s="273">
        <v>1</v>
      </c>
      <c r="LI54" s="273"/>
      <c r="LJ54" s="273"/>
      <c r="LK54" s="273"/>
      <c r="LL54" s="273"/>
      <c r="LM54" s="273"/>
      <c r="LN54" s="273"/>
      <c r="LO54" s="273">
        <v>1</v>
      </c>
      <c r="LP54" s="273"/>
      <c r="LQ54" s="273"/>
      <c r="LR54" s="273"/>
      <c r="LS54" s="273"/>
      <c r="LT54" s="273"/>
      <c r="LU54" s="273"/>
      <c r="LV54" s="273"/>
      <c r="LW54" s="273"/>
      <c r="LX54" s="273"/>
      <c r="LY54" s="273"/>
      <c r="LZ54" s="273"/>
      <c r="MA54" s="273"/>
      <c r="MB54" s="273"/>
      <c r="MC54" s="273"/>
      <c r="MD54" s="273"/>
      <c r="ME54" s="273"/>
      <c r="MF54" s="273"/>
      <c r="MG54" s="273"/>
      <c r="MH54" s="273"/>
      <c r="MI54" s="273">
        <v>1</v>
      </c>
      <c r="MJ54" s="273">
        <v>1</v>
      </c>
      <c r="MK54" s="273"/>
      <c r="ML54" s="273"/>
      <c r="MM54" s="273"/>
      <c r="MN54" s="273"/>
      <c r="MO54" s="273"/>
      <c r="MP54" s="273"/>
      <c r="MQ54" s="273"/>
      <c r="MR54" s="273"/>
      <c r="MS54" s="273"/>
      <c r="MT54" s="273">
        <v>1</v>
      </c>
      <c r="MU54" s="273">
        <v>1</v>
      </c>
      <c r="MV54" s="273"/>
      <c r="MW54" s="273">
        <v>1</v>
      </c>
      <c r="MX54" s="273"/>
      <c r="MY54" s="273"/>
      <c r="MZ54" s="273"/>
      <c r="NA54" s="273"/>
      <c r="NB54" s="273"/>
      <c r="NC54" s="273"/>
      <c r="ND54" s="273"/>
      <c r="NE54" s="273">
        <v>1</v>
      </c>
      <c r="NF54" s="273">
        <v>1</v>
      </c>
      <c r="NG54" s="273">
        <v>1</v>
      </c>
      <c r="NH54" s="273"/>
      <c r="NI54" s="273"/>
      <c r="NJ54" s="273"/>
      <c r="NK54" s="273"/>
      <c r="NL54" s="273"/>
      <c r="NM54" s="273"/>
      <c r="NN54" s="273"/>
      <c r="NO54" s="273"/>
      <c r="NP54" s="274"/>
      <c r="NQ54" s="275"/>
      <c r="NR54" s="273"/>
      <c r="NS54" s="273"/>
      <c r="NT54" s="273">
        <v>1</v>
      </c>
      <c r="NU54" s="273"/>
      <c r="NV54" s="273"/>
      <c r="NW54" s="274"/>
    </row>
    <row r="55" spans="1:387" s="267" customFormat="1" ht="30" customHeight="1" x14ac:dyDescent="0.25">
      <c r="A55" s="290">
        <f>'Ratownictwo_medyczne I st.'!A55</f>
        <v>35</v>
      </c>
      <c r="B55" s="291" t="str">
        <f>IF('Ratownictwo_medyczne I st.'!B55&gt;0,'Ratownictwo_medyczne I st.'!B55," ")</f>
        <v>C</v>
      </c>
      <c r="C55" s="291" t="str">
        <f>IF('Ratownictwo_medyczne I st.'!C55&gt;0,'Ratownictwo_medyczne I st.'!C55," ")</f>
        <v>2025/2028</v>
      </c>
      <c r="D55" s="291" t="str">
        <f>IF('Ratownictwo_medyczne I st.'!D55&gt;0,'Ratownictwo_medyczne I st.'!D55," ")</f>
        <v xml:space="preserve"> </v>
      </c>
      <c r="E55" s="291">
        <f>IF('Ratownictwo_medyczne I st.'!E55&gt;0,'Ratownictwo_medyczne I st.'!E55," ")</f>
        <v>2</v>
      </c>
      <c r="F55" s="291" t="str">
        <f>IF('Ratownictwo_medyczne I st.'!F55&gt;0,'Ratownictwo_medyczne I st.'!F55," ")</f>
        <v>2026/2027</v>
      </c>
      <c r="G55" s="291" t="str">
        <f>IF('Ratownictwo_medyczne I st.'!G55&gt;0,'Ratownictwo_medyczne I st.'!G55," ")</f>
        <v>RPS</v>
      </c>
      <c r="H55" s="291" t="str">
        <f>IF('Ratownictwo_medyczne I st.'!H55&gt;0,'Ratownictwo_medyczne I st.'!H55," ")</f>
        <v>ze standardu</v>
      </c>
      <c r="I55" s="328" t="str">
        <f>IF('Ratownictwo_medyczne I st.'!I55&gt;0,'Ratownictwo_medyczne I st.'!I55," ")</f>
        <v>Chirurgia</v>
      </c>
      <c r="J55" s="250">
        <f>'Ratownictwo_medyczne I st.'!L55</f>
        <v>100</v>
      </c>
      <c r="K55" s="251">
        <f>'Ratownictwo_medyczne I st.'!M55</f>
        <v>10</v>
      </c>
      <c r="L55" s="252">
        <f>'Ratownictwo_medyczne I st.'!N55</f>
        <v>90</v>
      </c>
      <c r="M55" s="253">
        <f>'Ratownictwo_medyczne I st.'!AA55+'Ratownictwo_medyczne I st.'!AC55+'Ratownictwo_medyczne I st.'!AX55+'Ratownictwo_medyczne I st.'!AZ55</f>
        <v>40</v>
      </c>
      <c r="N55" s="317">
        <f>'Ratownictwo_medyczne I st.'!O55</f>
        <v>90</v>
      </c>
      <c r="O55" s="318">
        <f>'Ratownictwo_medyczne I st.'!P55</f>
        <v>4</v>
      </c>
      <c r="P55" s="319" t="str">
        <f>'Ratownictwo_medyczne I st.'!U55</f>
        <v>egz</v>
      </c>
      <c r="Q55" s="254">
        <f t="shared" si="17"/>
        <v>9</v>
      </c>
      <c r="R55" s="255">
        <f t="shared" si="18"/>
        <v>16</v>
      </c>
      <c r="S55" s="329">
        <f t="shared" si="19"/>
        <v>2</v>
      </c>
      <c r="T55" s="257"/>
      <c r="U55" s="264"/>
      <c r="V55" s="264"/>
      <c r="W55" s="264"/>
      <c r="X55" s="264"/>
      <c r="Y55" s="270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0"/>
      <c r="BV55" s="257"/>
      <c r="BW55" s="264"/>
      <c r="BX55" s="264"/>
      <c r="BY55" s="264"/>
      <c r="BZ55" s="264"/>
      <c r="CA55" s="264"/>
      <c r="CB55" s="264"/>
      <c r="CC55" s="264"/>
      <c r="CD55" s="264"/>
      <c r="CE55" s="264"/>
      <c r="CF55" s="264"/>
      <c r="CG55" s="264"/>
      <c r="CH55" s="264"/>
      <c r="CI55" s="264"/>
      <c r="CJ55" s="264"/>
      <c r="CK55" s="264"/>
      <c r="CL55" s="264"/>
      <c r="CM55" s="264"/>
      <c r="CN55" s="264"/>
      <c r="CO55" s="264"/>
      <c r="CP55" s="264"/>
      <c r="CQ55" s="264"/>
      <c r="CR55" s="264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6"/>
      <c r="EE55" s="257"/>
      <c r="EF55" s="264"/>
      <c r="EG55" s="264"/>
      <c r="EH55" s="264"/>
      <c r="EI55" s="264"/>
      <c r="EJ55" s="264"/>
      <c r="EK55" s="264"/>
      <c r="EL55" s="264"/>
      <c r="EM55" s="264"/>
      <c r="EN55" s="264"/>
      <c r="EO55" s="264"/>
      <c r="EP55" s="264"/>
      <c r="EQ55" s="264"/>
      <c r="ER55" s="264"/>
      <c r="ES55" s="264"/>
      <c r="ET55" s="264"/>
      <c r="EU55" s="264"/>
      <c r="EV55" s="264"/>
      <c r="EW55" s="264"/>
      <c r="EX55" s="264"/>
      <c r="EY55" s="264"/>
      <c r="EZ55" s="264"/>
      <c r="FA55" s="264"/>
      <c r="FB55" s="264"/>
      <c r="FC55" s="264">
        <v>1</v>
      </c>
      <c r="FD55" s="264"/>
      <c r="FE55" s="264"/>
      <c r="FF55" s="264"/>
      <c r="FG55" s="264"/>
      <c r="FH55" s="264"/>
      <c r="FI55" s="264"/>
      <c r="FJ55" s="264">
        <v>1</v>
      </c>
      <c r="FK55" s="264"/>
      <c r="FL55" s="264">
        <v>1</v>
      </c>
      <c r="FM55" s="264"/>
      <c r="FN55" s="264"/>
      <c r="FO55" s="264"/>
      <c r="FP55" s="264"/>
      <c r="FQ55" s="264"/>
      <c r="FR55" s="264"/>
      <c r="FS55" s="264"/>
      <c r="FT55" s="273"/>
      <c r="FU55" s="273"/>
      <c r="FV55" s="273"/>
      <c r="FW55" s="273"/>
      <c r="FX55" s="273"/>
      <c r="FY55" s="273"/>
      <c r="FZ55" s="273"/>
      <c r="GA55" s="273"/>
      <c r="GB55" s="273"/>
      <c r="GC55" s="273"/>
      <c r="GD55" s="273">
        <v>1</v>
      </c>
      <c r="GE55" s="273"/>
      <c r="GF55" s="273"/>
      <c r="GG55" s="273"/>
      <c r="GH55" s="273"/>
      <c r="GI55" s="273"/>
      <c r="GJ55" s="273"/>
      <c r="GK55" s="273"/>
      <c r="GL55" s="273"/>
      <c r="GM55" s="273"/>
      <c r="GN55" s="273"/>
      <c r="GO55" s="273"/>
      <c r="GP55" s="273"/>
      <c r="GQ55" s="273"/>
      <c r="GR55" s="273"/>
      <c r="GS55" s="273"/>
      <c r="GT55" s="273"/>
      <c r="GU55" s="273"/>
      <c r="GV55" s="273"/>
      <c r="GW55" s="273"/>
      <c r="GX55" s="273"/>
      <c r="GY55" s="273"/>
      <c r="GZ55" s="273"/>
      <c r="HA55" s="273"/>
      <c r="HB55" s="273"/>
      <c r="HC55" s="273">
        <v>1</v>
      </c>
      <c r="HD55" s="273">
        <v>1</v>
      </c>
      <c r="HE55" s="273"/>
      <c r="HF55" s="273"/>
      <c r="HG55" s="273"/>
      <c r="HH55" s="273"/>
      <c r="HI55" s="273"/>
      <c r="HJ55" s="273"/>
      <c r="HK55" s="273"/>
      <c r="HL55" s="273"/>
      <c r="HM55" s="273"/>
      <c r="HN55" s="273"/>
      <c r="HO55" s="273"/>
      <c r="HP55" s="273"/>
      <c r="HQ55" s="273"/>
      <c r="HR55" s="273"/>
      <c r="HS55" s="273"/>
      <c r="HT55" s="273"/>
      <c r="HU55" s="273"/>
      <c r="HV55" s="273"/>
      <c r="HW55" s="273"/>
      <c r="HX55" s="273"/>
      <c r="HY55" s="273"/>
      <c r="HZ55" s="273"/>
      <c r="IA55" s="273"/>
      <c r="IB55" s="273"/>
      <c r="IC55" s="273"/>
      <c r="ID55" s="273"/>
      <c r="IE55" s="273"/>
      <c r="IF55" s="398">
        <v>1</v>
      </c>
      <c r="IG55" s="273"/>
      <c r="IH55" s="273"/>
      <c r="II55" s="273"/>
      <c r="IJ55" s="273"/>
      <c r="IK55" s="273"/>
      <c r="IL55" s="273"/>
      <c r="IM55" s="273"/>
      <c r="IN55" s="273">
        <v>1</v>
      </c>
      <c r="IO55" s="273">
        <v>1</v>
      </c>
      <c r="IP55" s="273"/>
      <c r="IQ55" s="273"/>
      <c r="IR55" s="273"/>
      <c r="IS55" s="273"/>
      <c r="IT55" s="273"/>
      <c r="IU55" s="273"/>
      <c r="IV55" s="273"/>
      <c r="IW55" s="273"/>
      <c r="IX55" s="273"/>
      <c r="IY55" s="274"/>
      <c r="IZ55" s="272"/>
      <c r="JA55" s="273"/>
      <c r="JB55" s="276"/>
      <c r="JC55" s="276"/>
      <c r="JD55" s="276"/>
      <c r="JE55" s="276"/>
      <c r="JF55" s="276"/>
      <c r="JG55" s="276"/>
      <c r="JH55" s="276"/>
      <c r="JI55" s="276"/>
      <c r="JJ55" s="276"/>
      <c r="JK55" s="276"/>
      <c r="JL55" s="276"/>
      <c r="JM55" s="276"/>
      <c r="JN55" s="276"/>
      <c r="JO55" s="276"/>
      <c r="JP55" s="276"/>
      <c r="JQ55" s="276"/>
      <c r="JR55" s="274"/>
      <c r="JS55" s="275"/>
      <c r="JT55" s="273"/>
      <c r="JU55" s="273"/>
      <c r="JV55" s="273"/>
      <c r="JW55" s="273"/>
      <c r="JX55" s="273"/>
      <c r="JY55" s="273"/>
      <c r="JZ55" s="273"/>
      <c r="KA55" s="273"/>
      <c r="KB55" s="273"/>
      <c r="KC55" s="273"/>
      <c r="KD55" s="276"/>
      <c r="KE55" s="276"/>
      <c r="KF55" s="276"/>
      <c r="KG55" s="276"/>
      <c r="KH55" s="276"/>
      <c r="KI55" s="276"/>
      <c r="KJ55" s="276"/>
      <c r="KK55" s="276"/>
      <c r="KL55" s="276"/>
      <c r="KM55" s="276"/>
      <c r="KN55" s="276"/>
      <c r="KO55" s="276"/>
      <c r="KP55" s="272">
        <v>1</v>
      </c>
      <c r="KQ55" s="273"/>
      <c r="KR55" s="273"/>
      <c r="KS55" s="273">
        <v>1</v>
      </c>
      <c r="KT55" s="273"/>
      <c r="KU55" s="273"/>
      <c r="KV55" s="273">
        <v>1</v>
      </c>
      <c r="KW55" s="273">
        <v>1</v>
      </c>
      <c r="KX55" s="273">
        <v>1</v>
      </c>
      <c r="KY55" s="273">
        <v>1</v>
      </c>
      <c r="KZ55" s="273"/>
      <c r="LA55" s="273"/>
      <c r="LB55" s="273"/>
      <c r="LC55" s="273">
        <v>1</v>
      </c>
      <c r="LD55" s="273">
        <v>1</v>
      </c>
      <c r="LE55" s="273"/>
      <c r="LF55" s="273"/>
      <c r="LG55" s="273">
        <v>1</v>
      </c>
      <c r="LH55" s="273">
        <v>1</v>
      </c>
      <c r="LI55" s="273"/>
      <c r="LJ55" s="273">
        <v>1</v>
      </c>
      <c r="LK55" s="273"/>
      <c r="LL55" s="273"/>
      <c r="LM55" s="273"/>
      <c r="LN55" s="273"/>
      <c r="LO55" s="273"/>
      <c r="LP55" s="273"/>
      <c r="LQ55" s="273"/>
      <c r="LR55" s="273"/>
      <c r="LS55" s="273"/>
      <c r="LT55" s="273"/>
      <c r="LU55" s="273"/>
      <c r="LV55" s="273"/>
      <c r="LW55" s="273"/>
      <c r="LX55" s="273"/>
      <c r="LY55" s="273"/>
      <c r="LZ55" s="273"/>
      <c r="MA55" s="273"/>
      <c r="MB55" s="273"/>
      <c r="MC55" s="273"/>
      <c r="MD55" s="273"/>
      <c r="ME55" s="273"/>
      <c r="MF55" s="273"/>
      <c r="MG55" s="273"/>
      <c r="MH55" s="273"/>
      <c r="MI55" s="273"/>
      <c r="MJ55" s="273"/>
      <c r="MK55" s="273"/>
      <c r="ML55" s="273"/>
      <c r="MM55" s="273"/>
      <c r="MN55" s="273"/>
      <c r="MO55" s="273"/>
      <c r="MP55" s="273"/>
      <c r="MQ55" s="273"/>
      <c r="MR55" s="273"/>
      <c r="MS55" s="273">
        <v>1</v>
      </c>
      <c r="MT55" s="273"/>
      <c r="MU55" s="273"/>
      <c r="MV55" s="273"/>
      <c r="MW55" s="273"/>
      <c r="MX55" s="273"/>
      <c r="MY55" s="273"/>
      <c r="MZ55" s="273"/>
      <c r="NA55" s="273"/>
      <c r="NB55" s="273"/>
      <c r="NC55" s="273"/>
      <c r="ND55" s="273"/>
      <c r="NE55" s="273">
        <v>1</v>
      </c>
      <c r="NF55" s="273">
        <v>1</v>
      </c>
      <c r="NG55" s="273">
        <v>1</v>
      </c>
      <c r="NH55" s="273"/>
      <c r="NI55" s="273"/>
      <c r="NJ55" s="273"/>
      <c r="NK55" s="273"/>
      <c r="NL55" s="273"/>
      <c r="NM55" s="273"/>
      <c r="NN55" s="273"/>
      <c r="NO55" s="273"/>
      <c r="NP55" s="274">
        <v>1</v>
      </c>
      <c r="NQ55" s="275"/>
      <c r="NR55" s="273"/>
      <c r="NS55" s="273">
        <v>1</v>
      </c>
      <c r="NT55" s="273"/>
      <c r="NU55" s="273">
        <v>1</v>
      </c>
      <c r="NV55" s="273"/>
      <c r="NW55" s="274"/>
    </row>
    <row r="56" spans="1:387" s="267" customFormat="1" ht="30" customHeight="1" x14ac:dyDescent="0.25">
      <c r="A56" s="290">
        <f>'Ratownictwo_medyczne I st.'!A56</f>
        <v>36</v>
      </c>
      <c r="B56" s="291" t="str">
        <f>IF('Ratownictwo_medyczne I st.'!B56&gt;0,'Ratownictwo_medyczne I st.'!B56," ")</f>
        <v>C</v>
      </c>
      <c r="C56" s="291" t="str">
        <f>IF('Ratownictwo_medyczne I st.'!C56&gt;0,'Ratownictwo_medyczne I st.'!C56," ")</f>
        <v>2025/2028</v>
      </c>
      <c r="D56" s="291" t="str">
        <f>IF('Ratownictwo_medyczne I st.'!D56&gt;0,'Ratownictwo_medyczne I st.'!D56," ")</f>
        <v xml:space="preserve"> </v>
      </c>
      <c r="E56" s="291">
        <f>IF('Ratownictwo_medyczne I st.'!E56&gt;0,'Ratownictwo_medyczne I st.'!E56," ")</f>
        <v>2</v>
      </c>
      <c r="F56" s="291" t="str">
        <f>IF('Ratownictwo_medyczne I st.'!F56&gt;0,'Ratownictwo_medyczne I st.'!F56," ")</f>
        <v>2026/2027</v>
      </c>
      <c r="G56" s="291" t="str">
        <f>IF('Ratownictwo_medyczne I st.'!G56&gt;0,'Ratownictwo_medyczne I st.'!G56," ")</f>
        <v>RPS</v>
      </c>
      <c r="H56" s="291" t="str">
        <f>IF('Ratownictwo_medyczne I st.'!H56&gt;0,'Ratownictwo_medyczne I st.'!H56," ")</f>
        <v>ze standardu</v>
      </c>
      <c r="I56" s="328" t="str">
        <f>IF('Ratownictwo_medyczne I st.'!I56&gt;0,'Ratownictwo_medyczne I st.'!I56," ")</f>
        <v>Choroby wewnętrzne z elementami onkologii</v>
      </c>
      <c r="J56" s="250">
        <f>'Ratownictwo_medyczne I st.'!L56</f>
        <v>100</v>
      </c>
      <c r="K56" s="251">
        <f>'Ratownictwo_medyczne I st.'!M56</f>
        <v>10</v>
      </c>
      <c r="L56" s="252">
        <f>'Ratownictwo_medyczne I st.'!N56</f>
        <v>90</v>
      </c>
      <c r="M56" s="253">
        <f>'Ratownictwo_medyczne I st.'!AA56+'Ratownictwo_medyczne I st.'!AC56+'Ratownictwo_medyczne I st.'!AX56+'Ratownictwo_medyczne I st.'!AZ56</f>
        <v>40</v>
      </c>
      <c r="N56" s="317">
        <f>'Ratownictwo_medyczne I st.'!O56</f>
        <v>90</v>
      </c>
      <c r="O56" s="318">
        <f>'Ratownictwo_medyczne I st.'!P56</f>
        <v>4</v>
      </c>
      <c r="P56" s="319" t="str">
        <f>'Ratownictwo_medyczne I st.'!U56</f>
        <v>egz</v>
      </c>
      <c r="Q56" s="254">
        <f t="shared" si="17"/>
        <v>13</v>
      </c>
      <c r="R56" s="255">
        <f t="shared" si="18"/>
        <v>7</v>
      </c>
      <c r="S56" s="329">
        <f t="shared" si="19"/>
        <v>2</v>
      </c>
      <c r="T56" s="257"/>
      <c r="U56" s="264"/>
      <c r="V56" s="264"/>
      <c r="W56" s="264"/>
      <c r="X56" s="264"/>
      <c r="Y56" s="270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0"/>
      <c r="BV56" s="257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6"/>
      <c r="EE56" s="257"/>
      <c r="EF56" s="264"/>
      <c r="EG56" s="264">
        <v>1</v>
      </c>
      <c r="EH56" s="264"/>
      <c r="EI56" s="264"/>
      <c r="EJ56" s="264"/>
      <c r="EK56" s="264"/>
      <c r="EL56" s="264">
        <v>1</v>
      </c>
      <c r="EM56" s="264"/>
      <c r="EN56" s="264"/>
      <c r="EO56" s="264"/>
      <c r="EP56" s="264"/>
      <c r="EQ56" s="264"/>
      <c r="ER56" s="264">
        <v>1</v>
      </c>
      <c r="ES56" s="264">
        <v>1</v>
      </c>
      <c r="ET56" s="264">
        <v>1</v>
      </c>
      <c r="EU56" s="264">
        <v>1</v>
      </c>
      <c r="EV56" s="264"/>
      <c r="EW56" s="264"/>
      <c r="EX56" s="264"/>
      <c r="EY56" s="264"/>
      <c r="EZ56" s="264"/>
      <c r="FA56" s="264">
        <v>1</v>
      </c>
      <c r="FB56" s="264"/>
      <c r="FC56" s="264">
        <v>1</v>
      </c>
      <c r="FD56" s="264"/>
      <c r="FE56" s="264">
        <v>1</v>
      </c>
      <c r="FF56" s="264"/>
      <c r="FG56" s="264"/>
      <c r="FH56" s="264"/>
      <c r="FI56" s="264">
        <v>1</v>
      </c>
      <c r="FJ56" s="264"/>
      <c r="FK56" s="264">
        <v>1</v>
      </c>
      <c r="FL56" s="264"/>
      <c r="FM56" s="264"/>
      <c r="FN56" s="264">
        <v>1</v>
      </c>
      <c r="FO56" s="264"/>
      <c r="FP56" s="264"/>
      <c r="FQ56" s="264"/>
      <c r="FR56" s="264"/>
      <c r="FS56" s="264"/>
      <c r="FT56" s="273"/>
      <c r="FU56" s="273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3"/>
      <c r="GM56" s="273"/>
      <c r="GN56" s="273"/>
      <c r="GO56" s="273"/>
      <c r="GP56" s="273"/>
      <c r="GQ56" s="273"/>
      <c r="GR56" s="273"/>
      <c r="GS56" s="273"/>
      <c r="GT56" s="273"/>
      <c r="GU56" s="273"/>
      <c r="GV56" s="273"/>
      <c r="GW56" s="273"/>
      <c r="GX56" s="273"/>
      <c r="GY56" s="273"/>
      <c r="GZ56" s="273"/>
      <c r="HA56" s="273"/>
      <c r="HB56" s="273"/>
      <c r="HC56" s="273"/>
      <c r="HD56" s="273"/>
      <c r="HE56" s="273"/>
      <c r="HF56" s="273"/>
      <c r="HG56" s="273"/>
      <c r="HH56" s="273"/>
      <c r="HI56" s="273"/>
      <c r="HJ56" s="273"/>
      <c r="HK56" s="273"/>
      <c r="HL56" s="273"/>
      <c r="HM56" s="273"/>
      <c r="HN56" s="273"/>
      <c r="HO56" s="273"/>
      <c r="HP56" s="273"/>
      <c r="HQ56" s="273"/>
      <c r="HR56" s="273"/>
      <c r="HS56" s="273"/>
      <c r="HT56" s="273"/>
      <c r="HU56" s="273"/>
      <c r="HV56" s="273"/>
      <c r="HW56" s="273"/>
      <c r="HX56" s="273"/>
      <c r="HY56" s="273">
        <v>1</v>
      </c>
      <c r="HZ56" s="273"/>
      <c r="IA56" s="273"/>
      <c r="IB56" s="273"/>
      <c r="IC56" s="273"/>
      <c r="ID56" s="273"/>
      <c r="IE56" s="273"/>
      <c r="IF56" s="273"/>
      <c r="IG56" s="273"/>
      <c r="IH56" s="273"/>
      <c r="II56" s="273"/>
      <c r="IJ56" s="273"/>
      <c r="IK56" s="273"/>
      <c r="IL56" s="273"/>
      <c r="IM56" s="273"/>
      <c r="IN56" s="273"/>
      <c r="IO56" s="273"/>
      <c r="IP56" s="273"/>
      <c r="IQ56" s="273"/>
      <c r="IR56" s="273"/>
      <c r="IS56" s="273"/>
      <c r="IT56" s="273"/>
      <c r="IU56" s="273"/>
      <c r="IV56" s="273"/>
      <c r="IW56" s="273"/>
      <c r="IX56" s="273"/>
      <c r="IY56" s="274"/>
      <c r="IZ56" s="272"/>
      <c r="JA56" s="273"/>
      <c r="JB56" s="276"/>
      <c r="JC56" s="276"/>
      <c r="JD56" s="276"/>
      <c r="JE56" s="276"/>
      <c r="JF56" s="276"/>
      <c r="JG56" s="276"/>
      <c r="JH56" s="276"/>
      <c r="JI56" s="276"/>
      <c r="JJ56" s="276"/>
      <c r="JK56" s="276"/>
      <c r="JL56" s="276"/>
      <c r="JM56" s="276"/>
      <c r="JN56" s="276"/>
      <c r="JO56" s="276"/>
      <c r="JP56" s="276"/>
      <c r="JQ56" s="276"/>
      <c r="JR56" s="274"/>
      <c r="JS56" s="275"/>
      <c r="JT56" s="273"/>
      <c r="JU56" s="273"/>
      <c r="JV56" s="273"/>
      <c r="JW56" s="273"/>
      <c r="JX56" s="273"/>
      <c r="JY56" s="273"/>
      <c r="JZ56" s="273"/>
      <c r="KA56" s="273"/>
      <c r="KB56" s="273"/>
      <c r="KC56" s="273"/>
      <c r="KD56" s="276"/>
      <c r="KE56" s="276"/>
      <c r="KF56" s="276"/>
      <c r="KG56" s="276"/>
      <c r="KH56" s="276"/>
      <c r="KI56" s="276"/>
      <c r="KJ56" s="276"/>
      <c r="KK56" s="276"/>
      <c r="KL56" s="276"/>
      <c r="KM56" s="276"/>
      <c r="KN56" s="276"/>
      <c r="KO56" s="276"/>
      <c r="KP56" s="272">
        <v>1</v>
      </c>
      <c r="KQ56" s="273"/>
      <c r="KR56" s="273"/>
      <c r="KS56" s="273"/>
      <c r="KT56" s="273"/>
      <c r="KU56" s="273"/>
      <c r="KV56" s="273">
        <v>1</v>
      </c>
      <c r="KW56" s="273"/>
      <c r="KX56" s="273"/>
      <c r="KY56" s="273"/>
      <c r="KZ56" s="273"/>
      <c r="LA56" s="273">
        <v>1</v>
      </c>
      <c r="LB56" s="273"/>
      <c r="LC56" s="273"/>
      <c r="LD56" s="273">
        <v>1</v>
      </c>
      <c r="LE56" s="273"/>
      <c r="LF56" s="273"/>
      <c r="LG56" s="273"/>
      <c r="LH56" s="273"/>
      <c r="LI56" s="273"/>
      <c r="LJ56" s="273"/>
      <c r="LK56" s="273"/>
      <c r="LL56" s="273"/>
      <c r="LM56" s="273">
        <v>1</v>
      </c>
      <c r="LN56" s="273"/>
      <c r="LO56" s="273"/>
      <c r="LP56" s="273"/>
      <c r="LQ56" s="273"/>
      <c r="LR56" s="273"/>
      <c r="LS56" s="273"/>
      <c r="LT56" s="273"/>
      <c r="LU56" s="273"/>
      <c r="LV56" s="273"/>
      <c r="LW56" s="273"/>
      <c r="LX56" s="273"/>
      <c r="LY56" s="273"/>
      <c r="LZ56" s="273"/>
      <c r="MA56" s="273"/>
      <c r="MB56" s="273"/>
      <c r="MC56" s="273"/>
      <c r="MD56" s="273"/>
      <c r="ME56" s="273"/>
      <c r="MF56" s="273"/>
      <c r="MG56" s="273"/>
      <c r="MH56" s="273"/>
      <c r="MI56" s="273"/>
      <c r="MJ56" s="273"/>
      <c r="MK56" s="273"/>
      <c r="ML56" s="273"/>
      <c r="MM56" s="273"/>
      <c r="MN56" s="273"/>
      <c r="MO56" s="273"/>
      <c r="MP56" s="273"/>
      <c r="MQ56" s="273"/>
      <c r="MR56" s="273"/>
      <c r="MS56" s="273"/>
      <c r="MT56" s="273"/>
      <c r="MU56" s="273"/>
      <c r="MV56" s="273"/>
      <c r="MW56" s="273"/>
      <c r="MX56" s="273"/>
      <c r="MY56" s="273"/>
      <c r="MZ56" s="273"/>
      <c r="NA56" s="273"/>
      <c r="NB56" s="273"/>
      <c r="NC56" s="273"/>
      <c r="ND56" s="273"/>
      <c r="NE56" s="273"/>
      <c r="NF56" s="273">
        <v>1</v>
      </c>
      <c r="NG56" s="273"/>
      <c r="NH56" s="273"/>
      <c r="NI56" s="273"/>
      <c r="NJ56" s="273"/>
      <c r="NK56" s="273"/>
      <c r="NL56" s="273"/>
      <c r="NM56" s="273">
        <v>1</v>
      </c>
      <c r="NN56" s="273"/>
      <c r="NO56" s="273"/>
      <c r="NP56" s="274"/>
      <c r="NQ56" s="275"/>
      <c r="NR56" s="273"/>
      <c r="NS56" s="273">
        <v>1</v>
      </c>
      <c r="NT56" s="273"/>
      <c r="NU56" s="273"/>
      <c r="NV56" s="273">
        <v>1</v>
      </c>
      <c r="NW56" s="274"/>
    </row>
    <row r="57" spans="1:387" s="267" customFormat="1" ht="30" customHeight="1" x14ac:dyDescent="0.25">
      <c r="A57" s="290">
        <f>'Ratownictwo_medyczne I st.'!A57</f>
        <v>37</v>
      </c>
      <c r="B57" s="291" t="str">
        <f>IF('Ratownictwo_medyczne I st.'!B57&gt;0,'Ratownictwo_medyczne I st.'!B57," ")</f>
        <v>C</v>
      </c>
      <c r="C57" s="291" t="str">
        <f>IF('Ratownictwo_medyczne I st.'!C57&gt;0,'Ratownictwo_medyczne I st.'!C57," ")</f>
        <v>2025/2028</v>
      </c>
      <c r="D57" s="291" t="str">
        <f>IF('Ratownictwo_medyczne I st.'!D57&gt;0,'Ratownictwo_medyczne I st.'!D57," ")</f>
        <v xml:space="preserve"> </v>
      </c>
      <c r="E57" s="291">
        <f>IF('Ratownictwo_medyczne I st.'!E57&gt;0,'Ratownictwo_medyczne I st.'!E57," ")</f>
        <v>2</v>
      </c>
      <c r="F57" s="291" t="str">
        <f>IF('Ratownictwo_medyczne I st.'!F57&gt;0,'Ratownictwo_medyczne I st.'!F57," ")</f>
        <v>2026/2027</v>
      </c>
      <c r="G57" s="291" t="str">
        <f>IF('Ratownictwo_medyczne I st.'!G57&gt;0,'Ratownictwo_medyczne I st.'!G57," ")</f>
        <v>RPS</v>
      </c>
      <c r="H57" s="291" t="str">
        <f>IF('Ratownictwo_medyczne I st.'!H57&gt;0,'Ratownictwo_medyczne I st.'!H57," ")</f>
        <v>ze standardu</v>
      </c>
      <c r="I57" s="328" t="str">
        <f>IF('Ratownictwo_medyczne I st.'!I57&gt;0,'Ratownictwo_medyczne I st.'!I57," ")</f>
        <v>Kardiologia</v>
      </c>
      <c r="J57" s="250">
        <f>'Ratownictwo_medyczne I st.'!L57</f>
        <v>45</v>
      </c>
      <c r="K57" s="251">
        <f>'Ratownictwo_medyczne I st.'!M57</f>
        <v>10</v>
      </c>
      <c r="L57" s="252">
        <f>'Ratownictwo_medyczne I st.'!N57</f>
        <v>35</v>
      </c>
      <c r="M57" s="253">
        <f>'Ratownictwo_medyczne I st.'!AA57+'Ratownictwo_medyczne I st.'!AC57+'Ratownictwo_medyczne I st.'!AX57+'Ratownictwo_medyczne I st.'!AZ57</f>
        <v>20</v>
      </c>
      <c r="N57" s="317">
        <f>'Ratownictwo_medyczne I st.'!O57</f>
        <v>35</v>
      </c>
      <c r="O57" s="318">
        <f>'Ratownictwo_medyczne I st.'!P57</f>
        <v>1.5</v>
      </c>
      <c r="P57" s="319" t="str">
        <f>'Ratownictwo_medyczne I st.'!U57</f>
        <v>zal</v>
      </c>
      <c r="Q57" s="254">
        <f t="shared" si="17"/>
        <v>4</v>
      </c>
      <c r="R57" s="255">
        <f t="shared" si="18"/>
        <v>9</v>
      </c>
      <c r="S57" s="329">
        <f t="shared" si="19"/>
        <v>3</v>
      </c>
      <c r="T57" s="257"/>
      <c r="U57" s="264"/>
      <c r="V57" s="264"/>
      <c r="W57" s="264"/>
      <c r="X57" s="264"/>
      <c r="Y57" s="270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0"/>
      <c r="BV57" s="257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6"/>
      <c r="EE57" s="257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>
        <v>1</v>
      </c>
      <c r="FF57" s="264">
        <v>1</v>
      </c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73"/>
      <c r="FU57" s="273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3"/>
      <c r="GM57" s="273"/>
      <c r="GN57" s="273"/>
      <c r="GO57" s="273"/>
      <c r="GP57" s="273"/>
      <c r="GQ57" s="273"/>
      <c r="GR57" s="273"/>
      <c r="GS57" s="273"/>
      <c r="GT57" s="273">
        <v>1</v>
      </c>
      <c r="GU57" s="273"/>
      <c r="GV57" s="273"/>
      <c r="GW57" s="273"/>
      <c r="GX57" s="273"/>
      <c r="GY57" s="273"/>
      <c r="GZ57" s="273"/>
      <c r="HA57" s="273"/>
      <c r="HB57" s="273"/>
      <c r="HC57" s="273"/>
      <c r="HD57" s="273"/>
      <c r="HE57" s="273"/>
      <c r="HF57" s="273"/>
      <c r="HG57" s="273"/>
      <c r="HH57" s="273"/>
      <c r="HI57" s="273"/>
      <c r="HJ57" s="273"/>
      <c r="HK57" s="273"/>
      <c r="HL57" s="273"/>
      <c r="HM57" s="273"/>
      <c r="HN57" s="273"/>
      <c r="HO57" s="273"/>
      <c r="HP57" s="273"/>
      <c r="HQ57" s="273">
        <v>1</v>
      </c>
      <c r="HR57" s="273"/>
      <c r="HS57" s="273"/>
      <c r="HT57" s="273"/>
      <c r="HU57" s="273"/>
      <c r="HV57" s="273"/>
      <c r="HW57" s="273"/>
      <c r="HX57" s="273"/>
      <c r="HY57" s="273"/>
      <c r="HZ57" s="273"/>
      <c r="IA57" s="273"/>
      <c r="IB57" s="273"/>
      <c r="IC57" s="273"/>
      <c r="ID57" s="273"/>
      <c r="IE57" s="273"/>
      <c r="IF57" s="273"/>
      <c r="IG57" s="273"/>
      <c r="IH57" s="273"/>
      <c r="II57" s="273"/>
      <c r="IJ57" s="273"/>
      <c r="IK57" s="273"/>
      <c r="IL57" s="273"/>
      <c r="IM57" s="273"/>
      <c r="IN57" s="273"/>
      <c r="IO57" s="273"/>
      <c r="IP57" s="273"/>
      <c r="IQ57" s="273"/>
      <c r="IR57" s="273"/>
      <c r="IS57" s="273"/>
      <c r="IT57" s="273"/>
      <c r="IU57" s="273"/>
      <c r="IV57" s="273"/>
      <c r="IW57" s="273"/>
      <c r="IX57" s="273"/>
      <c r="IY57" s="274"/>
      <c r="IZ57" s="272"/>
      <c r="JA57" s="273"/>
      <c r="JB57" s="276"/>
      <c r="JC57" s="276"/>
      <c r="JD57" s="276"/>
      <c r="JE57" s="276"/>
      <c r="JF57" s="276"/>
      <c r="JG57" s="276"/>
      <c r="JH57" s="276"/>
      <c r="JI57" s="276"/>
      <c r="JJ57" s="276"/>
      <c r="JK57" s="276"/>
      <c r="JL57" s="276"/>
      <c r="JM57" s="276"/>
      <c r="JN57" s="276"/>
      <c r="JO57" s="276"/>
      <c r="JP57" s="276"/>
      <c r="JQ57" s="276"/>
      <c r="JR57" s="274"/>
      <c r="JS57" s="275"/>
      <c r="JT57" s="273"/>
      <c r="JU57" s="273"/>
      <c r="JV57" s="273"/>
      <c r="JW57" s="273"/>
      <c r="JX57" s="273"/>
      <c r="JY57" s="273"/>
      <c r="JZ57" s="273"/>
      <c r="KA57" s="273"/>
      <c r="KB57" s="273"/>
      <c r="KC57" s="273"/>
      <c r="KD57" s="276"/>
      <c r="KE57" s="276"/>
      <c r="KF57" s="276"/>
      <c r="KG57" s="276"/>
      <c r="KH57" s="276"/>
      <c r="KI57" s="276"/>
      <c r="KJ57" s="276"/>
      <c r="KK57" s="276"/>
      <c r="KL57" s="276"/>
      <c r="KM57" s="276"/>
      <c r="KN57" s="276"/>
      <c r="KO57" s="276"/>
      <c r="KP57" s="272">
        <v>1</v>
      </c>
      <c r="KQ57" s="273"/>
      <c r="KR57" s="273"/>
      <c r="KS57" s="273"/>
      <c r="KT57" s="273"/>
      <c r="KU57" s="273"/>
      <c r="KV57" s="273"/>
      <c r="KW57" s="273"/>
      <c r="KX57" s="273"/>
      <c r="KY57" s="273"/>
      <c r="KZ57" s="273"/>
      <c r="LA57" s="273"/>
      <c r="LB57" s="273">
        <v>1</v>
      </c>
      <c r="LC57" s="273">
        <v>1</v>
      </c>
      <c r="LD57" s="273"/>
      <c r="LE57" s="273"/>
      <c r="LF57" s="273"/>
      <c r="LG57" s="273">
        <v>1</v>
      </c>
      <c r="LH57" s="273"/>
      <c r="LI57" s="273"/>
      <c r="LJ57" s="273"/>
      <c r="LK57" s="273"/>
      <c r="LL57" s="273"/>
      <c r="LM57" s="273"/>
      <c r="LN57" s="273"/>
      <c r="LO57" s="273"/>
      <c r="LP57" s="273"/>
      <c r="LQ57" s="273"/>
      <c r="LR57" s="273"/>
      <c r="LS57" s="273"/>
      <c r="LT57" s="273"/>
      <c r="LU57" s="273"/>
      <c r="LV57" s="273"/>
      <c r="LW57" s="273"/>
      <c r="LX57" s="273">
        <v>1</v>
      </c>
      <c r="LY57" s="273"/>
      <c r="LZ57" s="273">
        <v>1</v>
      </c>
      <c r="MA57" s="273"/>
      <c r="MB57" s="273"/>
      <c r="MC57" s="273"/>
      <c r="MD57" s="273"/>
      <c r="ME57" s="273"/>
      <c r="MF57" s="273"/>
      <c r="MG57" s="273"/>
      <c r="MH57" s="273"/>
      <c r="MI57" s="273"/>
      <c r="MJ57" s="273"/>
      <c r="MK57" s="273"/>
      <c r="ML57" s="273"/>
      <c r="MM57" s="273"/>
      <c r="MN57" s="273"/>
      <c r="MO57" s="273"/>
      <c r="MP57" s="273">
        <v>1</v>
      </c>
      <c r="MQ57" s="273"/>
      <c r="MR57" s="273"/>
      <c r="MS57" s="273"/>
      <c r="MT57" s="273"/>
      <c r="MU57" s="273"/>
      <c r="MV57" s="273"/>
      <c r="MW57" s="273"/>
      <c r="MX57" s="273"/>
      <c r="MY57" s="273"/>
      <c r="MZ57" s="273"/>
      <c r="NA57" s="273"/>
      <c r="NB57" s="273"/>
      <c r="NC57" s="273"/>
      <c r="ND57" s="273"/>
      <c r="NE57" s="273">
        <v>1</v>
      </c>
      <c r="NF57" s="273"/>
      <c r="NG57" s="273"/>
      <c r="NH57" s="273"/>
      <c r="NI57" s="273"/>
      <c r="NJ57" s="273"/>
      <c r="NK57" s="273"/>
      <c r="NL57" s="273"/>
      <c r="NM57" s="273">
        <v>1</v>
      </c>
      <c r="NN57" s="273"/>
      <c r="NO57" s="273"/>
      <c r="NP57" s="274"/>
      <c r="NQ57" s="275"/>
      <c r="NR57" s="273"/>
      <c r="NS57" s="273">
        <v>1</v>
      </c>
      <c r="NT57" s="273"/>
      <c r="NU57" s="273"/>
      <c r="NV57" s="273">
        <v>1</v>
      </c>
      <c r="NW57" s="274">
        <v>1</v>
      </c>
    </row>
    <row r="58" spans="1:387" s="267" customFormat="1" ht="30" customHeight="1" x14ac:dyDescent="0.25">
      <c r="A58" s="290">
        <f>'Ratownictwo_medyczne I st.'!A58</f>
        <v>38</v>
      </c>
      <c r="B58" s="291" t="str">
        <f>IF('Ratownictwo_medyczne I st.'!B58&gt;0,'Ratownictwo_medyczne I st.'!B58," ")</f>
        <v>C</v>
      </c>
      <c r="C58" s="291" t="str">
        <f>IF('Ratownictwo_medyczne I st.'!C58&gt;0,'Ratownictwo_medyczne I st.'!C58," ")</f>
        <v>2025/2028</v>
      </c>
      <c r="D58" s="291" t="str">
        <f>IF('Ratownictwo_medyczne I st.'!D58&gt;0,'Ratownictwo_medyczne I st.'!D58," ")</f>
        <v xml:space="preserve"> </v>
      </c>
      <c r="E58" s="291">
        <f>IF('Ratownictwo_medyczne I st.'!E58&gt;0,'Ratownictwo_medyczne I st.'!E58," ")</f>
        <v>2</v>
      </c>
      <c r="F58" s="291" t="str">
        <f>IF('Ratownictwo_medyczne I st.'!F58&gt;0,'Ratownictwo_medyczne I st.'!F58," ")</f>
        <v>2026/2027</v>
      </c>
      <c r="G58" s="291" t="str">
        <f>IF('Ratownictwo_medyczne I st.'!G58&gt;0,'Ratownictwo_medyczne I st.'!G58," ")</f>
        <v>RPS</v>
      </c>
      <c r="H58" s="291" t="str">
        <f>IF('Ratownictwo_medyczne I st.'!H58&gt;0,'Ratownictwo_medyczne I st.'!H58," ")</f>
        <v>ze standardu</v>
      </c>
      <c r="I58" s="328" t="str">
        <f>IF('Ratownictwo_medyczne I st.'!I58&gt;0,'Ratownictwo_medyczne I st.'!I58," ")</f>
        <v>Psychiatria</v>
      </c>
      <c r="J58" s="250">
        <f>'Ratownictwo_medyczne I st.'!L58</f>
        <v>38</v>
      </c>
      <c r="K58" s="251">
        <f>'Ratownictwo_medyczne I st.'!M58</f>
        <v>5</v>
      </c>
      <c r="L58" s="252">
        <f>'Ratownictwo_medyczne I st.'!N58</f>
        <v>33</v>
      </c>
      <c r="M58" s="253">
        <f>'Ratownictwo_medyczne I st.'!AA58+'Ratownictwo_medyczne I st.'!AC58+'Ratownictwo_medyczne I st.'!AX58+'Ratownictwo_medyczne I st.'!AZ58</f>
        <v>18</v>
      </c>
      <c r="N58" s="317">
        <f>'Ratownictwo_medyczne I st.'!O58</f>
        <v>33</v>
      </c>
      <c r="O58" s="318">
        <f>'Ratownictwo_medyczne I st.'!P58</f>
        <v>1.5</v>
      </c>
      <c r="P58" s="319" t="str">
        <f>'Ratownictwo_medyczne I st.'!U58</f>
        <v>zal</v>
      </c>
      <c r="Q58" s="254">
        <f t="shared" si="17"/>
        <v>8</v>
      </c>
      <c r="R58" s="255">
        <f t="shared" si="18"/>
        <v>5</v>
      </c>
      <c r="S58" s="329">
        <f t="shared" si="19"/>
        <v>2</v>
      </c>
      <c r="T58" s="257"/>
      <c r="U58" s="264"/>
      <c r="V58" s="264"/>
      <c r="W58" s="264"/>
      <c r="X58" s="264"/>
      <c r="Y58" s="270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0"/>
      <c r="BV58" s="257"/>
      <c r="BW58" s="264"/>
      <c r="BX58" s="264"/>
      <c r="BY58" s="264"/>
      <c r="BZ58" s="264"/>
      <c r="CA58" s="264"/>
      <c r="CB58" s="264"/>
      <c r="CC58" s="264"/>
      <c r="CD58" s="264"/>
      <c r="CE58" s="264"/>
      <c r="CF58" s="264"/>
      <c r="CG58" s="264"/>
      <c r="CH58" s="264"/>
      <c r="CI58" s="264"/>
      <c r="CJ58" s="264"/>
      <c r="CK58" s="264"/>
      <c r="CL58" s="264"/>
      <c r="CM58" s="264"/>
      <c r="CN58" s="264"/>
      <c r="CO58" s="264"/>
      <c r="CP58" s="264"/>
      <c r="CQ58" s="264"/>
      <c r="CR58" s="264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6"/>
      <c r="EE58" s="257"/>
      <c r="EF58" s="264"/>
      <c r="EG58" s="264"/>
      <c r="EH58" s="264"/>
      <c r="EI58" s="264"/>
      <c r="EJ58" s="264"/>
      <c r="EK58" s="264"/>
      <c r="EL58" s="264"/>
      <c r="EM58" s="264">
        <v>1</v>
      </c>
      <c r="EN58" s="264">
        <v>1</v>
      </c>
      <c r="EO58" s="264">
        <v>1</v>
      </c>
      <c r="EP58" s="264">
        <v>1</v>
      </c>
      <c r="EQ58" s="264">
        <v>1</v>
      </c>
      <c r="ER58" s="264"/>
      <c r="ES58" s="264"/>
      <c r="ET58" s="264"/>
      <c r="EU58" s="264"/>
      <c r="EV58" s="264"/>
      <c r="EW58" s="264"/>
      <c r="EX58" s="264"/>
      <c r="EY58" s="264"/>
      <c r="EZ58" s="264"/>
      <c r="FA58" s="264"/>
      <c r="FB58" s="264"/>
      <c r="FC58" s="264">
        <v>1</v>
      </c>
      <c r="FD58" s="264"/>
      <c r="FE58" s="264"/>
      <c r="FF58" s="264"/>
      <c r="FG58" s="264"/>
      <c r="FH58" s="264"/>
      <c r="FI58" s="264"/>
      <c r="FJ58" s="264"/>
      <c r="FK58" s="264"/>
      <c r="FL58" s="264"/>
      <c r="FM58" s="264"/>
      <c r="FN58" s="264">
        <v>1</v>
      </c>
      <c r="FO58" s="264"/>
      <c r="FP58" s="264"/>
      <c r="FQ58" s="264"/>
      <c r="FR58" s="264"/>
      <c r="FS58" s="264"/>
      <c r="FT58" s="273"/>
      <c r="FU58" s="273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3"/>
      <c r="GM58" s="273"/>
      <c r="GN58" s="273"/>
      <c r="GO58" s="273"/>
      <c r="GP58" s="273"/>
      <c r="GQ58" s="273"/>
      <c r="GR58" s="273"/>
      <c r="GS58" s="273"/>
      <c r="GT58" s="273"/>
      <c r="GU58" s="273"/>
      <c r="GV58" s="273"/>
      <c r="GW58" s="273"/>
      <c r="GX58" s="273"/>
      <c r="GY58" s="273"/>
      <c r="GZ58" s="273"/>
      <c r="HA58" s="273"/>
      <c r="HB58" s="273"/>
      <c r="HC58" s="273"/>
      <c r="HD58" s="273"/>
      <c r="HE58" s="273"/>
      <c r="HF58" s="273"/>
      <c r="HG58" s="273"/>
      <c r="HH58" s="273"/>
      <c r="HI58" s="273"/>
      <c r="HJ58" s="273"/>
      <c r="HK58" s="273"/>
      <c r="HL58" s="273"/>
      <c r="HM58" s="273"/>
      <c r="HN58" s="273"/>
      <c r="HO58" s="273"/>
      <c r="HP58" s="273"/>
      <c r="HQ58" s="273"/>
      <c r="HR58" s="273"/>
      <c r="HS58" s="273"/>
      <c r="HT58" s="273"/>
      <c r="HU58" s="273"/>
      <c r="HV58" s="273"/>
      <c r="HW58" s="273"/>
      <c r="HX58" s="273"/>
      <c r="HY58" s="273"/>
      <c r="HZ58" s="273"/>
      <c r="IA58" s="273"/>
      <c r="IB58" s="273"/>
      <c r="IC58" s="273"/>
      <c r="ID58" s="273"/>
      <c r="IE58" s="273"/>
      <c r="IF58" s="273"/>
      <c r="IG58" s="273"/>
      <c r="IH58" s="273"/>
      <c r="II58" s="273"/>
      <c r="IJ58" s="273"/>
      <c r="IK58" s="273"/>
      <c r="IL58" s="273"/>
      <c r="IM58" s="273"/>
      <c r="IN58" s="273"/>
      <c r="IO58" s="273"/>
      <c r="IP58" s="273"/>
      <c r="IQ58" s="273"/>
      <c r="IR58" s="273">
        <v>1</v>
      </c>
      <c r="IS58" s="273"/>
      <c r="IT58" s="273"/>
      <c r="IU58" s="273"/>
      <c r="IV58" s="273"/>
      <c r="IW58" s="273"/>
      <c r="IX58" s="273"/>
      <c r="IY58" s="274"/>
      <c r="IZ58" s="272"/>
      <c r="JA58" s="273"/>
      <c r="JB58" s="276"/>
      <c r="JC58" s="276"/>
      <c r="JD58" s="276"/>
      <c r="JE58" s="276"/>
      <c r="JF58" s="276"/>
      <c r="JG58" s="276"/>
      <c r="JH58" s="276"/>
      <c r="JI58" s="276"/>
      <c r="JJ58" s="276"/>
      <c r="JK58" s="276"/>
      <c r="JL58" s="276"/>
      <c r="JM58" s="276"/>
      <c r="JN58" s="276"/>
      <c r="JO58" s="276"/>
      <c r="JP58" s="276"/>
      <c r="JQ58" s="276"/>
      <c r="JR58" s="274"/>
      <c r="JS58" s="275"/>
      <c r="JT58" s="273"/>
      <c r="JU58" s="273"/>
      <c r="JV58" s="273"/>
      <c r="JW58" s="273"/>
      <c r="JX58" s="273"/>
      <c r="JY58" s="273"/>
      <c r="JZ58" s="273"/>
      <c r="KA58" s="273"/>
      <c r="KB58" s="273"/>
      <c r="KC58" s="273"/>
      <c r="KD58" s="276"/>
      <c r="KE58" s="276"/>
      <c r="KF58" s="276"/>
      <c r="KG58" s="276"/>
      <c r="KH58" s="276"/>
      <c r="KI58" s="276"/>
      <c r="KJ58" s="276"/>
      <c r="KK58" s="276"/>
      <c r="KL58" s="276"/>
      <c r="KM58" s="276"/>
      <c r="KN58" s="276"/>
      <c r="KO58" s="276"/>
      <c r="KP58" s="272"/>
      <c r="KQ58" s="273"/>
      <c r="KR58" s="273"/>
      <c r="KS58" s="273"/>
      <c r="KT58" s="273"/>
      <c r="KU58" s="273"/>
      <c r="KV58" s="273"/>
      <c r="KW58" s="273">
        <v>1</v>
      </c>
      <c r="KX58" s="273"/>
      <c r="KY58" s="273"/>
      <c r="KZ58" s="273"/>
      <c r="LA58" s="273"/>
      <c r="LB58" s="273"/>
      <c r="LC58" s="273"/>
      <c r="LD58" s="273">
        <v>1</v>
      </c>
      <c r="LE58" s="273"/>
      <c r="LF58" s="273"/>
      <c r="LG58" s="273"/>
      <c r="LH58" s="273"/>
      <c r="LI58" s="273"/>
      <c r="LJ58" s="273"/>
      <c r="LK58" s="273"/>
      <c r="LL58" s="273"/>
      <c r="LM58" s="273"/>
      <c r="LN58" s="273"/>
      <c r="LO58" s="273"/>
      <c r="LP58" s="273">
        <v>1</v>
      </c>
      <c r="LQ58" s="273"/>
      <c r="LR58" s="273"/>
      <c r="LS58" s="273"/>
      <c r="LT58" s="273"/>
      <c r="LU58" s="273"/>
      <c r="LV58" s="273"/>
      <c r="LW58" s="273"/>
      <c r="LX58" s="273"/>
      <c r="LY58" s="273"/>
      <c r="LZ58" s="273"/>
      <c r="MA58" s="273"/>
      <c r="MB58" s="273"/>
      <c r="MC58" s="273"/>
      <c r="MD58" s="273"/>
      <c r="ME58" s="273"/>
      <c r="MF58" s="273"/>
      <c r="MG58" s="273"/>
      <c r="MH58" s="273"/>
      <c r="MI58" s="273"/>
      <c r="MJ58" s="273"/>
      <c r="MK58" s="273"/>
      <c r="ML58" s="273"/>
      <c r="MM58" s="273"/>
      <c r="MN58" s="273"/>
      <c r="MO58" s="273"/>
      <c r="MP58" s="273"/>
      <c r="MQ58" s="273"/>
      <c r="MR58" s="273"/>
      <c r="MS58" s="273"/>
      <c r="MT58" s="273"/>
      <c r="MU58" s="273"/>
      <c r="MV58" s="273"/>
      <c r="MW58" s="273"/>
      <c r="MX58" s="273"/>
      <c r="MY58" s="273"/>
      <c r="MZ58" s="273"/>
      <c r="NA58" s="273"/>
      <c r="NB58" s="273"/>
      <c r="NC58" s="273"/>
      <c r="ND58" s="273"/>
      <c r="NE58" s="273"/>
      <c r="NF58" s="273"/>
      <c r="NG58" s="273"/>
      <c r="NH58" s="273"/>
      <c r="NI58" s="273"/>
      <c r="NJ58" s="273"/>
      <c r="NK58" s="273"/>
      <c r="NL58" s="273"/>
      <c r="NM58" s="273">
        <v>1</v>
      </c>
      <c r="NN58" s="273">
        <v>1</v>
      </c>
      <c r="NO58" s="273"/>
      <c r="NP58" s="274"/>
      <c r="NQ58" s="275">
        <v>1</v>
      </c>
      <c r="NR58" s="273">
        <v>1</v>
      </c>
      <c r="NS58" s="273"/>
      <c r="NT58" s="273"/>
      <c r="NU58" s="273"/>
      <c r="NV58" s="273"/>
      <c r="NW58" s="274"/>
    </row>
    <row r="59" spans="1:387" s="267" customFormat="1" ht="30" customHeight="1" x14ac:dyDescent="0.25">
      <c r="A59" s="400">
        <f>'Ratownictwo_medyczne I st.'!A59</f>
        <v>39</v>
      </c>
      <c r="B59" s="401" t="str">
        <f>IF('Ratownictwo_medyczne I st.'!B59&gt;0,'Ratownictwo_medyczne I st.'!B59," ")</f>
        <v>C</v>
      </c>
      <c r="C59" s="401" t="str">
        <f>IF('Ratownictwo_medyczne I st.'!C59&gt;0,'Ratownictwo_medyczne I st.'!C59," ")</f>
        <v>2025/2028</v>
      </c>
      <c r="D59" s="401" t="str">
        <f>IF('Ratownictwo_medyczne I st.'!D59&gt;0,'Ratownictwo_medyczne I st.'!D59," ")</f>
        <v xml:space="preserve"> </v>
      </c>
      <c r="E59" s="401">
        <f>IF('Ratownictwo_medyczne I st.'!E59&gt;0,'Ratownictwo_medyczne I st.'!E59," ")</f>
        <v>2</v>
      </c>
      <c r="F59" s="401" t="str">
        <f>IF('Ratownictwo_medyczne I st.'!F59&gt;0,'Ratownictwo_medyczne I st.'!F59," ")</f>
        <v>2026/2027</v>
      </c>
      <c r="G59" s="401" t="str">
        <f>IF('Ratownictwo_medyczne I st.'!G59&gt;0,'Ratownictwo_medyczne I st.'!G59," ")</f>
        <v>RPS</v>
      </c>
      <c r="H59" s="401" t="str">
        <f>IF('Ratownictwo_medyczne I st.'!H59&gt;0,'Ratownictwo_medyczne I st.'!H59," ")</f>
        <v>ze standardu</v>
      </c>
      <c r="I59" s="402" t="str">
        <f>IF('Ratownictwo_medyczne I st.'!I59&gt;0,'Ratownictwo_medyczne I st.'!I59," ")</f>
        <v>Medycyna sądowa</v>
      </c>
      <c r="J59" s="403">
        <f>'Ratownictwo_medyczne I st.'!L59</f>
        <v>38</v>
      </c>
      <c r="K59" s="404">
        <f>'Ratownictwo_medyczne I st.'!M59</f>
        <v>5</v>
      </c>
      <c r="L59" s="405">
        <f>'Ratownictwo_medyczne I st.'!N59</f>
        <v>33</v>
      </c>
      <c r="M59" s="406">
        <f>'Ratownictwo_medyczne I st.'!AA59+'Ratownictwo_medyczne I st.'!AC59+'Ratownictwo_medyczne I st.'!AX59+'Ratownictwo_medyczne I st.'!AZ59</f>
        <v>18</v>
      </c>
      <c r="N59" s="407">
        <f>'Ratownictwo_medyczne I st.'!O59</f>
        <v>33</v>
      </c>
      <c r="O59" s="408">
        <f>'Ratownictwo_medyczne I st.'!P59</f>
        <v>1.5</v>
      </c>
      <c r="P59" s="409" t="str">
        <f>'Ratownictwo_medyczne I st.'!U59</f>
        <v>zal</v>
      </c>
      <c r="Q59" s="410">
        <f t="shared" si="17"/>
        <v>5</v>
      </c>
      <c r="R59" s="411">
        <f t="shared" si="18"/>
        <v>3</v>
      </c>
      <c r="S59" s="412">
        <f t="shared" si="19"/>
        <v>1</v>
      </c>
      <c r="T59" s="277"/>
      <c r="U59" s="278"/>
      <c r="V59" s="278"/>
      <c r="W59" s="278"/>
      <c r="X59" s="278"/>
      <c r="Y59" s="68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280"/>
      <c r="BG59" s="280"/>
      <c r="BH59" s="280"/>
      <c r="BI59" s="280"/>
      <c r="BJ59" s="280"/>
      <c r="BK59" s="280"/>
      <c r="BL59" s="280"/>
      <c r="BM59" s="280"/>
      <c r="BN59" s="280"/>
      <c r="BO59" s="280"/>
      <c r="BP59" s="280"/>
      <c r="BQ59" s="280"/>
      <c r="BR59" s="280"/>
      <c r="BS59" s="280"/>
      <c r="BT59" s="280"/>
      <c r="BU59" s="68"/>
      <c r="BV59" s="277"/>
      <c r="BW59" s="278"/>
      <c r="BX59" s="278"/>
      <c r="BY59" s="278"/>
      <c r="BZ59" s="278"/>
      <c r="CA59" s="278"/>
      <c r="CB59" s="278"/>
      <c r="CC59" s="278"/>
      <c r="CD59" s="278"/>
      <c r="CE59" s="278"/>
      <c r="CF59" s="278"/>
      <c r="CG59" s="278"/>
      <c r="CH59" s="278"/>
      <c r="CI59" s="278"/>
      <c r="CJ59" s="278"/>
      <c r="CK59" s="278"/>
      <c r="CL59" s="278"/>
      <c r="CM59" s="278"/>
      <c r="CN59" s="278"/>
      <c r="CO59" s="278"/>
      <c r="CP59" s="278"/>
      <c r="CQ59" s="278"/>
      <c r="CR59" s="278"/>
      <c r="CS59" s="280"/>
      <c r="CT59" s="280"/>
      <c r="CU59" s="280"/>
      <c r="CV59" s="280"/>
      <c r="CW59" s="280"/>
      <c r="CX59" s="280"/>
      <c r="CY59" s="280"/>
      <c r="CZ59" s="280"/>
      <c r="DA59" s="280"/>
      <c r="DB59" s="280"/>
      <c r="DC59" s="280"/>
      <c r="DD59" s="280"/>
      <c r="DE59" s="280"/>
      <c r="DF59" s="280"/>
      <c r="DG59" s="280"/>
      <c r="DH59" s="280"/>
      <c r="DI59" s="280"/>
      <c r="DJ59" s="280"/>
      <c r="DK59" s="280"/>
      <c r="DL59" s="280"/>
      <c r="DM59" s="280"/>
      <c r="DN59" s="280"/>
      <c r="DO59" s="280"/>
      <c r="DP59" s="280"/>
      <c r="DQ59" s="280"/>
      <c r="DR59" s="280"/>
      <c r="DS59" s="280"/>
      <c r="DT59" s="280"/>
      <c r="DU59" s="280"/>
      <c r="DV59" s="280"/>
      <c r="DW59" s="280"/>
      <c r="DX59" s="280"/>
      <c r="DY59" s="280"/>
      <c r="DZ59" s="280"/>
      <c r="EA59" s="280"/>
      <c r="EB59" s="280"/>
      <c r="EC59" s="280"/>
      <c r="ED59" s="283"/>
      <c r="EE59" s="277"/>
      <c r="EF59" s="278"/>
      <c r="EG59" s="278"/>
      <c r="EH59" s="278"/>
      <c r="EI59" s="278"/>
      <c r="EJ59" s="278"/>
      <c r="EK59" s="278"/>
      <c r="EL59" s="278"/>
      <c r="EM59" s="278"/>
      <c r="EN59" s="278"/>
      <c r="EO59" s="278"/>
      <c r="EP59" s="278"/>
      <c r="EQ59" s="278"/>
      <c r="ER59" s="278"/>
      <c r="ES59" s="278"/>
      <c r="ET59" s="278"/>
      <c r="EU59" s="278"/>
      <c r="EV59" s="278"/>
      <c r="EW59" s="278"/>
      <c r="EX59" s="278"/>
      <c r="EY59" s="278"/>
      <c r="EZ59" s="278"/>
      <c r="FA59" s="278"/>
      <c r="FB59" s="278"/>
      <c r="FC59" s="278"/>
      <c r="FD59" s="278"/>
      <c r="FE59" s="278"/>
      <c r="FF59" s="278"/>
      <c r="FG59" s="278"/>
      <c r="FH59" s="278"/>
      <c r="FI59" s="278"/>
      <c r="FJ59" s="278"/>
      <c r="FK59" s="278"/>
      <c r="FL59" s="278"/>
      <c r="FM59" s="278"/>
      <c r="FN59" s="278"/>
      <c r="FO59" s="278"/>
      <c r="FP59" s="278"/>
      <c r="FQ59" s="278"/>
      <c r="FR59" s="278"/>
      <c r="FS59" s="278"/>
      <c r="FT59" s="280"/>
      <c r="FU59" s="280"/>
      <c r="FV59" s="280"/>
      <c r="FW59" s="280"/>
      <c r="FX59" s="280"/>
      <c r="FY59" s="280"/>
      <c r="FZ59" s="280"/>
      <c r="GA59" s="280"/>
      <c r="GB59" s="280"/>
      <c r="GC59" s="280"/>
      <c r="GD59" s="280"/>
      <c r="GE59" s="280"/>
      <c r="GF59" s="280">
        <v>1</v>
      </c>
      <c r="GG59" s="280">
        <v>1</v>
      </c>
      <c r="GH59" s="280"/>
      <c r="GI59" s="280"/>
      <c r="GJ59" s="280"/>
      <c r="GK59" s="280"/>
      <c r="GL59" s="280"/>
      <c r="GM59" s="280"/>
      <c r="GN59" s="280"/>
      <c r="GO59" s="280"/>
      <c r="GP59" s="280"/>
      <c r="GQ59" s="280"/>
      <c r="GR59" s="280"/>
      <c r="GS59" s="280"/>
      <c r="GT59" s="280"/>
      <c r="GU59" s="280"/>
      <c r="GV59" s="280"/>
      <c r="GW59" s="280"/>
      <c r="GX59" s="280"/>
      <c r="GY59" s="280"/>
      <c r="GZ59" s="280"/>
      <c r="HA59" s="280"/>
      <c r="HB59" s="280"/>
      <c r="HC59" s="280"/>
      <c r="HD59" s="280"/>
      <c r="HE59" s="280"/>
      <c r="HF59" s="280"/>
      <c r="HG59" s="280"/>
      <c r="HH59" s="280"/>
      <c r="HI59" s="280"/>
      <c r="HJ59" s="280"/>
      <c r="HK59" s="280"/>
      <c r="HL59" s="280"/>
      <c r="HM59" s="280"/>
      <c r="HN59" s="280"/>
      <c r="HO59" s="280"/>
      <c r="HP59" s="280"/>
      <c r="HQ59" s="280"/>
      <c r="HR59" s="280"/>
      <c r="HS59" s="280"/>
      <c r="HT59" s="280"/>
      <c r="HU59" s="280"/>
      <c r="HV59" s="280"/>
      <c r="HW59" s="280"/>
      <c r="HX59" s="280"/>
      <c r="HY59" s="280"/>
      <c r="HZ59" s="280"/>
      <c r="IA59" s="280"/>
      <c r="IB59" s="280"/>
      <c r="IC59" s="280"/>
      <c r="ID59" s="280"/>
      <c r="IE59" s="280"/>
      <c r="IF59" s="280"/>
      <c r="IG59" s="280"/>
      <c r="IH59" s="280"/>
      <c r="II59" s="280"/>
      <c r="IJ59" s="280"/>
      <c r="IK59" s="280"/>
      <c r="IL59" s="280"/>
      <c r="IM59" s="280">
        <v>1</v>
      </c>
      <c r="IN59" s="280"/>
      <c r="IO59" s="280"/>
      <c r="IP59" s="280"/>
      <c r="IQ59" s="280"/>
      <c r="IR59" s="280"/>
      <c r="IS59" s="280">
        <v>1</v>
      </c>
      <c r="IT59" s="280"/>
      <c r="IU59" s="280"/>
      <c r="IV59" s="280"/>
      <c r="IW59" s="280"/>
      <c r="IX59" s="280"/>
      <c r="IY59" s="281">
        <v>1</v>
      </c>
      <c r="IZ59" s="279"/>
      <c r="JA59" s="280"/>
      <c r="JB59" s="283"/>
      <c r="JC59" s="283"/>
      <c r="JD59" s="283"/>
      <c r="JE59" s="283"/>
      <c r="JF59" s="283"/>
      <c r="JG59" s="283"/>
      <c r="JH59" s="283"/>
      <c r="JI59" s="283"/>
      <c r="JJ59" s="283"/>
      <c r="JK59" s="283"/>
      <c r="JL59" s="283"/>
      <c r="JM59" s="283"/>
      <c r="JN59" s="283"/>
      <c r="JO59" s="283"/>
      <c r="JP59" s="283"/>
      <c r="JQ59" s="283"/>
      <c r="JR59" s="281"/>
      <c r="JS59" s="282"/>
      <c r="JT59" s="280"/>
      <c r="JU59" s="280"/>
      <c r="JV59" s="280"/>
      <c r="JW59" s="280"/>
      <c r="JX59" s="280"/>
      <c r="JY59" s="280"/>
      <c r="JZ59" s="280"/>
      <c r="KA59" s="280"/>
      <c r="KB59" s="280"/>
      <c r="KC59" s="280"/>
      <c r="KD59" s="283"/>
      <c r="KE59" s="283"/>
      <c r="KF59" s="283"/>
      <c r="KG59" s="283"/>
      <c r="KH59" s="283"/>
      <c r="KI59" s="283"/>
      <c r="KJ59" s="283"/>
      <c r="KK59" s="283"/>
      <c r="KL59" s="283"/>
      <c r="KM59" s="283"/>
      <c r="KN59" s="283"/>
      <c r="KO59" s="283"/>
      <c r="KP59" s="279"/>
      <c r="KQ59" s="280"/>
      <c r="KR59" s="280"/>
      <c r="KS59" s="280"/>
      <c r="KT59" s="280"/>
      <c r="KU59" s="280"/>
      <c r="KV59" s="280"/>
      <c r="KW59" s="280"/>
      <c r="KX59" s="280"/>
      <c r="KY59" s="280"/>
      <c r="KZ59" s="280"/>
      <c r="LA59" s="280"/>
      <c r="LB59" s="280"/>
      <c r="LC59" s="280"/>
      <c r="LD59" s="280"/>
      <c r="LE59" s="280"/>
      <c r="LF59" s="280"/>
      <c r="LG59" s="280"/>
      <c r="LH59" s="280"/>
      <c r="LI59" s="280"/>
      <c r="LJ59" s="280"/>
      <c r="LK59" s="280"/>
      <c r="LL59" s="280"/>
      <c r="LM59" s="280"/>
      <c r="LN59" s="280"/>
      <c r="LO59" s="280"/>
      <c r="LP59" s="280"/>
      <c r="LQ59" s="280"/>
      <c r="LR59" s="280"/>
      <c r="LS59" s="280"/>
      <c r="LT59" s="280"/>
      <c r="LU59" s="280"/>
      <c r="LV59" s="280"/>
      <c r="LW59" s="280"/>
      <c r="LX59" s="280"/>
      <c r="LY59" s="280"/>
      <c r="LZ59" s="280"/>
      <c r="MA59" s="280"/>
      <c r="MB59" s="280"/>
      <c r="MC59" s="280"/>
      <c r="MD59" s="280"/>
      <c r="ME59" s="280"/>
      <c r="MF59" s="280"/>
      <c r="MG59" s="280"/>
      <c r="MH59" s="280"/>
      <c r="MI59" s="280"/>
      <c r="MJ59" s="280"/>
      <c r="MK59" s="280"/>
      <c r="ML59" s="280"/>
      <c r="MM59" s="280"/>
      <c r="MN59" s="280"/>
      <c r="MO59" s="280"/>
      <c r="MP59" s="280"/>
      <c r="MQ59" s="280"/>
      <c r="MR59" s="280"/>
      <c r="MS59" s="280"/>
      <c r="MT59" s="280"/>
      <c r="MU59" s="280"/>
      <c r="MV59" s="280"/>
      <c r="MW59" s="280"/>
      <c r="MX59" s="280"/>
      <c r="MY59" s="280">
        <v>1</v>
      </c>
      <c r="MZ59" s="280"/>
      <c r="NA59" s="280"/>
      <c r="NB59" s="280"/>
      <c r="NC59" s="280"/>
      <c r="ND59" s="280"/>
      <c r="NE59" s="280"/>
      <c r="NF59" s="280"/>
      <c r="NG59" s="280"/>
      <c r="NH59" s="280">
        <v>1</v>
      </c>
      <c r="NI59" s="280"/>
      <c r="NJ59" s="280"/>
      <c r="NK59" s="280"/>
      <c r="NL59" s="280"/>
      <c r="NM59" s="280">
        <v>1</v>
      </c>
      <c r="NN59" s="280"/>
      <c r="NO59" s="280"/>
      <c r="NP59" s="281"/>
      <c r="NQ59" s="282"/>
      <c r="NR59" s="280"/>
      <c r="NS59" s="280"/>
      <c r="NT59" s="280"/>
      <c r="NU59" s="280">
        <v>1</v>
      </c>
      <c r="NV59" s="280"/>
      <c r="NW59" s="281"/>
    </row>
    <row r="60" spans="1:387" s="413" customFormat="1" ht="30" customHeight="1" x14ac:dyDescent="0.25">
      <c r="A60" s="413">
        <f>'Ratownictwo_medyczne I st.'!A60</f>
        <v>40</v>
      </c>
      <c r="B60" s="269" t="str">
        <f>IF('Ratownictwo_medyczne I st.'!B60&gt;0,'Ratownictwo_medyczne I st.'!B60," ")</f>
        <v>C</v>
      </c>
      <c r="C60" s="269" t="str">
        <f>IF('Ratownictwo_medyczne I st.'!C60&gt;0,'Ratownictwo_medyczne I st.'!C60," ")</f>
        <v>2025/2028</v>
      </c>
      <c r="D60" s="269" t="str">
        <f>IF('Ratownictwo_medyczne I st.'!D60&gt;0,'Ratownictwo_medyczne I st.'!D60," ")</f>
        <v xml:space="preserve"> </v>
      </c>
      <c r="E60" s="269">
        <f>IF('Ratownictwo_medyczne I st.'!E60&gt;0,'Ratownictwo_medyczne I st.'!E60," ")</f>
        <v>2</v>
      </c>
      <c r="F60" s="269" t="str">
        <f>IF('Ratownictwo_medyczne I st.'!F60&gt;0,'Ratownictwo_medyczne I st.'!F60," ")</f>
        <v>2026/2027</v>
      </c>
      <c r="G60" s="269" t="str">
        <f>IF('Ratownictwo_medyczne I st.'!G60&gt;0,'Ratownictwo_medyczne I st.'!G60," ")</f>
        <v>RPS</v>
      </c>
      <c r="H60" s="269" t="str">
        <f>IF('Ratownictwo_medyczne I st.'!H60&gt;0,'Ratownictwo_medyczne I st.'!H60," ")</f>
        <v>ze standardu</v>
      </c>
      <c r="I60" s="313" t="str">
        <f>IF('Ratownictwo_medyczne I st.'!I60&gt;0,'Ratownictwo_medyczne I st.'!I60," ")</f>
        <v>Medycyna katastrof</v>
      </c>
      <c r="J60" s="315">
        <f>'Ratownictwo_medyczne I st.'!L60</f>
        <v>65</v>
      </c>
      <c r="K60" s="414">
        <f>'Ratownictwo_medyczne I st.'!M60</f>
        <v>10</v>
      </c>
      <c r="L60" s="415">
        <f>'Ratownictwo_medyczne I st.'!N60</f>
        <v>55</v>
      </c>
      <c r="M60" s="416">
        <f>'Ratownictwo_medyczne I st.'!AA60+'Ratownictwo_medyczne I st.'!AC60+'Ratownictwo_medyczne I st.'!AX60+'Ratownictwo_medyczne I st.'!AZ60</f>
        <v>15</v>
      </c>
      <c r="N60" s="417">
        <f>'Ratownictwo_medyczne I st.'!O60</f>
        <v>55</v>
      </c>
      <c r="O60" s="418">
        <f>'Ratownictwo_medyczne I st.'!P60</f>
        <v>2.5</v>
      </c>
      <c r="P60" s="419" t="str">
        <f>'Ratownictwo_medyczne I st.'!U60</f>
        <v>egz</v>
      </c>
      <c r="Q60" s="325">
        <f t="shared" si="17"/>
        <v>8</v>
      </c>
      <c r="R60" s="304">
        <f t="shared" si="18"/>
        <v>4</v>
      </c>
      <c r="S60" s="420">
        <f t="shared" si="19"/>
        <v>1</v>
      </c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  <c r="EO60" s="273"/>
      <c r="EP60" s="273"/>
      <c r="EQ60" s="273"/>
      <c r="ER60" s="273"/>
      <c r="ES60" s="273"/>
      <c r="ET60" s="273"/>
      <c r="EU60" s="273"/>
      <c r="EV60" s="273"/>
      <c r="EW60" s="273"/>
      <c r="EX60" s="273"/>
      <c r="EY60" s="273">
        <v>1</v>
      </c>
      <c r="EZ60" s="273"/>
      <c r="FA60" s="273"/>
      <c r="FB60" s="273"/>
      <c r="FC60" s="273"/>
      <c r="FD60" s="273"/>
      <c r="FE60" s="273"/>
      <c r="FF60" s="273"/>
      <c r="FG60" s="273"/>
      <c r="FH60" s="273"/>
      <c r="FI60" s="273"/>
      <c r="FJ60" s="273"/>
      <c r="FK60" s="273"/>
      <c r="FL60" s="273"/>
      <c r="FM60" s="273"/>
      <c r="FN60" s="273"/>
      <c r="FO60" s="273"/>
      <c r="FP60" s="273"/>
      <c r="FQ60" s="273"/>
      <c r="FR60" s="273"/>
      <c r="FS60" s="273"/>
      <c r="FT60" s="273"/>
      <c r="FU60" s="273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3"/>
      <c r="GM60" s="273"/>
      <c r="GN60" s="273"/>
      <c r="GO60" s="273"/>
      <c r="GP60" s="273"/>
      <c r="GQ60" s="273"/>
      <c r="GR60" s="273"/>
      <c r="GS60" s="273"/>
      <c r="GT60" s="273"/>
      <c r="GU60" s="273"/>
      <c r="GV60" s="273"/>
      <c r="GW60" s="273"/>
      <c r="GX60" s="273"/>
      <c r="GY60" s="273"/>
      <c r="GZ60" s="273"/>
      <c r="HA60" s="273"/>
      <c r="HB60" s="273"/>
      <c r="HC60" s="273"/>
      <c r="HD60" s="273"/>
      <c r="HE60" s="273"/>
      <c r="HF60" s="273"/>
      <c r="HG60" s="273">
        <v>1</v>
      </c>
      <c r="HH60" s="273">
        <v>1</v>
      </c>
      <c r="HI60" s="273"/>
      <c r="HJ60" s="273"/>
      <c r="HK60" s="273"/>
      <c r="HL60" s="273"/>
      <c r="HM60" s="273"/>
      <c r="HN60" s="273"/>
      <c r="HO60" s="273"/>
      <c r="HP60" s="273"/>
      <c r="HQ60" s="273"/>
      <c r="HR60" s="273"/>
      <c r="HS60" s="273">
        <v>1</v>
      </c>
      <c r="HT60" s="273">
        <v>1</v>
      </c>
      <c r="HU60" s="273">
        <v>1</v>
      </c>
      <c r="HV60" s="273">
        <v>1</v>
      </c>
      <c r="HW60" s="273">
        <v>1</v>
      </c>
      <c r="HX60" s="273"/>
      <c r="HY60" s="273"/>
      <c r="HZ60" s="273"/>
      <c r="IA60" s="273"/>
      <c r="IB60" s="273"/>
      <c r="IC60" s="273"/>
      <c r="ID60" s="273"/>
      <c r="IE60" s="273"/>
      <c r="IF60" s="273"/>
      <c r="IG60" s="273"/>
      <c r="IH60" s="273"/>
      <c r="II60" s="273"/>
      <c r="IJ60" s="273"/>
      <c r="IK60" s="273"/>
      <c r="IL60" s="273"/>
      <c r="IM60" s="273"/>
      <c r="IN60" s="273"/>
      <c r="IO60" s="273"/>
      <c r="IP60" s="273"/>
      <c r="IQ60" s="273"/>
      <c r="IR60" s="273"/>
      <c r="IS60" s="273"/>
      <c r="IT60" s="273"/>
      <c r="IU60" s="273"/>
      <c r="IV60" s="273"/>
      <c r="IW60" s="273"/>
      <c r="IX60" s="273"/>
      <c r="IY60" s="273"/>
      <c r="IZ60" s="273"/>
      <c r="JA60" s="273"/>
      <c r="JB60" s="273"/>
      <c r="JC60" s="273"/>
      <c r="JD60" s="273"/>
      <c r="JE60" s="273"/>
      <c r="JF60" s="273"/>
      <c r="JG60" s="273"/>
      <c r="JH60" s="273"/>
      <c r="JI60" s="273"/>
      <c r="JJ60" s="273"/>
      <c r="JK60" s="273"/>
      <c r="JL60" s="273"/>
      <c r="JM60" s="273"/>
      <c r="JN60" s="273"/>
      <c r="JO60" s="273"/>
      <c r="JP60" s="273"/>
      <c r="JQ60" s="273"/>
      <c r="JR60" s="273"/>
      <c r="JS60" s="273"/>
      <c r="JT60" s="273"/>
      <c r="JU60" s="273"/>
      <c r="JV60" s="273"/>
      <c r="JW60" s="273"/>
      <c r="JX60" s="273"/>
      <c r="JY60" s="273"/>
      <c r="JZ60" s="273"/>
      <c r="KA60" s="273"/>
      <c r="KB60" s="273"/>
      <c r="KC60" s="273"/>
      <c r="KD60" s="273"/>
      <c r="KE60" s="273"/>
      <c r="KF60" s="273"/>
      <c r="KG60" s="273"/>
      <c r="KH60" s="273"/>
      <c r="KI60" s="273"/>
      <c r="KJ60" s="273"/>
      <c r="KK60" s="273"/>
      <c r="KL60" s="273"/>
      <c r="KM60" s="273"/>
      <c r="KN60" s="273"/>
      <c r="KO60" s="273"/>
      <c r="KP60" s="273"/>
      <c r="KQ60" s="273"/>
      <c r="KR60" s="273"/>
      <c r="KS60" s="273"/>
      <c r="KT60" s="273"/>
      <c r="KU60" s="273"/>
      <c r="KV60" s="273"/>
      <c r="KW60" s="273"/>
      <c r="KX60" s="273"/>
      <c r="KY60" s="273"/>
      <c r="KZ60" s="273"/>
      <c r="LA60" s="273"/>
      <c r="LB60" s="273"/>
      <c r="LC60" s="273"/>
      <c r="LD60" s="273"/>
      <c r="LE60" s="273"/>
      <c r="LF60" s="273"/>
      <c r="LG60" s="273"/>
      <c r="LH60" s="273"/>
      <c r="LI60" s="273"/>
      <c r="LJ60" s="273"/>
      <c r="LK60" s="273"/>
      <c r="LL60" s="273"/>
      <c r="LM60" s="273"/>
      <c r="LN60" s="273">
        <v>1</v>
      </c>
      <c r="LO60" s="273"/>
      <c r="LP60" s="273"/>
      <c r="LQ60" s="273"/>
      <c r="LR60" s="273"/>
      <c r="LS60" s="273"/>
      <c r="LT60" s="273"/>
      <c r="LU60" s="273"/>
      <c r="LV60" s="273"/>
      <c r="LW60" s="273"/>
      <c r="LX60" s="273"/>
      <c r="LY60" s="273"/>
      <c r="LZ60" s="273"/>
      <c r="MA60" s="273"/>
      <c r="MB60" s="273"/>
      <c r="MC60" s="273"/>
      <c r="MD60" s="273"/>
      <c r="ME60" s="273"/>
      <c r="MF60" s="273"/>
      <c r="MG60" s="273"/>
      <c r="MH60" s="273"/>
      <c r="MI60" s="273"/>
      <c r="MJ60" s="273"/>
      <c r="MK60" s="273"/>
      <c r="ML60" s="273"/>
      <c r="MM60" s="273"/>
      <c r="MN60" s="273"/>
      <c r="MO60" s="273"/>
      <c r="MP60" s="273"/>
      <c r="MQ60" s="273"/>
      <c r="MR60" s="273"/>
      <c r="MS60" s="273"/>
      <c r="MT60" s="273"/>
      <c r="MU60" s="273"/>
      <c r="MV60" s="273"/>
      <c r="MW60" s="273"/>
      <c r="MX60" s="273"/>
      <c r="MY60" s="273"/>
      <c r="MZ60" s="273">
        <v>1</v>
      </c>
      <c r="NA60" s="273"/>
      <c r="NB60" s="273"/>
      <c r="NC60" s="273"/>
      <c r="ND60" s="273"/>
      <c r="NE60" s="273"/>
      <c r="NF60" s="273"/>
      <c r="NG60" s="273"/>
      <c r="NH60" s="273"/>
      <c r="NI60" s="273"/>
      <c r="NJ60" s="273"/>
      <c r="NK60" s="273">
        <v>1</v>
      </c>
      <c r="NL60" s="273">
        <v>1</v>
      </c>
      <c r="NM60" s="273"/>
      <c r="NN60" s="273"/>
      <c r="NO60" s="273"/>
      <c r="NP60" s="273"/>
      <c r="NQ60" s="273"/>
      <c r="NR60" s="273"/>
      <c r="NS60" s="273"/>
      <c r="NT60" s="273">
        <v>1</v>
      </c>
      <c r="NU60" s="273"/>
      <c r="NV60" s="273"/>
      <c r="NW60" s="273"/>
    </row>
    <row r="61" spans="1:387" s="267" customFormat="1" ht="15.75" x14ac:dyDescent="0.25">
      <c r="A61" s="290">
        <f>'Ratownictwo_medyczne I st.'!A61</f>
        <v>41</v>
      </c>
      <c r="B61" s="291" t="str">
        <f>IF('Ratownictwo_medyczne I st.'!B61&gt;0,'Ratownictwo_medyczne I st.'!B61," ")</f>
        <v>C</v>
      </c>
      <c r="C61" s="291" t="str">
        <f>IF('Ratownictwo_medyczne I st.'!C61&gt;0,'Ratownictwo_medyczne I st.'!C61," ")</f>
        <v>2025/2028</v>
      </c>
      <c r="D61" s="291" t="str">
        <f>IF('Ratownictwo_medyczne I st.'!D61&gt;0,'Ratownictwo_medyczne I st.'!D61," ")</f>
        <v xml:space="preserve"> </v>
      </c>
      <c r="E61" s="291">
        <f>IF('Ratownictwo_medyczne I st.'!E61&gt;0,'Ratownictwo_medyczne I st.'!E61," ")</f>
        <v>2</v>
      </c>
      <c r="F61" s="291" t="str">
        <f>IF('Ratownictwo_medyczne I st.'!F61&gt;0,'Ratownictwo_medyczne I st.'!F61," ")</f>
        <v>2026/2027</v>
      </c>
      <c r="G61" s="291" t="str">
        <f>IF('Ratownictwo_medyczne I st.'!G61&gt;0,'Ratownictwo_medyczne I st.'!G61," ")</f>
        <v>RPS</v>
      </c>
      <c r="H61" s="291" t="str">
        <f>IF('Ratownictwo_medyczne I st.'!H61&gt;0,'Ratownictwo_medyczne I st.'!H61," ")</f>
        <v>ze standardu</v>
      </c>
      <c r="I61" s="328" t="str">
        <f>IF('Ratownictwo_medyczne I st.'!I61&gt;0,'Ratownictwo_medyczne I st.'!I61," ")</f>
        <v>Choroby tropikalne</v>
      </c>
      <c r="J61" s="250">
        <f>'Ratownictwo_medyczne I st.'!L61</f>
        <v>25</v>
      </c>
      <c r="K61" s="251">
        <f>'Ratownictwo_medyczne I st.'!M61</f>
        <v>5</v>
      </c>
      <c r="L61" s="252">
        <f>'Ratownictwo_medyczne I st.'!N61</f>
        <v>20</v>
      </c>
      <c r="M61" s="253">
        <f>'Ratownictwo_medyczne I st.'!AA61+'Ratownictwo_medyczne I st.'!AC61+'Ratownictwo_medyczne I st.'!AX61+'Ratownictwo_medyczne I st.'!AZ61</f>
        <v>20</v>
      </c>
      <c r="N61" s="317">
        <f>'Ratownictwo_medyczne I st.'!O61</f>
        <v>20</v>
      </c>
      <c r="O61" s="318">
        <f>'Ratownictwo_medyczne I st.'!P61</f>
        <v>1</v>
      </c>
      <c r="P61" s="319" t="str">
        <f>'Ratownictwo_medyczne I st.'!U61</f>
        <v>zal</v>
      </c>
      <c r="Q61" s="254">
        <f t="shared" si="17"/>
        <v>2</v>
      </c>
      <c r="R61" s="255">
        <f t="shared" si="18"/>
        <v>0</v>
      </c>
      <c r="S61" s="329">
        <f t="shared" si="19"/>
        <v>1</v>
      </c>
      <c r="T61" s="257"/>
      <c r="U61" s="264"/>
      <c r="V61" s="264"/>
      <c r="W61" s="264"/>
      <c r="X61" s="264"/>
      <c r="Y61" s="270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  <c r="AM61" s="265"/>
      <c r="AN61" s="265"/>
      <c r="AO61" s="265"/>
      <c r="AP61" s="265"/>
      <c r="AQ61" s="265"/>
      <c r="AR61" s="265"/>
      <c r="AS61" s="265"/>
      <c r="AT61" s="265"/>
      <c r="AU61" s="265"/>
      <c r="AV61" s="265"/>
      <c r="AW61" s="265"/>
      <c r="AX61" s="265"/>
      <c r="AY61" s="265"/>
      <c r="AZ61" s="265"/>
      <c r="BA61" s="265"/>
      <c r="BB61" s="265"/>
      <c r="BC61" s="265"/>
      <c r="BD61" s="265"/>
      <c r="BE61" s="265"/>
      <c r="BF61" s="265"/>
      <c r="BG61" s="265"/>
      <c r="BH61" s="265"/>
      <c r="BI61" s="265"/>
      <c r="BJ61" s="265"/>
      <c r="BK61" s="265"/>
      <c r="BL61" s="265"/>
      <c r="BM61" s="265"/>
      <c r="BN61" s="265"/>
      <c r="BO61" s="265"/>
      <c r="BP61" s="265"/>
      <c r="BQ61" s="265"/>
      <c r="BR61" s="265"/>
      <c r="BS61" s="265"/>
      <c r="BT61" s="265"/>
      <c r="BU61" s="270"/>
      <c r="BV61" s="257"/>
      <c r="BW61" s="264"/>
      <c r="BX61" s="264"/>
      <c r="BY61" s="264"/>
      <c r="BZ61" s="264"/>
      <c r="CA61" s="264"/>
      <c r="CB61" s="264"/>
      <c r="CC61" s="264"/>
      <c r="CD61" s="264"/>
      <c r="CE61" s="264"/>
      <c r="CF61" s="264"/>
      <c r="CG61" s="264"/>
      <c r="CH61" s="264"/>
      <c r="CI61" s="264"/>
      <c r="CJ61" s="264"/>
      <c r="CK61" s="264"/>
      <c r="CL61" s="264"/>
      <c r="CM61" s="264"/>
      <c r="CN61" s="264"/>
      <c r="CO61" s="264"/>
      <c r="CP61" s="264"/>
      <c r="CQ61" s="264"/>
      <c r="CR61" s="264"/>
      <c r="CS61" s="265"/>
      <c r="CT61" s="265"/>
      <c r="CU61" s="265"/>
      <c r="CV61" s="265"/>
      <c r="CW61" s="265"/>
      <c r="CX61" s="265"/>
      <c r="CY61" s="265"/>
      <c r="CZ61" s="265"/>
      <c r="DA61" s="265"/>
      <c r="DB61" s="265"/>
      <c r="DC61" s="265"/>
      <c r="DD61" s="265"/>
      <c r="DE61" s="265"/>
      <c r="DF61" s="265"/>
      <c r="DG61" s="265"/>
      <c r="DH61" s="265"/>
      <c r="DI61" s="265"/>
      <c r="DJ61" s="265"/>
      <c r="DK61" s="265"/>
      <c r="DL61" s="265"/>
      <c r="DM61" s="265"/>
      <c r="DN61" s="265"/>
      <c r="DO61" s="265"/>
      <c r="DP61" s="265"/>
      <c r="DQ61" s="265"/>
      <c r="DR61" s="265"/>
      <c r="DS61" s="265"/>
      <c r="DT61" s="265"/>
      <c r="DU61" s="265"/>
      <c r="DV61" s="265"/>
      <c r="DW61" s="265"/>
      <c r="DX61" s="265"/>
      <c r="DY61" s="265"/>
      <c r="DZ61" s="265"/>
      <c r="EA61" s="265"/>
      <c r="EB61" s="265"/>
      <c r="EC61" s="265"/>
      <c r="ED61" s="266"/>
      <c r="EE61" s="257"/>
      <c r="EF61" s="264"/>
      <c r="EG61" s="264"/>
      <c r="EH61" s="264"/>
      <c r="EI61" s="264"/>
      <c r="EJ61" s="264"/>
      <c r="EK61" s="264"/>
      <c r="EL61" s="264"/>
      <c r="EM61" s="264"/>
      <c r="EN61" s="264"/>
      <c r="EO61" s="264"/>
      <c r="EP61" s="264"/>
      <c r="EQ61" s="264"/>
      <c r="ER61" s="264"/>
      <c r="ES61" s="264"/>
      <c r="ET61" s="264"/>
      <c r="EU61" s="264"/>
      <c r="EV61" s="264"/>
      <c r="EW61" s="264"/>
      <c r="EX61" s="264"/>
      <c r="EY61" s="264"/>
      <c r="EZ61" s="264"/>
      <c r="FA61" s="264"/>
      <c r="FB61" s="264"/>
      <c r="FC61" s="264"/>
      <c r="FD61" s="264"/>
      <c r="FE61" s="264"/>
      <c r="FF61" s="264"/>
      <c r="FG61" s="264"/>
      <c r="FH61" s="264"/>
      <c r="FI61" s="264"/>
      <c r="FJ61" s="264"/>
      <c r="FK61" s="264"/>
      <c r="FL61" s="264">
        <v>1</v>
      </c>
      <c r="FM61" s="264"/>
      <c r="FN61" s="264"/>
      <c r="FO61" s="264"/>
      <c r="FP61" s="264">
        <v>1</v>
      </c>
      <c r="FQ61" s="264"/>
      <c r="FR61" s="264"/>
      <c r="FS61" s="264"/>
      <c r="FT61" s="265"/>
      <c r="FU61" s="265"/>
      <c r="FV61" s="265"/>
      <c r="FW61" s="265"/>
      <c r="FX61" s="265"/>
      <c r="FY61" s="265"/>
      <c r="FZ61" s="265"/>
      <c r="GA61" s="265"/>
      <c r="GB61" s="265"/>
      <c r="GC61" s="265"/>
      <c r="GD61" s="265"/>
      <c r="GE61" s="265"/>
      <c r="GF61" s="265"/>
      <c r="GG61" s="265"/>
      <c r="GH61" s="265"/>
      <c r="GI61" s="265"/>
      <c r="GJ61" s="265"/>
      <c r="GK61" s="265"/>
      <c r="GL61" s="265"/>
      <c r="GM61" s="265"/>
      <c r="GN61" s="265"/>
      <c r="GO61" s="265"/>
      <c r="GP61" s="265"/>
      <c r="GQ61" s="265"/>
      <c r="GR61" s="265"/>
      <c r="GS61" s="265"/>
      <c r="GT61" s="265"/>
      <c r="GU61" s="265"/>
      <c r="GV61" s="265"/>
      <c r="GW61" s="265"/>
      <c r="GX61" s="265"/>
      <c r="GY61" s="265"/>
      <c r="GZ61" s="265"/>
      <c r="HA61" s="265"/>
      <c r="HB61" s="265"/>
      <c r="HC61" s="265"/>
      <c r="HD61" s="265"/>
      <c r="HE61" s="265"/>
      <c r="HF61" s="265"/>
      <c r="HG61" s="265"/>
      <c r="HH61" s="265"/>
      <c r="HI61" s="265"/>
      <c r="HJ61" s="265"/>
      <c r="HK61" s="265"/>
      <c r="HL61" s="265"/>
      <c r="HM61" s="265"/>
      <c r="HN61" s="265"/>
      <c r="HO61" s="265"/>
      <c r="HP61" s="265"/>
      <c r="HQ61" s="265"/>
      <c r="HR61" s="265"/>
      <c r="HS61" s="265"/>
      <c r="HT61" s="265"/>
      <c r="HU61" s="265"/>
      <c r="HV61" s="265"/>
      <c r="HW61" s="265"/>
      <c r="HX61" s="265"/>
      <c r="HY61" s="265"/>
      <c r="HZ61" s="265"/>
      <c r="IA61" s="265"/>
      <c r="IB61" s="265"/>
      <c r="IC61" s="265"/>
      <c r="ID61" s="265"/>
      <c r="IE61" s="265"/>
      <c r="IF61" s="265"/>
      <c r="IG61" s="265"/>
      <c r="IH61" s="265"/>
      <c r="II61" s="265"/>
      <c r="IJ61" s="265"/>
      <c r="IK61" s="265"/>
      <c r="IL61" s="265"/>
      <c r="IM61" s="265"/>
      <c r="IN61" s="265"/>
      <c r="IO61" s="265"/>
      <c r="IP61" s="265"/>
      <c r="IQ61" s="265"/>
      <c r="IR61" s="265"/>
      <c r="IS61" s="265"/>
      <c r="IT61" s="265"/>
      <c r="IU61" s="265"/>
      <c r="IV61" s="265"/>
      <c r="IW61" s="265"/>
      <c r="IX61" s="265"/>
      <c r="IY61" s="292"/>
      <c r="IZ61" s="257"/>
      <c r="JA61" s="265"/>
      <c r="JB61" s="266"/>
      <c r="JC61" s="266"/>
      <c r="JD61" s="266"/>
      <c r="JE61" s="266"/>
      <c r="JF61" s="266"/>
      <c r="JG61" s="266"/>
      <c r="JH61" s="266"/>
      <c r="JI61" s="266"/>
      <c r="JJ61" s="266"/>
      <c r="JK61" s="266"/>
      <c r="JL61" s="266"/>
      <c r="JM61" s="266"/>
      <c r="JN61" s="266"/>
      <c r="JO61" s="266"/>
      <c r="JP61" s="266"/>
      <c r="JQ61" s="266"/>
      <c r="JR61" s="292"/>
      <c r="JS61" s="264"/>
      <c r="JT61" s="265"/>
      <c r="JU61" s="265"/>
      <c r="JV61" s="265"/>
      <c r="JW61" s="265"/>
      <c r="JX61" s="265"/>
      <c r="JY61" s="265"/>
      <c r="JZ61" s="265"/>
      <c r="KA61" s="265"/>
      <c r="KB61" s="265"/>
      <c r="KC61" s="265"/>
      <c r="KD61" s="266"/>
      <c r="KE61" s="266"/>
      <c r="KF61" s="266"/>
      <c r="KG61" s="266"/>
      <c r="KH61" s="266"/>
      <c r="KI61" s="266"/>
      <c r="KJ61" s="266"/>
      <c r="KK61" s="266"/>
      <c r="KL61" s="266"/>
      <c r="KM61" s="266"/>
      <c r="KN61" s="266"/>
      <c r="KO61" s="266"/>
      <c r="KP61" s="257"/>
      <c r="KQ61" s="265"/>
      <c r="KR61" s="265"/>
      <c r="KS61" s="265"/>
      <c r="KT61" s="265"/>
      <c r="KU61" s="265"/>
      <c r="KV61" s="265"/>
      <c r="KW61" s="265"/>
      <c r="KX61" s="265"/>
      <c r="KY61" s="265"/>
      <c r="KZ61" s="265"/>
      <c r="LA61" s="265"/>
      <c r="LB61" s="265"/>
      <c r="LC61" s="265"/>
      <c r="LD61" s="265"/>
      <c r="LE61" s="265"/>
      <c r="LF61" s="265"/>
      <c r="LG61" s="265"/>
      <c r="LH61" s="265"/>
      <c r="LI61" s="265"/>
      <c r="LJ61" s="265"/>
      <c r="LK61" s="265"/>
      <c r="LL61" s="265"/>
      <c r="LM61" s="265"/>
      <c r="LN61" s="265"/>
      <c r="LO61" s="265"/>
      <c r="LP61" s="265"/>
      <c r="LQ61" s="265"/>
      <c r="LR61" s="265"/>
      <c r="LS61" s="265"/>
      <c r="LT61" s="265"/>
      <c r="LU61" s="265"/>
      <c r="LV61" s="265"/>
      <c r="LW61" s="265"/>
      <c r="LX61" s="265"/>
      <c r="LY61" s="265"/>
      <c r="LZ61" s="265"/>
      <c r="MA61" s="265"/>
      <c r="MB61" s="265"/>
      <c r="MC61" s="265"/>
      <c r="MD61" s="265"/>
      <c r="ME61" s="265"/>
      <c r="MF61" s="265"/>
      <c r="MG61" s="265"/>
      <c r="MH61" s="265"/>
      <c r="MI61" s="265"/>
      <c r="MJ61" s="265"/>
      <c r="MK61" s="265"/>
      <c r="ML61" s="265"/>
      <c r="MM61" s="265"/>
      <c r="MN61" s="265"/>
      <c r="MO61" s="265"/>
      <c r="MP61" s="265"/>
      <c r="MQ61" s="265"/>
      <c r="MR61" s="265"/>
      <c r="MS61" s="265"/>
      <c r="MT61" s="265"/>
      <c r="MU61" s="265"/>
      <c r="MV61" s="265"/>
      <c r="MW61" s="265"/>
      <c r="MX61" s="265"/>
      <c r="MY61" s="265"/>
      <c r="MZ61" s="265"/>
      <c r="NA61" s="265"/>
      <c r="NB61" s="265"/>
      <c r="NC61" s="265"/>
      <c r="ND61" s="265"/>
      <c r="NE61" s="265"/>
      <c r="NF61" s="265"/>
      <c r="NG61" s="265"/>
      <c r="NH61" s="265"/>
      <c r="NI61" s="265"/>
      <c r="NJ61" s="265"/>
      <c r="NK61" s="265"/>
      <c r="NL61" s="265"/>
      <c r="NM61" s="265"/>
      <c r="NN61" s="265"/>
      <c r="NO61" s="265"/>
      <c r="NP61" s="292"/>
      <c r="NQ61" s="264"/>
      <c r="NR61" s="265"/>
      <c r="NS61" s="265">
        <v>1</v>
      </c>
      <c r="NT61" s="265"/>
      <c r="NU61" s="265"/>
      <c r="NV61" s="265"/>
      <c r="NW61" s="292"/>
    </row>
    <row r="62" spans="1:387" s="267" customFormat="1" ht="32.25" customHeight="1" x14ac:dyDescent="0.25">
      <c r="A62" s="400">
        <f>'Ratownictwo_medyczne I st.'!A62</f>
        <v>42</v>
      </c>
      <c r="B62" s="401" t="str">
        <f>IF('Ratownictwo_medyczne I st.'!B62&gt;0,'Ratownictwo_medyczne I st.'!B62," ")</f>
        <v>C</v>
      </c>
      <c r="C62" s="401" t="str">
        <f>IF('Ratownictwo_medyczne I st.'!C62&gt;0,'Ratownictwo_medyczne I st.'!C62," ")</f>
        <v>2025/2028</v>
      </c>
      <c r="D62" s="401" t="str">
        <f>IF('Ratownictwo_medyczne I st.'!D62&gt;0,'Ratownictwo_medyczne I st.'!D62," ")</f>
        <v xml:space="preserve"> </v>
      </c>
      <c r="E62" s="401">
        <f>IF('Ratownictwo_medyczne I st.'!E62&gt;0,'Ratownictwo_medyczne I st.'!E62," ")</f>
        <v>2</v>
      </c>
      <c r="F62" s="401" t="str">
        <f>IF('Ratownictwo_medyczne I st.'!F62&gt;0,'Ratownictwo_medyczne I st.'!F62," ")</f>
        <v>2026/2027</v>
      </c>
      <c r="G62" s="401" t="str">
        <f>IF('Ratownictwo_medyczne I st.'!G62&gt;0,'Ratownictwo_medyczne I st.'!G62," ")</f>
        <v>RPS</v>
      </c>
      <c r="H62" s="401" t="str">
        <f>IF('Ratownictwo_medyczne I st.'!H62&gt;0,'Ratownictwo_medyczne I st.'!H62," ")</f>
        <v>ze standardu</v>
      </c>
      <c r="I62" s="402" t="str">
        <f>IF('Ratownictwo_medyczne I st.'!I62&gt;0,'Ratownictwo_medyczne I st.'!I62," ")</f>
        <v>Toksykologia kliniczna</v>
      </c>
      <c r="J62" s="403">
        <f>'Ratownictwo_medyczne I st.'!L62</f>
        <v>38</v>
      </c>
      <c r="K62" s="404">
        <f>'Ratownictwo_medyczne I st.'!M62</f>
        <v>5</v>
      </c>
      <c r="L62" s="405">
        <f>'Ratownictwo_medyczne I st.'!N62</f>
        <v>33</v>
      </c>
      <c r="M62" s="406">
        <f>'Ratownictwo_medyczne I st.'!AA62+'Ratownictwo_medyczne I st.'!AC62+'Ratownictwo_medyczne I st.'!AX62+'Ratownictwo_medyczne I st.'!AZ62</f>
        <v>18</v>
      </c>
      <c r="N62" s="407">
        <f>'Ratownictwo_medyczne I st.'!O62</f>
        <v>33</v>
      </c>
      <c r="O62" s="408">
        <f>'Ratownictwo_medyczne I st.'!P62</f>
        <v>1.5</v>
      </c>
      <c r="P62" s="409" t="str">
        <f>'Ratownictwo_medyczne I st.'!U62</f>
        <v>zal</v>
      </c>
      <c r="Q62" s="410">
        <f t="shared" si="17"/>
        <v>1</v>
      </c>
      <c r="R62" s="411">
        <f t="shared" si="18"/>
        <v>4</v>
      </c>
      <c r="S62" s="412">
        <f t="shared" si="19"/>
        <v>2</v>
      </c>
      <c r="T62" s="277"/>
      <c r="U62" s="278"/>
      <c r="V62" s="278"/>
      <c r="W62" s="278"/>
      <c r="X62" s="278"/>
      <c r="Y62" s="68"/>
      <c r="Z62" s="280"/>
      <c r="AA62" s="280"/>
      <c r="AB62" s="280"/>
      <c r="AC62" s="280"/>
      <c r="AD62" s="280"/>
      <c r="AE62" s="280"/>
      <c r="AF62" s="280"/>
      <c r="AG62" s="280"/>
      <c r="AH62" s="280"/>
      <c r="AI62" s="280"/>
      <c r="AJ62" s="280"/>
      <c r="AK62" s="280"/>
      <c r="AL62" s="280"/>
      <c r="AM62" s="280"/>
      <c r="AN62" s="280"/>
      <c r="AO62" s="280"/>
      <c r="AP62" s="280"/>
      <c r="AQ62" s="280"/>
      <c r="AR62" s="280"/>
      <c r="AS62" s="280"/>
      <c r="AT62" s="280"/>
      <c r="AU62" s="280"/>
      <c r="AV62" s="280"/>
      <c r="AW62" s="280"/>
      <c r="AX62" s="280"/>
      <c r="AY62" s="280"/>
      <c r="AZ62" s="280"/>
      <c r="BA62" s="280"/>
      <c r="BB62" s="280"/>
      <c r="BC62" s="280"/>
      <c r="BD62" s="280"/>
      <c r="BE62" s="280"/>
      <c r="BF62" s="280"/>
      <c r="BG62" s="280"/>
      <c r="BH62" s="280"/>
      <c r="BI62" s="280"/>
      <c r="BJ62" s="280"/>
      <c r="BK62" s="280"/>
      <c r="BL62" s="280"/>
      <c r="BM62" s="280"/>
      <c r="BN62" s="280"/>
      <c r="BO62" s="280"/>
      <c r="BP62" s="280"/>
      <c r="BQ62" s="280"/>
      <c r="BR62" s="280"/>
      <c r="BS62" s="280"/>
      <c r="BT62" s="280"/>
      <c r="BU62" s="68"/>
      <c r="BV62" s="277"/>
      <c r="BW62" s="278"/>
      <c r="BX62" s="278"/>
      <c r="BY62" s="278"/>
      <c r="BZ62" s="278"/>
      <c r="CA62" s="278"/>
      <c r="CB62" s="278"/>
      <c r="CC62" s="278"/>
      <c r="CD62" s="278"/>
      <c r="CE62" s="278"/>
      <c r="CF62" s="278"/>
      <c r="CG62" s="278"/>
      <c r="CH62" s="278"/>
      <c r="CI62" s="278"/>
      <c r="CJ62" s="278"/>
      <c r="CK62" s="278"/>
      <c r="CL62" s="278"/>
      <c r="CM62" s="278"/>
      <c r="CN62" s="278"/>
      <c r="CO62" s="278"/>
      <c r="CP62" s="278"/>
      <c r="CQ62" s="278"/>
      <c r="CR62" s="278"/>
      <c r="CS62" s="280"/>
      <c r="CT62" s="280"/>
      <c r="CU62" s="280"/>
      <c r="CV62" s="280"/>
      <c r="CW62" s="280"/>
      <c r="CX62" s="280"/>
      <c r="CY62" s="280"/>
      <c r="CZ62" s="280"/>
      <c r="DA62" s="280"/>
      <c r="DB62" s="280"/>
      <c r="DC62" s="280"/>
      <c r="DD62" s="280"/>
      <c r="DE62" s="280"/>
      <c r="DF62" s="280"/>
      <c r="DG62" s="280"/>
      <c r="DH62" s="280"/>
      <c r="DI62" s="280"/>
      <c r="DJ62" s="280"/>
      <c r="DK62" s="280"/>
      <c r="DL62" s="280"/>
      <c r="DM62" s="280"/>
      <c r="DN62" s="280"/>
      <c r="DO62" s="280"/>
      <c r="DP62" s="280"/>
      <c r="DQ62" s="280"/>
      <c r="DR62" s="280"/>
      <c r="DS62" s="280"/>
      <c r="DT62" s="280"/>
      <c r="DU62" s="280"/>
      <c r="DV62" s="280"/>
      <c r="DW62" s="280"/>
      <c r="DX62" s="280"/>
      <c r="DY62" s="280"/>
      <c r="DZ62" s="280"/>
      <c r="EA62" s="280"/>
      <c r="EB62" s="280"/>
      <c r="EC62" s="280"/>
      <c r="ED62" s="283"/>
      <c r="EE62" s="277"/>
      <c r="EF62" s="278"/>
      <c r="EG62" s="278"/>
      <c r="EH62" s="278"/>
      <c r="EI62" s="278"/>
      <c r="EJ62" s="278"/>
      <c r="EK62" s="278"/>
      <c r="EL62" s="278"/>
      <c r="EM62" s="278"/>
      <c r="EN62" s="278"/>
      <c r="EO62" s="278"/>
      <c r="EP62" s="278"/>
      <c r="EQ62" s="278"/>
      <c r="ER62" s="278"/>
      <c r="ES62" s="278"/>
      <c r="ET62" s="278"/>
      <c r="EU62" s="278"/>
      <c r="EV62" s="278">
        <v>1</v>
      </c>
      <c r="EW62" s="278"/>
      <c r="EX62" s="278"/>
      <c r="EY62" s="278"/>
      <c r="EZ62" s="278"/>
      <c r="FA62" s="278"/>
      <c r="FB62" s="278"/>
      <c r="FC62" s="278"/>
      <c r="FD62" s="278"/>
      <c r="FE62" s="278"/>
      <c r="FF62" s="278"/>
      <c r="FG62" s="278"/>
      <c r="FH62" s="278"/>
      <c r="FI62" s="278"/>
      <c r="FJ62" s="278"/>
      <c r="FK62" s="278"/>
      <c r="FL62" s="278"/>
      <c r="FM62" s="278"/>
      <c r="FN62" s="278"/>
      <c r="FO62" s="278"/>
      <c r="FP62" s="278"/>
      <c r="FQ62" s="278"/>
      <c r="FR62" s="278"/>
      <c r="FS62" s="278"/>
      <c r="FT62" s="280"/>
      <c r="FU62" s="280"/>
      <c r="FV62" s="280"/>
      <c r="FW62" s="280"/>
      <c r="FX62" s="280"/>
      <c r="FY62" s="280"/>
      <c r="FZ62" s="280"/>
      <c r="GA62" s="280"/>
      <c r="GB62" s="280"/>
      <c r="GC62" s="280"/>
      <c r="GD62" s="280"/>
      <c r="GE62" s="280"/>
      <c r="GF62" s="280"/>
      <c r="GG62" s="280"/>
      <c r="GH62" s="280"/>
      <c r="GI62" s="280"/>
      <c r="GJ62" s="280"/>
      <c r="GK62" s="280"/>
      <c r="GL62" s="280"/>
      <c r="GM62" s="280"/>
      <c r="GN62" s="280"/>
      <c r="GO62" s="280"/>
      <c r="GP62" s="280"/>
      <c r="GQ62" s="280"/>
      <c r="GR62" s="280"/>
      <c r="GS62" s="280"/>
      <c r="GT62" s="280"/>
      <c r="GU62" s="280"/>
      <c r="GV62" s="280"/>
      <c r="GW62" s="280"/>
      <c r="GX62" s="280"/>
      <c r="GY62" s="280"/>
      <c r="GZ62" s="280"/>
      <c r="HA62" s="280"/>
      <c r="HB62" s="280"/>
      <c r="HC62" s="280"/>
      <c r="HD62" s="280"/>
      <c r="HE62" s="280"/>
      <c r="HF62" s="280"/>
      <c r="HG62" s="280"/>
      <c r="HH62" s="280"/>
      <c r="HI62" s="280"/>
      <c r="HJ62" s="280"/>
      <c r="HK62" s="280"/>
      <c r="HL62" s="280"/>
      <c r="HM62" s="280"/>
      <c r="HN62" s="280"/>
      <c r="HO62" s="280"/>
      <c r="HP62" s="280"/>
      <c r="HQ62" s="280"/>
      <c r="HR62" s="280"/>
      <c r="HS62" s="280"/>
      <c r="HT62" s="280"/>
      <c r="HU62" s="280"/>
      <c r="HV62" s="280"/>
      <c r="HW62" s="280"/>
      <c r="HX62" s="280"/>
      <c r="HY62" s="280"/>
      <c r="HZ62" s="280"/>
      <c r="IA62" s="280"/>
      <c r="IB62" s="280"/>
      <c r="IC62" s="280"/>
      <c r="ID62" s="280"/>
      <c r="IE62" s="280"/>
      <c r="IF62" s="280"/>
      <c r="IG62" s="280"/>
      <c r="IH62" s="280"/>
      <c r="II62" s="280"/>
      <c r="IJ62" s="280"/>
      <c r="IK62" s="280"/>
      <c r="IL62" s="280"/>
      <c r="IM62" s="280"/>
      <c r="IN62" s="280"/>
      <c r="IO62" s="280"/>
      <c r="IP62" s="280"/>
      <c r="IQ62" s="280"/>
      <c r="IR62" s="280"/>
      <c r="IS62" s="280"/>
      <c r="IT62" s="280"/>
      <c r="IU62" s="280"/>
      <c r="IV62" s="280"/>
      <c r="IW62" s="280"/>
      <c r="IX62" s="280"/>
      <c r="IY62" s="281"/>
      <c r="IZ62" s="279"/>
      <c r="JA62" s="280"/>
      <c r="JB62" s="283"/>
      <c r="JC62" s="283"/>
      <c r="JD62" s="283"/>
      <c r="JE62" s="283"/>
      <c r="JF62" s="283"/>
      <c r="JG62" s="283"/>
      <c r="JH62" s="283"/>
      <c r="JI62" s="283"/>
      <c r="JJ62" s="283"/>
      <c r="JK62" s="283"/>
      <c r="JL62" s="283"/>
      <c r="JM62" s="283"/>
      <c r="JN62" s="283"/>
      <c r="JO62" s="283"/>
      <c r="JP62" s="283"/>
      <c r="JQ62" s="283"/>
      <c r="JR62" s="281"/>
      <c r="JS62" s="282"/>
      <c r="JT62" s="280"/>
      <c r="JU62" s="280"/>
      <c r="JV62" s="280"/>
      <c r="JW62" s="280"/>
      <c r="JX62" s="280"/>
      <c r="JY62" s="280"/>
      <c r="JZ62" s="280"/>
      <c r="KA62" s="280"/>
      <c r="KB62" s="280"/>
      <c r="KC62" s="280"/>
      <c r="KD62" s="283"/>
      <c r="KE62" s="283"/>
      <c r="KF62" s="283"/>
      <c r="KG62" s="283"/>
      <c r="KH62" s="283"/>
      <c r="KI62" s="283"/>
      <c r="KJ62" s="283"/>
      <c r="KK62" s="283"/>
      <c r="KL62" s="283"/>
      <c r="KM62" s="283"/>
      <c r="KN62" s="283"/>
      <c r="KO62" s="283"/>
      <c r="KP62" s="279"/>
      <c r="KQ62" s="280"/>
      <c r="KR62" s="280"/>
      <c r="KS62" s="280"/>
      <c r="KT62" s="280"/>
      <c r="KU62" s="280"/>
      <c r="KV62" s="280"/>
      <c r="KW62" s="280"/>
      <c r="KX62" s="280"/>
      <c r="KY62" s="280"/>
      <c r="KZ62" s="280"/>
      <c r="LA62" s="280"/>
      <c r="LB62" s="280"/>
      <c r="LC62" s="280"/>
      <c r="LD62" s="280"/>
      <c r="LE62" s="280">
        <v>1</v>
      </c>
      <c r="LF62" s="280"/>
      <c r="LG62" s="280"/>
      <c r="LH62" s="280"/>
      <c r="LI62" s="280"/>
      <c r="LJ62" s="280"/>
      <c r="LK62" s="280"/>
      <c r="LL62" s="280"/>
      <c r="LM62" s="280"/>
      <c r="LN62" s="280"/>
      <c r="LO62" s="280"/>
      <c r="LP62" s="280"/>
      <c r="LQ62" s="280"/>
      <c r="LR62" s="280"/>
      <c r="LS62" s="280"/>
      <c r="LT62" s="280"/>
      <c r="LU62" s="280"/>
      <c r="LV62" s="280"/>
      <c r="LW62" s="280">
        <v>1</v>
      </c>
      <c r="LX62" s="280"/>
      <c r="LY62" s="280">
        <v>1</v>
      </c>
      <c r="LZ62" s="280"/>
      <c r="MA62" s="280"/>
      <c r="MB62" s="280"/>
      <c r="MC62" s="280"/>
      <c r="MD62" s="280"/>
      <c r="ME62" s="280"/>
      <c r="MF62" s="280"/>
      <c r="MG62" s="280"/>
      <c r="MH62" s="280"/>
      <c r="MI62" s="280"/>
      <c r="MJ62" s="280"/>
      <c r="MK62" s="280"/>
      <c r="ML62" s="280"/>
      <c r="MM62" s="280"/>
      <c r="MN62" s="280"/>
      <c r="MO62" s="280"/>
      <c r="MP62" s="280"/>
      <c r="MQ62" s="280"/>
      <c r="MR62" s="280"/>
      <c r="MS62" s="280"/>
      <c r="MT62" s="280"/>
      <c r="MU62" s="280"/>
      <c r="MV62" s="280"/>
      <c r="MW62" s="280"/>
      <c r="MX62" s="280"/>
      <c r="MY62" s="280"/>
      <c r="MZ62" s="280"/>
      <c r="NA62" s="280"/>
      <c r="NB62" s="280"/>
      <c r="NC62" s="280"/>
      <c r="ND62" s="280"/>
      <c r="NE62" s="280"/>
      <c r="NF62" s="280"/>
      <c r="NG62" s="280"/>
      <c r="NH62" s="280"/>
      <c r="NI62" s="280"/>
      <c r="NJ62" s="280"/>
      <c r="NK62" s="280"/>
      <c r="NL62" s="280"/>
      <c r="NM62" s="280">
        <v>1</v>
      </c>
      <c r="NN62" s="280"/>
      <c r="NO62" s="280"/>
      <c r="NP62" s="281"/>
      <c r="NQ62" s="282"/>
      <c r="NR62" s="280"/>
      <c r="NS62" s="280">
        <v>1</v>
      </c>
      <c r="NT62" s="280"/>
      <c r="NU62" s="280">
        <v>1</v>
      </c>
      <c r="NV62" s="280"/>
      <c r="NW62" s="281"/>
    </row>
    <row r="63" spans="1:387" s="413" customFormat="1" ht="15.75" x14ac:dyDescent="0.25">
      <c r="A63" s="413">
        <f>'Ratownictwo_medyczne I st.'!A63</f>
        <v>43</v>
      </c>
      <c r="B63" s="269" t="str">
        <f>IF('Ratownictwo_medyczne I st.'!B63&gt;0,'Ratownictwo_medyczne I st.'!B63," ")</f>
        <v>C</v>
      </c>
      <c r="C63" s="269" t="str">
        <f>IF('Ratownictwo_medyczne I st.'!C63&gt;0,'Ratownictwo_medyczne I st.'!C63," ")</f>
        <v>2025/2028</v>
      </c>
      <c r="D63" s="269" t="str">
        <f>IF('Ratownictwo_medyczne I st.'!D63&gt;0,'Ratownictwo_medyczne I st.'!D63," ")</f>
        <v xml:space="preserve"> </v>
      </c>
      <c r="E63" s="269">
        <f>IF('Ratownictwo_medyczne I st.'!E63&gt;0,'Ratownictwo_medyczne I st.'!E63," ")</f>
        <v>2</v>
      </c>
      <c r="F63" s="269" t="str">
        <f>IF('Ratownictwo_medyczne I st.'!F63&gt;0,'Ratownictwo_medyczne I st.'!F63," ")</f>
        <v>2026/2027</v>
      </c>
      <c r="G63" s="269" t="str">
        <f>IF('Ratownictwo_medyczne I st.'!G63&gt;0,'Ratownictwo_medyczne I st.'!G63," ")</f>
        <v>RPS</v>
      </c>
      <c r="H63" s="269" t="str">
        <f>IF('Ratownictwo_medyczne I st.'!H63&gt;0,'Ratownictwo_medyczne I st.'!H63," ")</f>
        <v>ze standardu</v>
      </c>
      <c r="I63" s="313" t="str">
        <f>IF('Ratownictwo_medyczne I st.'!I63&gt;0,'Ratownictwo_medyczne I st.'!I63," ")</f>
        <v>Medycyna taktyczna</v>
      </c>
      <c r="J63" s="315">
        <f>'Ratownictwo_medyczne I st.'!L63</f>
        <v>40</v>
      </c>
      <c r="K63" s="414">
        <f>'Ratownictwo_medyczne I st.'!M63</f>
        <v>5</v>
      </c>
      <c r="L63" s="415">
        <f>'Ratownictwo_medyczne I st.'!N63</f>
        <v>35</v>
      </c>
      <c r="M63" s="416">
        <f>'Ratownictwo_medyczne I st.'!AA63+'Ratownictwo_medyczne I st.'!AC63+'Ratownictwo_medyczne I st.'!AX63+'Ratownictwo_medyczne I st.'!AZ63</f>
        <v>20</v>
      </c>
      <c r="N63" s="417">
        <f>'Ratownictwo_medyczne I st.'!O63</f>
        <v>35</v>
      </c>
      <c r="O63" s="418">
        <f>'Ratownictwo_medyczne I st.'!P63</f>
        <v>1.5</v>
      </c>
      <c r="P63" s="419" t="str">
        <f>'Ratownictwo_medyczne I st.'!U63</f>
        <v>zal</v>
      </c>
      <c r="Q63" s="325">
        <f t="shared" ref="Q63" si="20">SUM(T63:IY63)</f>
        <v>5</v>
      </c>
      <c r="R63" s="304">
        <f t="shared" ref="R63" si="21">SUM(IZ63:NP63)</f>
        <v>16</v>
      </c>
      <c r="S63" s="420">
        <f t="shared" ref="S63" si="22">SUM(NQ63:NW63)</f>
        <v>1</v>
      </c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  <c r="EO63" s="273"/>
      <c r="EP63" s="273"/>
      <c r="EQ63" s="273"/>
      <c r="ER63" s="273"/>
      <c r="ES63" s="273"/>
      <c r="ET63" s="273"/>
      <c r="EU63" s="273">
        <v>1</v>
      </c>
      <c r="EV63" s="273"/>
      <c r="EW63" s="273"/>
      <c r="EX63" s="273"/>
      <c r="EY63" s="273"/>
      <c r="EZ63" s="273"/>
      <c r="FA63" s="273"/>
      <c r="FB63" s="273"/>
      <c r="FC63" s="273"/>
      <c r="FD63" s="273"/>
      <c r="FE63" s="273"/>
      <c r="FF63" s="273"/>
      <c r="FG63" s="273"/>
      <c r="FH63" s="273"/>
      <c r="FI63" s="273"/>
      <c r="FJ63" s="273"/>
      <c r="FK63" s="273"/>
      <c r="FL63" s="273"/>
      <c r="FM63" s="273"/>
      <c r="FN63" s="273"/>
      <c r="FO63" s="273"/>
      <c r="FP63" s="273"/>
      <c r="FQ63" s="273"/>
      <c r="FR63" s="273"/>
      <c r="FS63" s="273"/>
      <c r="FT63" s="273"/>
      <c r="FU63" s="273"/>
      <c r="FV63" s="273"/>
      <c r="FW63" s="273"/>
      <c r="FX63" s="273">
        <v>1</v>
      </c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3"/>
      <c r="GM63" s="273"/>
      <c r="GN63" s="273"/>
      <c r="GO63" s="273"/>
      <c r="GP63" s="273"/>
      <c r="GQ63" s="273"/>
      <c r="GR63" s="273"/>
      <c r="GS63" s="273"/>
      <c r="GT63" s="273"/>
      <c r="GU63" s="273"/>
      <c r="GV63" s="273"/>
      <c r="GW63" s="273"/>
      <c r="GX63" s="273"/>
      <c r="GY63" s="273"/>
      <c r="GZ63" s="273"/>
      <c r="HA63" s="273"/>
      <c r="HB63" s="273"/>
      <c r="HC63" s="273">
        <v>1</v>
      </c>
      <c r="HD63" s="273">
        <v>1</v>
      </c>
      <c r="HE63" s="273"/>
      <c r="HF63" s="273"/>
      <c r="HG63" s="273">
        <v>1</v>
      </c>
      <c r="HH63" s="273"/>
      <c r="HI63" s="273"/>
      <c r="HJ63" s="273"/>
      <c r="HK63" s="273"/>
      <c r="HL63" s="273"/>
      <c r="HM63" s="273"/>
      <c r="HN63" s="273"/>
      <c r="HO63" s="273"/>
      <c r="HP63" s="273"/>
      <c r="HQ63" s="273"/>
      <c r="HR63" s="273"/>
      <c r="HS63" s="273"/>
      <c r="HT63" s="273"/>
      <c r="HU63" s="273"/>
      <c r="HV63" s="273"/>
      <c r="HW63" s="273"/>
      <c r="HX63" s="273"/>
      <c r="HY63" s="273"/>
      <c r="HZ63" s="273"/>
      <c r="IA63" s="273"/>
      <c r="IB63" s="273"/>
      <c r="IC63" s="273"/>
      <c r="ID63" s="273"/>
      <c r="IE63" s="273"/>
      <c r="IF63" s="273"/>
      <c r="IG63" s="273"/>
      <c r="IH63" s="273"/>
      <c r="II63" s="273"/>
      <c r="IJ63" s="273"/>
      <c r="IK63" s="273"/>
      <c r="IL63" s="273"/>
      <c r="IM63" s="273"/>
      <c r="IN63" s="273"/>
      <c r="IO63" s="273"/>
      <c r="IP63" s="273"/>
      <c r="IQ63" s="273"/>
      <c r="IR63" s="273"/>
      <c r="IS63" s="273"/>
      <c r="IT63" s="273"/>
      <c r="IU63" s="273"/>
      <c r="IV63" s="273"/>
      <c r="IW63" s="273"/>
      <c r="IX63" s="273"/>
      <c r="IY63" s="273"/>
      <c r="IZ63" s="273"/>
      <c r="JA63" s="273"/>
      <c r="JB63" s="273"/>
      <c r="JC63" s="273"/>
      <c r="JD63" s="273"/>
      <c r="JE63" s="273"/>
      <c r="JF63" s="273"/>
      <c r="JG63" s="273"/>
      <c r="JH63" s="273"/>
      <c r="JI63" s="273"/>
      <c r="JJ63" s="273"/>
      <c r="JK63" s="273"/>
      <c r="JL63" s="273"/>
      <c r="JM63" s="273"/>
      <c r="JN63" s="273"/>
      <c r="JO63" s="273"/>
      <c r="JP63" s="273"/>
      <c r="JQ63" s="273"/>
      <c r="JR63" s="273"/>
      <c r="JS63" s="273"/>
      <c r="JT63" s="273"/>
      <c r="JU63" s="273"/>
      <c r="JV63" s="273"/>
      <c r="JW63" s="273"/>
      <c r="JX63" s="273"/>
      <c r="JY63" s="273"/>
      <c r="JZ63" s="273"/>
      <c r="KA63" s="273"/>
      <c r="KB63" s="273"/>
      <c r="KC63" s="273"/>
      <c r="KD63" s="273"/>
      <c r="KE63" s="273"/>
      <c r="KF63" s="273"/>
      <c r="KG63" s="273"/>
      <c r="KH63" s="273"/>
      <c r="KI63" s="273"/>
      <c r="KJ63" s="273"/>
      <c r="KK63" s="273"/>
      <c r="KL63" s="273"/>
      <c r="KM63" s="273"/>
      <c r="KN63" s="273"/>
      <c r="KO63" s="273"/>
      <c r="KP63" s="273"/>
      <c r="KQ63" s="273"/>
      <c r="KR63" s="273"/>
      <c r="KS63" s="273">
        <v>1</v>
      </c>
      <c r="KT63" s="273"/>
      <c r="KU63" s="273"/>
      <c r="KV63" s="273"/>
      <c r="KW63" s="273"/>
      <c r="KX63" s="273"/>
      <c r="KY63" s="273"/>
      <c r="KZ63" s="273"/>
      <c r="LA63" s="273"/>
      <c r="LB63" s="273"/>
      <c r="LC63" s="273"/>
      <c r="LD63" s="273"/>
      <c r="LE63" s="273"/>
      <c r="LF63" s="273"/>
      <c r="LG63" s="273"/>
      <c r="LH63" s="273"/>
      <c r="LI63" s="273"/>
      <c r="LJ63" s="273"/>
      <c r="LK63" s="273"/>
      <c r="LL63" s="273"/>
      <c r="LM63" s="273"/>
      <c r="LN63" s="273">
        <v>1</v>
      </c>
      <c r="LO63" s="273"/>
      <c r="LP63" s="273"/>
      <c r="LQ63" s="273">
        <v>1</v>
      </c>
      <c r="LR63" s="273">
        <v>1</v>
      </c>
      <c r="LS63" s="273"/>
      <c r="LT63" s="273"/>
      <c r="LU63" s="273"/>
      <c r="LV63" s="273"/>
      <c r="LW63" s="273"/>
      <c r="LX63" s="273"/>
      <c r="LY63" s="273"/>
      <c r="LZ63" s="273"/>
      <c r="MA63" s="273"/>
      <c r="MB63" s="273"/>
      <c r="MC63" s="273"/>
      <c r="MD63" s="273">
        <v>1</v>
      </c>
      <c r="ME63" s="273">
        <v>1</v>
      </c>
      <c r="MF63" s="273"/>
      <c r="MG63" s="273"/>
      <c r="MH63" s="273">
        <v>1</v>
      </c>
      <c r="MI63" s="273"/>
      <c r="MJ63" s="273">
        <v>1</v>
      </c>
      <c r="MK63" s="273">
        <v>1</v>
      </c>
      <c r="ML63" s="273"/>
      <c r="MM63" s="273"/>
      <c r="MN63" s="273"/>
      <c r="MO63" s="273"/>
      <c r="MP63" s="273"/>
      <c r="MQ63" s="273">
        <v>1</v>
      </c>
      <c r="MR63" s="273"/>
      <c r="MS63" s="273"/>
      <c r="MT63" s="273"/>
      <c r="MU63" s="273"/>
      <c r="MV63" s="273">
        <v>1</v>
      </c>
      <c r="MW63" s="273"/>
      <c r="MX63" s="273"/>
      <c r="MY63" s="273">
        <v>1</v>
      </c>
      <c r="MZ63" s="273"/>
      <c r="NA63" s="273">
        <v>1</v>
      </c>
      <c r="NB63" s="273">
        <v>1</v>
      </c>
      <c r="NC63" s="273">
        <v>1</v>
      </c>
      <c r="ND63" s="273"/>
      <c r="NE63" s="273"/>
      <c r="NF63" s="273"/>
      <c r="NG63" s="273"/>
      <c r="NH63" s="273"/>
      <c r="NI63" s="273"/>
      <c r="NJ63" s="273"/>
      <c r="NK63" s="273"/>
      <c r="NL63" s="273"/>
      <c r="NM63" s="273">
        <v>1</v>
      </c>
      <c r="NN63" s="273"/>
      <c r="NO63" s="273"/>
      <c r="NP63" s="273"/>
      <c r="NQ63" s="273"/>
      <c r="NR63" s="273"/>
      <c r="NS63" s="273"/>
      <c r="NT63" s="273">
        <v>1</v>
      </c>
      <c r="NU63" s="273"/>
      <c r="NV63" s="273"/>
      <c r="NW63" s="273"/>
    </row>
    <row r="64" spans="1:387" s="267" customFormat="1" ht="30" customHeight="1" x14ac:dyDescent="0.25">
      <c r="A64" s="290">
        <f>'Ratownictwo_medyczne I st.'!A67</f>
        <v>47</v>
      </c>
      <c r="B64" s="291" t="str">
        <f>IF('Ratownictwo_medyczne I st.'!B67&gt;0,'Ratownictwo_medyczne I st.'!B67," ")</f>
        <v>D</v>
      </c>
      <c r="C64" s="291" t="str">
        <f>IF('Ratownictwo_medyczne I st.'!C67&gt;0,'Ratownictwo_medyczne I st.'!C67," ")</f>
        <v>2025/2028</v>
      </c>
      <c r="D64" s="291" t="str">
        <f>IF('Ratownictwo_medyczne I st.'!D67&gt;0,'Ratownictwo_medyczne I st.'!D67," ")</f>
        <v xml:space="preserve"> </v>
      </c>
      <c r="E64" s="291">
        <f>IF('Ratownictwo_medyczne I st.'!E67&gt;0,'Ratownictwo_medyczne I st.'!E67," ")</f>
        <v>2</v>
      </c>
      <c r="F64" s="291" t="str">
        <f>IF('Ratownictwo_medyczne I st.'!F67&gt;0,'Ratownictwo_medyczne I st.'!F67," ")</f>
        <v>2026/2027</v>
      </c>
      <c r="G64" s="291" t="str">
        <f>IF('Ratownictwo_medyczne I st.'!G67&gt;0,'Ratownictwo_medyczne I st.'!G67," ")</f>
        <v>RPS</v>
      </c>
      <c r="H64" s="291" t="str">
        <f>IF('Ratownictwo_medyczne I st.'!H67&gt;0,'Ratownictwo_medyczne I st.'!H67," ")</f>
        <v>ze standardu</v>
      </c>
      <c r="I64" s="328" t="str">
        <f>IF('Ratownictwo_medyczne I st.'!I67&gt;0,'Ratownictwo_medyczne I st.'!I67," ")</f>
        <v>Oddział psychiatrii lub izba przyjęć szpitala psychiatrycznego - praktyka zawodowa (wakacyjna)</v>
      </c>
      <c r="J64" s="250">
        <f>'Ratownictwo_medyczne I st.'!L67</f>
        <v>30</v>
      </c>
      <c r="K64" s="251">
        <f>'Ratownictwo_medyczne I st.'!M67</f>
        <v>0</v>
      </c>
      <c r="L64" s="252">
        <f>'Ratownictwo_medyczne I st.'!N67</f>
        <v>30</v>
      </c>
      <c r="M64" s="253">
        <f>'Ratownictwo_medyczne I st.'!AA67+'Ratownictwo_medyczne I st.'!AC67+'Ratownictwo_medyczne I st.'!AX67+'Ratownictwo_medyczne I st.'!AZ67</f>
        <v>0</v>
      </c>
      <c r="N64" s="317">
        <f>'Ratownictwo_medyczne I st.'!O67</f>
        <v>30</v>
      </c>
      <c r="O64" s="318">
        <f>'Ratownictwo_medyczne I st.'!P67</f>
        <v>1</v>
      </c>
      <c r="P64" s="319" t="str">
        <f>'Ratownictwo_medyczne I st.'!U67</f>
        <v>zal</v>
      </c>
      <c r="Q64" s="254">
        <f>SUM(T64:IY64)</f>
        <v>0</v>
      </c>
      <c r="R64" s="255">
        <f>SUM(IZ64:NP64)</f>
        <v>8</v>
      </c>
      <c r="S64" s="329">
        <f>SUM(NQ64:NW64)</f>
        <v>3</v>
      </c>
      <c r="T64" s="257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  <c r="AP64" s="265"/>
      <c r="AQ64" s="265"/>
      <c r="AR64" s="265"/>
      <c r="AS64" s="265"/>
      <c r="AT64" s="265"/>
      <c r="AU64" s="265"/>
      <c r="AV64" s="265"/>
      <c r="AW64" s="265"/>
      <c r="AX64" s="265"/>
      <c r="AY64" s="265"/>
      <c r="AZ64" s="265"/>
      <c r="BA64" s="265"/>
      <c r="BB64" s="265"/>
      <c r="BC64" s="265"/>
      <c r="BD64" s="265"/>
      <c r="BE64" s="265"/>
      <c r="BF64" s="265"/>
      <c r="BG64" s="265"/>
      <c r="BH64" s="265"/>
      <c r="BI64" s="265"/>
      <c r="BJ64" s="265"/>
      <c r="BK64" s="265"/>
      <c r="BL64" s="265"/>
      <c r="BM64" s="265"/>
      <c r="BN64" s="265"/>
      <c r="BO64" s="265"/>
      <c r="BP64" s="265"/>
      <c r="BQ64" s="265"/>
      <c r="BR64" s="265"/>
      <c r="BS64" s="265"/>
      <c r="BT64" s="265"/>
      <c r="BU64" s="266"/>
      <c r="BV64" s="257"/>
      <c r="BW64" s="265"/>
      <c r="BX64" s="265"/>
      <c r="BY64" s="265"/>
      <c r="BZ64" s="265"/>
      <c r="CA64" s="265"/>
      <c r="CB64" s="265"/>
      <c r="CC64" s="265"/>
      <c r="CD64" s="265"/>
      <c r="CE64" s="265"/>
      <c r="CF64" s="265"/>
      <c r="CG64" s="265"/>
      <c r="CH64" s="265"/>
      <c r="CI64" s="265"/>
      <c r="CJ64" s="265"/>
      <c r="CK64" s="265"/>
      <c r="CL64" s="265"/>
      <c r="CM64" s="265"/>
      <c r="CN64" s="265"/>
      <c r="CO64" s="265"/>
      <c r="CP64" s="265"/>
      <c r="CQ64" s="265"/>
      <c r="CR64" s="265"/>
      <c r="CS64" s="265"/>
      <c r="CT64" s="265"/>
      <c r="CU64" s="265"/>
      <c r="CV64" s="265"/>
      <c r="CW64" s="265"/>
      <c r="CX64" s="265"/>
      <c r="CY64" s="265"/>
      <c r="CZ64" s="265"/>
      <c r="DA64" s="265"/>
      <c r="DB64" s="265"/>
      <c r="DC64" s="265"/>
      <c r="DD64" s="265"/>
      <c r="DE64" s="265"/>
      <c r="DF64" s="265"/>
      <c r="DG64" s="265"/>
      <c r="DH64" s="265"/>
      <c r="DI64" s="265"/>
      <c r="DJ64" s="265"/>
      <c r="DK64" s="265"/>
      <c r="DL64" s="265"/>
      <c r="DM64" s="265"/>
      <c r="DN64" s="265"/>
      <c r="DO64" s="265"/>
      <c r="DP64" s="265"/>
      <c r="DQ64" s="265"/>
      <c r="DR64" s="265"/>
      <c r="DS64" s="265"/>
      <c r="DT64" s="265"/>
      <c r="DU64" s="265"/>
      <c r="DV64" s="265"/>
      <c r="DW64" s="265"/>
      <c r="DX64" s="265"/>
      <c r="DY64" s="265"/>
      <c r="DZ64" s="265"/>
      <c r="EA64" s="265"/>
      <c r="EB64" s="265"/>
      <c r="EC64" s="265"/>
      <c r="ED64" s="266"/>
      <c r="EE64" s="257"/>
      <c r="EF64" s="265"/>
      <c r="EG64" s="265"/>
      <c r="EH64" s="265"/>
      <c r="EI64" s="265"/>
      <c r="EJ64" s="265"/>
      <c r="EK64" s="265"/>
      <c r="EL64" s="265"/>
      <c r="EM64" s="265"/>
      <c r="EN64" s="265"/>
      <c r="EO64" s="265"/>
      <c r="EP64" s="265"/>
      <c r="EQ64" s="265"/>
      <c r="ER64" s="265"/>
      <c r="ES64" s="265"/>
      <c r="ET64" s="265"/>
      <c r="EU64" s="265"/>
      <c r="EV64" s="265"/>
      <c r="EW64" s="265"/>
      <c r="EX64" s="265"/>
      <c r="EY64" s="265"/>
      <c r="EZ64" s="265"/>
      <c r="FA64" s="265"/>
      <c r="FB64" s="265"/>
      <c r="FC64" s="265"/>
      <c r="FD64" s="265"/>
      <c r="FE64" s="265"/>
      <c r="FF64" s="265"/>
      <c r="FG64" s="265"/>
      <c r="FH64" s="265"/>
      <c r="FI64" s="265"/>
      <c r="FJ64" s="265"/>
      <c r="FK64" s="265"/>
      <c r="FL64" s="265"/>
      <c r="FM64" s="265"/>
      <c r="FN64" s="265"/>
      <c r="FO64" s="265"/>
      <c r="FP64" s="265"/>
      <c r="FQ64" s="265"/>
      <c r="FR64" s="265"/>
      <c r="FS64" s="265"/>
      <c r="FT64" s="265"/>
      <c r="FU64" s="265"/>
      <c r="FV64" s="265"/>
      <c r="FW64" s="265"/>
      <c r="FX64" s="265"/>
      <c r="FY64" s="265"/>
      <c r="FZ64" s="265"/>
      <c r="GA64" s="265"/>
      <c r="GB64" s="265"/>
      <c r="GC64" s="265"/>
      <c r="GD64" s="265"/>
      <c r="GE64" s="265"/>
      <c r="GF64" s="265"/>
      <c r="GG64" s="265"/>
      <c r="GH64" s="265"/>
      <c r="GI64" s="265"/>
      <c r="GJ64" s="265"/>
      <c r="GK64" s="265"/>
      <c r="GL64" s="265"/>
      <c r="GM64" s="265"/>
      <c r="GN64" s="265"/>
      <c r="GO64" s="265"/>
      <c r="GP64" s="265"/>
      <c r="GQ64" s="265"/>
      <c r="GR64" s="265"/>
      <c r="GS64" s="265"/>
      <c r="GT64" s="265"/>
      <c r="GU64" s="265"/>
      <c r="GV64" s="265"/>
      <c r="GW64" s="265"/>
      <c r="GX64" s="265"/>
      <c r="GY64" s="265"/>
      <c r="GZ64" s="265"/>
      <c r="HA64" s="265"/>
      <c r="HB64" s="265"/>
      <c r="HC64" s="265"/>
      <c r="HD64" s="265"/>
      <c r="HE64" s="265"/>
      <c r="HF64" s="265"/>
      <c r="HG64" s="265"/>
      <c r="HH64" s="265"/>
      <c r="HI64" s="265"/>
      <c r="HJ64" s="265"/>
      <c r="HK64" s="265"/>
      <c r="HL64" s="265"/>
      <c r="HM64" s="265"/>
      <c r="HN64" s="265"/>
      <c r="HO64" s="265"/>
      <c r="HP64" s="265"/>
      <c r="HQ64" s="265"/>
      <c r="HR64" s="265"/>
      <c r="HS64" s="265"/>
      <c r="HT64" s="265"/>
      <c r="HU64" s="265"/>
      <c r="HV64" s="265"/>
      <c r="HW64" s="265"/>
      <c r="HX64" s="265"/>
      <c r="HY64" s="265"/>
      <c r="HZ64" s="265"/>
      <c r="IA64" s="265"/>
      <c r="IB64" s="265"/>
      <c r="IC64" s="265"/>
      <c r="ID64" s="265"/>
      <c r="IE64" s="265"/>
      <c r="IF64" s="265"/>
      <c r="IG64" s="265"/>
      <c r="IH64" s="265"/>
      <c r="II64" s="265"/>
      <c r="IJ64" s="265"/>
      <c r="IK64" s="265"/>
      <c r="IL64" s="265"/>
      <c r="IM64" s="265"/>
      <c r="IN64" s="265"/>
      <c r="IO64" s="265"/>
      <c r="IP64" s="265"/>
      <c r="IQ64" s="265"/>
      <c r="IR64" s="265"/>
      <c r="IS64" s="265"/>
      <c r="IT64" s="265"/>
      <c r="IU64" s="265"/>
      <c r="IV64" s="265"/>
      <c r="IW64" s="265"/>
      <c r="IX64" s="265"/>
      <c r="IY64" s="292"/>
      <c r="IZ64" s="257"/>
      <c r="JA64" s="265"/>
      <c r="JB64" s="265"/>
      <c r="JC64" s="265"/>
      <c r="JD64" s="265"/>
      <c r="JE64" s="265"/>
      <c r="JF64" s="265"/>
      <c r="JG64" s="265"/>
      <c r="JH64" s="265"/>
      <c r="JI64" s="265"/>
      <c r="JJ64" s="265"/>
      <c r="JK64" s="265"/>
      <c r="JL64" s="265"/>
      <c r="JM64" s="265"/>
      <c r="JN64" s="265"/>
      <c r="JO64" s="265"/>
      <c r="JP64" s="265"/>
      <c r="JQ64" s="265"/>
      <c r="JR64" s="292"/>
      <c r="JS64" s="264"/>
      <c r="JT64" s="265"/>
      <c r="JU64" s="265"/>
      <c r="JV64" s="265"/>
      <c r="JW64" s="265"/>
      <c r="JX64" s="265"/>
      <c r="JY64" s="265"/>
      <c r="JZ64" s="265"/>
      <c r="KA64" s="265"/>
      <c r="KB64" s="265"/>
      <c r="KC64" s="265"/>
      <c r="KD64" s="265"/>
      <c r="KE64" s="265"/>
      <c r="KF64" s="265"/>
      <c r="KG64" s="265"/>
      <c r="KH64" s="265"/>
      <c r="KI64" s="265"/>
      <c r="KJ64" s="265"/>
      <c r="KK64" s="265"/>
      <c r="KL64" s="265"/>
      <c r="KM64" s="265"/>
      <c r="KN64" s="265"/>
      <c r="KO64" s="266"/>
      <c r="KP64" s="257"/>
      <c r="KQ64" s="265"/>
      <c r="KR64" s="265"/>
      <c r="KS64" s="265"/>
      <c r="KT64" s="265"/>
      <c r="KU64" s="265"/>
      <c r="KV64" s="265">
        <v>1</v>
      </c>
      <c r="KW64" s="265">
        <v>1</v>
      </c>
      <c r="KX64" s="265"/>
      <c r="KY64" s="265"/>
      <c r="KZ64" s="265"/>
      <c r="LA64" s="265"/>
      <c r="LB64" s="265"/>
      <c r="LC64" s="265"/>
      <c r="LD64" s="265">
        <v>1</v>
      </c>
      <c r="LE64" s="265"/>
      <c r="LF64" s="265"/>
      <c r="LG64" s="265"/>
      <c r="LH64" s="265">
        <v>1</v>
      </c>
      <c r="LI64" s="265"/>
      <c r="LJ64" s="265"/>
      <c r="LK64" s="265"/>
      <c r="LL64" s="265"/>
      <c r="LM64" s="265"/>
      <c r="LN64" s="265">
        <v>1</v>
      </c>
      <c r="LO64" s="265"/>
      <c r="LP64" s="265"/>
      <c r="LQ64" s="265"/>
      <c r="LR64" s="265"/>
      <c r="LS64" s="265"/>
      <c r="LT64" s="265"/>
      <c r="LU64" s="265"/>
      <c r="LV64" s="265"/>
      <c r="LW64" s="265"/>
      <c r="LX64" s="265"/>
      <c r="LY64" s="265"/>
      <c r="LZ64" s="265"/>
      <c r="MA64" s="265"/>
      <c r="MB64" s="265"/>
      <c r="MC64" s="265"/>
      <c r="MD64" s="265"/>
      <c r="ME64" s="265"/>
      <c r="MF64" s="265"/>
      <c r="MG64" s="265"/>
      <c r="MH64" s="265"/>
      <c r="MI64" s="265"/>
      <c r="MJ64" s="265"/>
      <c r="MK64" s="265"/>
      <c r="ML64" s="265"/>
      <c r="MM64" s="265"/>
      <c r="MN64" s="265"/>
      <c r="MO64" s="265"/>
      <c r="MP64" s="265"/>
      <c r="MQ64" s="265"/>
      <c r="MR64" s="265"/>
      <c r="MS64" s="265"/>
      <c r="MT64" s="265"/>
      <c r="MU64" s="265"/>
      <c r="MV64" s="265"/>
      <c r="MW64" s="265"/>
      <c r="MX64" s="265"/>
      <c r="MY64" s="265"/>
      <c r="MZ64" s="265"/>
      <c r="NA64" s="265"/>
      <c r="NB64" s="265"/>
      <c r="NC64" s="265"/>
      <c r="ND64" s="265"/>
      <c r="NE64" s="265"/>
      <c r="NF64" s="265">
        <v>1</v>
      </c>
      <c r="NG64" s="265">
        <v>1</v>
      </c>
      <c r="NH64" s="265"/>
      <c r="NI64" s="265"/>
      <c r="NJ64" s="265"/>
      <c r="NK64" s="265"/>
      <c r="NL64" s="265"/>
      <c r="NM64" s="265"/>
      <c r="NN64" s="265">
        <v>1</v>
      </c>
      <c r="NO64" s="265"/>
      <c r="NP64" s="292"/>
      <c r="NQ64" s="278"/>
      <c r="NR64" s="421">
        <v>1</v>
      </c>
      <c r="NS64" s="421">
        <v>1</v>
      </c>
      <c r="NT64" s="421"/>
      <c r="NU64" s="421"/>
      <c r="NV64" s="421"/>
      <c r="NW64" s="422">
        <v>1</v>
      </c>
    </row>
    <row r="65" spans="1:387" s="267" customFormat="1" ht="30" customHeight="1" x14ac:dyDescent="0.25">
      <c r="A65" s="290">
        <f>'Ratownictwo_medyczne I st.'!A64</f>
        <v>44</v>
      </c>
      <c r="B65" s="291" t="str">
        <f>IF('Ratownictwo_medyczne I st.'!B64&gt;0,'Ratownictwo_medyczne I st.'!B64," ")</f>
        <v>D</v>
      </c>
      <c r="C65" s="291" t="str">
        <f>IF('Ratownictwo_medyczne I st.'!C64&gt;0,'Ratownictwo_medyczne I st.'!C64," ")</f>
        <v>2025/2028</v>
      </c>
      <c r="D65" s="291" t="str">
        <f>IF('Ratownictwo_medyczne I st.'!D64&gt;0,'Ratownictwo_medyczne I st.'!D64," ")</f>
        <v xml:space="preserve"> </v>
      </c>
      <c r="E65" s="291">
        <f>IF('Ratownictwo_medyczne I st.'!E64&gt;0,'Ratownictwo_medyczne I st.'!E64," ")</f>
        <v>2</v>
      </c>
      <c r="F65" s="291" t="str">
        <f>IF('Ratownictwo_medyczne I st.'!F64&gt;0,'Ratownictwo_medyczne I st.'!F64," ")</f>
        <v>2026/2027</v>
      </c>
      <c r="G65" s="291" t="str">
        <f>IF('Ratownictwo_medyczne I st.'!G64&gt;0,'Ratownictwo_medyczne I st.'!G64," ")</f>
        <v>RPS</v>
      </c>
      <c r="H65" s="291" t="str">
        <f>IF('Ratownictwo_medyczne I st.'!H64&gt;0,'Ratownictwo_medyczne I st.'!H64," ")</f>
        <v>ze standardu</v>
      </c>
      <c r="I65" s="328" t="str">
        <f>IF('Ratownictwo_medyczne I st.'!I64&gt;0,'Ratownictwo_medyczne I st.'!I64," ")</f>
        <v>Zespół ratownictwa medycznego - praktyka zawodowa (śródroczna)</v>
      </c>
      <c r="J65" s="250">
        <f>'Ratownictwo_medyczne I st.'!L64</f>
        <v>96</v>
      </c>
      <c r="K65" s="251">
        <f>'Ratownictwo_medyczne I st.'!M64</f>
        <v>0</v>
      </c>
      <c r="L65" s="252">
        <f>'Ratownictwo_medyczne I st.'!N64</f>
        <v>96</v>
      </c>
      <c r="M65" s="253">
        <f>'Ratownictwo_medyczne I st.'!AA64+'Ratownictwo_medyczne I st.'!AC64+'Ratownictwo_medyczne I st.'!AX64+'Ratownictwo_medyczne I st.'!AZ64</f>
        <v>0</v>
      </c>
      <c r="N65" s="317">
        <f>'Ratownictwo_medyczne I st.'!O64</f>
        <v>96</v>
      </c>
      <c r="O65" s="318">
        <f>'Ratownictwo_medyczne I st.'!P64</f>
        <v>4</v>
      </c>
      <c r="P65" s="319" t="str">
        <f>'Ratownictwo_medyczne I st.'!U64</f>
        <v>zal</v>
      </c>
      <c r="Q65" s="254">
        <f t="shared" si="17"/>
        <v>0</v>
      </c>
      <c r="R65" s="255">
        <f t="shared" si="18"/>
        <v>37</v>
      </c>
      <c r="S65" s="329">
        <f t="shared" si="19"/>
        <v>3</v>
      </c>
      <c r="T65" s="272"/>
      <c r="U65" s="275"/>
      <c r="V65" s="275"/>
      <c r="W65" s="275"/>
      <c r="X65" s="275"/>
      <c r="Y65" s="294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94"/>
      <c r="BV65" s="272"/>
      <c r="BW65" s="275"/>
      <c r="BX65" s="275"/>
      <c r="BY65" s="275"/>
      <c r="BZ65" s="275"/>
      <c r="CA65" s="275"/>
      <c r="CB65" s="275"/>
      <c r="CC65" s="275"/>
      <c r="CD65" s="275"/>
      <c r="CE65" s="275"/>
      <c r="CF65" s="275"/>
      <c r="CG65" s="275"/>
      <c r="CH65" s="275"/>
      <c r="CI65" s="275"/>
      <c r="CJ65" s="275"/>
      <c r="CK65" s="275"/>
      <c r="CL65" s="275"/>
      <c r="CM65" s="275"/>
      <c r="CN65" s="275"/>
      <c r="CO65" s="275"/>
      <c r="CP65" s="275"/>
      <c r="CQ65" s="275"/>
      <c r="CR65" s="275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6"/>
      <c r="EE65" s="272"/>
      <c r="EF65" s="275"/>
      <c r="EG65" s="275"/>
      <c r="EH65" s="275"/>
      <c r="EI65" s="275"/>
      <c r="EJ65" s="275"/>
      <c r="EK65" s="275"/>
      <c r="EL65" s="275"/>
      <c r="EM65" s="275"/>
      <c r="EN65" s="275"/>
      <c r="EO65" s="275"/>
      <c r="EP65" s="275"/>
      <c r="EQ65" s="275"/>
      <c r="ER65" s="275"/>
      <c r="ES65" s="275"/>
      <c r="ET65" s="275"/>
      <c r="EU65" s="275"/>
      <c r="EV65" s="275"/>
      <c r="EW65" s="275"/>
      <c r="EX65" s="275"/>
      <c r="EY65" s="275"/>
      <c r="EZ65" s="275"/>
      <c r="FA65" s="275"/>
      <c r="FB65" s="275"/>
      <c r="FC65" s="275"/>
      <c r="FD65" s="275"/>
      <c r="FE65" s="275"/>
      <c r="FF65" s="275"/>
      <c r="FG65" s="275"/>
      <c r="FH65" s="275"/>
      <c r="FI65" s="275"/>
      <c r="FJ65" s="275"/>
      <c r="FK65" s="275"/>
      <c r="FL65" s="275"/>
      <c r="FM65" s="275"/>
      <c r="FN65" s="275"/>
      <c r="FO65" s="275"/>
      <c r="FP65" s="275"/>
      <c r="FQ65" s="275"/>
      <c r="FR65" s="275"/>
      <c r="FS65" s="275"/>
      <c r="FT65" s="273"/>
      <c r="FU65" s="273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3"/>
      <c r="GM65" s="273"/>
      <c r="GN65" s="273"/>
      <c r="GO65" s="273"/>
      <c r="GP65" s="273"/>
      <c r="GQ65" s="273"/>
      <c r="GR65" s="273"/>
      <c r="GS65" s="273"/>
      <c r="GT65" s="273"/>
      <c r="GU65" s="273"/>
      <c r="GV65" s="273"/>
      <c r="GW65" s="273"/>
      <c r="GX65" s="273"/>
      <c r="GY65" s="273"/>
      <c r="GZ65" s="273"/>
      <c r="HA65" s="273"/>
      <c r="HB65" s="273"/>
      <c r="HC65" s="273"/>
      <c r="HD65" s="273"/>
      <c r="HE65" s="273"/>
      <c r="HF65" s="273"/>
      <c r="HG65" s="273"/>
      <c r="HH65" s="273"/>
      <c r="HI65" s="273"/>
      <c r="HJ65" s="273"/>
      <c r="HK65" s="273"/>
      <c r="HL65" s="273"/>
      <c r="HM65" s="273"/>
      <c r="HN65" s="273"/>
      <c r="HO65" s="273"/>
      <c r="HP65" s="273"/>
      <c r="HQ65" s="273"/>
      <c r="HR65" s="273"/>
      <c r="HS65" s="273"/>
      <c r="HT65" s="273"/>
      <c r="HU65" s="273"/>
      <c r="HV65" s="273"/>
      <c r="HW65" s="273"/>
      <c r="HX65" s="273"/>
      <c r="HY65" s="273"/>
      <c r="HZ65" s="273"/>
      <c r="IA65" s="273"/>
      <c r="IB65" s="273"/>
      <c r="IC65" s="273"/>
      <c r="ID65" s="273"/>
      <c r="IE65" s="273"/>
      <c r="IF65" s="273"/>
      <c r="IG65" s="273"/>
      <c r="IH65" s="273"/>
      <c r="II65" s="273"/>
      <c r="IJ65" s="273"/>
      <c r="IK65" s="273"/>
      <c r="IL65" s="273"/>
      <c r="IM65" s="273"/>
      <c r="IN65" s="273"/>
      <c r="IO65" s="273"/>
      <c r="IP65" s="273"/>
      <c r="IQ65" s="273"/>
      <c r="IR65" s="273"/>
      <c r="IS65" s="273"/>
      <c r="IT65" s="273"/>
      <c r="IU65" s="273"/>
      <c r="IV65" s="273"/>
      <c r="IW65" s="273"/>
      <c r="IX65" s="273"/>
      <c r="IY65" s="274"/>
      <c r="IZ65" s="272"/>
      <c r="JA65" s="273"/>
      <c r="JB65" s="276"/>
      <c r="JC65" s="276"/>
      <c r="JD65" s="276"/>
      <c r="JE65" s="276"/>
      <c r="JF65" s="276"/>
      <c r="JG65" s="276"/>
      <c r="JH65" s="276"/>
      <c r="JI65" s="276"/>
      <c r="JJ65" s="276"/>
      <c r="JK65" s="276"/>
      <c r="JL65" s="276"/>
      <c r="JM65" s="276"/>
      <c r="JN65" s="276"/>
      <c r="JO65" s="276"/>
      <c r="JP65" s="276"/>
      <c r="JQ65" s="276"/>
      <c r="JR65" s="274"/>
      <c r="JS65" s="275"/>
      <c r="JT65" s="273"/>
      <c r="JU65" s="273"/>
      <c r="JV65" s="273"/>
      <c r="JW65" s="273"/>
      <c r="JX65" s="273"/>
      <c r="JY65" s="273"/>
      <c r="JZ65" s="273"/>
      <c r="KA65" s="273"/>
      <c r="KB65" s="273"/>
      <c r="KC65" s="273"/>
      <c r="KD65" s="276"/>
      <c r="KE65" s="276"/>
      <c r="KF65" s="276"/>
      <c r="KG65" s="276"/>
      <c r="KH65" s="276"/>
      <c r="KI65" s="276"/>
      <c r="KJ65" s="276"/>
      <c r="KK65" s="276"/>
      <c r="KL65" s="276"/>
      <c r="KM65" s="276"/>
      <c r="KN65" s="276"/>
      <c r="KO65" s="276"/>
      <c r="KP65" s="272">
        <v>1</v>
      </c>
      <c r="KQ65" s="273">
        <v>1</v>
      </c>
      <c r="KR65" s="273"/>
      <c r="KS65" s="273">
        <v>1</v>
      </c>
      <c r="KT65" s="273"/>
      <c r="KU65" s="273"/>
      <c r="KV65" s="273">
        <v>1</v>
      </c>
      <c r="KW65" s="273">
        <v>1</v>
      </c>
      <c r="KX65" s="273">
        <v>1</v>
      </c>
      <c r="KY65" s="273">
        <v>1</v>
      </c>
      <c r="KZ65" s="273">
        <v>1</v>
      </c>
      <c r="LA65" s="273"/>
      <c r="LB65" s="273"/>
      <c r="LC65" s="273">
        <v>1</v>
      </c>
      <c r="LD65" s="273"/>
      <c r="LE65" s="273"/>
      <c r="LF65" s="273">
        <v>1</v>
      </c>
      <c r="LG65" s="273"/>
      <c r="LH65" s="273">
        <v>1</v>
      </c>
      <c r="LI65" s="273">
        <v>1</v>
      </c>
      <c r="LJ65" s="273">
        <v>1</v>
      </c>
      <c r="LK65" s="273"/>
      <c r="LL65" s="273"/>
      <c r="LM65" s="273"/>
      <c r="LN65" s="273"/>
      <c r="LO65" s="273">
        <v>1</v>
      </c>
      <c r="LP65" s="273">
        <v>1</v>
      </c>
      <c r="LQ65" s="273">
        <v>1</v>
      </c>
      <c r="LR65" s="273">
        <v>1</v>
      </c>
      <c r="LS65" s="273">
        <v>1</v>
      </c>
      <c r="LT65" s="273"/>
      <c r="LU65" s="273"/>
      <c r="LV65" s="273"/>
      <c r="LW65" s="273"/>
      <c r="LX65" s="273">
        <v>1</v>
      </c>
      <c r="LY65" s="273"/>
      <c r="LZ65" s="273"/>
      <c r="MA65" s="273">
        <v>1</v>
      </c>
      <c r="MB65" s="273">
        <v>1</v>
      </c>
      <c r="MC65" s="273"/>
      <c r="MD65" s="273">
        <v>1</v>
      </c>
      <c r="ME65" s="273">
        <v>1</v>
      </c>
      <c r="MF65" s="273"/>
      <c r="MG65" s="273"/>
      <c r="MH65" s="273">
        <v>1</v>
      </c>
      <c r="MI65" s="273">
        <v>1</v>
      </c>
      <c r="MJ65" s="273">
        <v>1</v>
      </c>
      <c r="MK65" s="273">
        <v>1</v>
      </c>
      <c r="ML65" s="273">
        <v>1</v>
      </c>
      <c r="MM65" s="273">
        <v>1</v>
      </c>
      <c r="MN65" s="273"/>
      <c r="MO65" s="273">
        <v>1</v>
      </c>
      <c r="MP65" s="273">
        <v>1</v>
      </c>
      <c r="MQ65" s="273"/>
      <c r="MR65" s="273"/>
      <c r="MS65" s="273"/>
      <c r="MT65" s="273"/>
      <c r="MU65" s="273"/>
      <c r="MV65" s="273"/>
      <c r="MW65" s="273"/>
      <c r="MX65" s="273"/>
      <c r="MY65" s="273">
        <v>1</v>
      </c>
      <c r="MZ65" s="273"/>
      <c r="NA65" s="273">
        <v>1</v>
      </c>
      <c r="NB65" s="273">
        <v>1</v>
      </c>
      <c r="NC65" s="273">
        <v>1</v>
      </c>
      <c r="ND65" s="273"/>
      <c r="NE65" s="273"/>
      <c r="NF65" s="273">
        <v>1</v>
      </c>
      <c r="NG65" s="273"/>
      <c r="NH65" s="273"/>
      <c r="NI65" s="273"/>
      <c r="NJ65" s="273"/>
      <c r="NK65" s="273"/>
      <c r="NL65" s="273"/>
      <c r="NM65" s="273"/>
      <c r="NN65" s="273"/>
      <c r="NO65" s="273"/>
      <c r="NP65" s="274">
        <v>1</v>
      </c>
      <c r="NQ65" s="282"/>
      <c r="NR65" s="280">
        <v>1</v>
      </c>
      <c r="NS65" s="280"/>
      <c r="NT65" s="280"/>
      <c r="NU65" s="280"/>
      <c r="NV65" s="280">
        <v>1</v>
      </c>
      <c r="NW65" s="281">
        <v>1</v>
      </c>
    </row>
    <row r="66" spans="1:387" s="267" customFormat="1" ht="30" customHeight="1" x14ac:dyDescent="0.25">
      <c r="A66" s="290">
        <f>'Ratownictwo_medyczne I st.'!A65</f>
        <v>45</v>
      </c>
      <c r="B66" s="291" t="str">
        <f>IF('Ratownictwo_medyczne I st.'!B65&gt;0,'Ratownictwo_medyczne I st.'!B65," ")</f>
        <v>D</v>
      </c>
      <c r="C66" s="291" t="str">
        <f>IF('Ratownictwo_medyczne I st.'!C65&gt;0,'Ratownictwo_medyczne I st.'!C65," ")</f>
        <v>2025/2028</v>
      </c>
      <c r="D66" s="291" t="str">
        <f>IF('Ratownictwo_medyczne I st.'!D65&gt;0,'Ratownictwo_medyczne I st.'!D65," ")</f>
        <v xml:space="preserve"> </v>
      </c>
      <c r="E66" s="291">
        <f>IF('Ratownictwo_medyczne I st.'!E65&gt;0,'Ratownictwo_medyczne I st.'!E65," ")</f>
        <v>2</v>
      </c>
      <c r="F66" s="291" t="str">
        <f>IF('Ratownictwo_medyczne I st.'!F65&gt;0,'Ratownictwo_medyczne I st.'!F65," ")</f>
        <v>2026/2027</v>
      </c>
      <c r="G66" s="291" t="str">
        <f>IF('Ratownictwo_medyczne I st.'!G65&gt;0,'Ratownictwo_medyczne I st.'!G65," ")</f>
        <v>RPS</v>
      </c>
      <c r="H66" s="291" t="str">
        <f>IF('Ratownictwo_medyczne I st.'!H65&gt;0,'Ratownictwo_medyczne I st.'!H65," ")</f>
        <v>ze standardu</v>
      </c>
      <c r="I66" s="328" t="str">
        <f>IF('Ratownictwo_medyczne I st.'!I65&gt;0,'Ratownictwo_medyczne I st.'!I65," ")</f>
        <v>Zespół ratownictwa medycznego - praktyka zawodowa (wakacyjna)</v>
      </c>
      <c r="J66" s="250">
        <f>'Ratownictwo_medyczne I st.'!L65</f>
        <v>156</v>
      </c>
      <c r="K66" s="251">
        <f>'Ratownictwo_medyczne I st.'!M65</f>
        <v>0</v>
      </c>
      <c r="L66" s="252">
        <f>'Ratownictwo_medyczne I st.'!N65</f>
        <v>156</v>
      </c>
      <c r="M66" s="253">
        <f>'Ratownictwo_medyczne I st.'!AA65+'Ratownictwo_medyczne I st.'!AC65+'Ratownictwo_medyczne I st.'!AX65+'Ratownictwo_medyczne I st.'!AZ65</f>
        <v>0</v>
      </c>
      <c r="N66" s="317">
        <f>'Ratownictwo_medyczne I st.'!O65</f>
        <v>156</v>
      </c>
      <c r="O66" s="318">
        <f>'Ratownictwo_medyczne I st.'!P65</f>
        <v>6</v>
      </c>
      <c r="P66" s="319" t="str">
        <f>'Ratownictwo_medyczne I st.'!U65</f>
        <v>zal</v>
      </c>
      <c r="Q66" s="254">
        <f t="shared" si="17"/>
        <v>0</v>
      </c>
      <c r="R66" s="255">
        <f t="shared" si="18"/>
        <v>37</v>
      </c>
      <c r="S66" s="329">
        <f t="shared" si="19"/>
        <v>3</v>
      </c>
      <c r="T66" s="272"/>
      <c r="U66" s="273"/>
      <c r="V66" s="273"/>
      <c r="W66" s="273"/>
      <c r="X66" s="273"/>
      <c r="Y66" s="273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  <c r="AM66" s="265"/>
      <c r="AN66" s="265"/>
      <c r="AO66" s="265"/>
      <c r="AP66" s="265"/>
      <c r="AQ66" s="265"/>
      <c r="AR66" s="265"/>
      <c r="AS66" s="265"/>
      <c r="AT66" s="265"/>
      <c r="AU66" s="265"/>
      <c r="AV66" s="265"/>
      <c r="AW66" s="265"/>
      <c r="AX66" s="265"/>
      <c r="AY66" s="265"/>
      <c r="AZ66" s="265"/>
      <c r="BA66" s="265"/>
      <c r="BB66" s="265"/>
      <c r="BC66" s="265"/>
      <c r="BD66" s="265"/>
      <c r="BE66" s="265"/>
      <c r="BF66" s="265"/>
      <c r="BG66" s="265"/>
      <c r="BH66" s="265"/>
      <c r="BI66" s="265"/>
      <c r="BJ66" s="265"/>
      <c r="BK66" s="265"/>
      <c r="BL66" s="265"/>
      <c r="BM66" s="265"/>
      <c r="BN66" s="265"/>
      <c r="BO66" s="265"/>
      <c r="BP66" s="265"/>
      <c r="BQ66" s="265"/>
      <c r="BR66" s="265"/>
      <c r="BS66" s="265"/>
      <c r="BT66" s="265"/>
      <c r="BU66" s="276"/>
      <c r="BV66" s="272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6"/>
      <c r="EE66" s="272"/>
      <c r="EF66" s="273"/>
      <c r="EG66" s="273"/>
      <c r="EH66" s="273"/>
      <c r="EI66" s="273"/>
      <c r="EJ66" s="273"/>
      <c r="EK66" s="273"/>
      <c r="EL66" s="273"/>
      <c r="EM66" s="273"/>
      <c r="EN66" s="273"/>
      <c r="EO66" s="273"/>
      <c r="EP66" s="273"/>
      <c r="EQ66" s="273"/>
      <c r="ER66" s="273"/>
      <c r="ES66" s="273"/>
      <c r="ET66" s="273"/>
      <c r="EU66" s="273"/>
      <c r="EV66" s="273"/>
      <c r="EW66" s="273"/>
      <c r="EX66" s="273"/>
      <c r="EY66" s="273"/>
      <c r="EZ66" s="273"/>
      <c r="FA66" s="273"/>
      <c r="FB66" s="273"/>
      <c r="FC66" s="273"/>
      <c r="FD66" s="273"/>
      <c r="FE66" s="273"/>
      <c r="FF66" s="273"/>
      <c r="FG66" s="273"/>
      <c r="FH66" s="273"/>
      <c r="FI66" s="273"/>
      <c r="FJ66" s="273"/>
      <c r="FK66" s="273"/>
      <c r="FL66" s="273"/>
      <c r="FM66" s="273"/>
      <c r="FN66" s="273"/>
      <c r="FO66" s="273"/>
      <c r="FP66" s="273"/>
      <c r="FQ66" s="273"/>
      <c r="FR66" s="273"/>
      <c r="FS66" s="273"/>
      <c r="FT66" s="273"/>
      <c r="FU66" s="273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3"/>
      <c r="GM66" s="273"/>
      <c r="GN66" s="273"/>
      <c r="GO66" s="273"/>
      <c r="GP66" s="273"/>
      <c r="GQ66" s="273"/>
      <c r="GR66" s="273"/>
      <c r="GS66" s="273"/>
      <c r="GT66" s="273"/>
      <c r="GU66" s="273"/>
      <c r="GV66" s="273"/>
      <c r="GW66" s="273"/>
      <c r="GX66" s="273"/>
      <c r="GY66" s="273"/>
      <c r="GZ66" s="273"/>
      <c r="HA66" s="273"/>
      <c r="HB66" s="273"/>
      <c r="HC66" s="273"/>
      <c r="HD66" s="273"/>
      <c r="HE66" s="273"/>
      <c r="HF66" s="273"/>
      <c r="HG66" s="273"/>
      <c r="HH66" s="273"/>
      <c r="HI66" s="273"/>
      <c r="HJ66" s="273"/>
      <c r="HK66" s="273"/>
      <c r="HL66" s="273"/>
      <c r="HM66" s="273"/>
      <c r="HN66" s="273"/>
      <c r="HO66" s="273"/>
      <c r="HP66" s="273"/>
      <c r="HQ66" s="273"/>
      <c r="HR66" s="273"/>
      <c r="HS66" s="273"/>
      <c r="HT66" s="273"/>
      <c r="HU66" s="273"/>
      <c r="HV66" s="273"/>
      <c r="HW66" s="273"/>
      <c r="HX66" s="273"/>
      <c r="HY66" s="273"/>
      <c r="HZ66" s="273"/>
      <c r="IA66" s="273"/>
      <c r="IB66" s="273"/>
      <c r="IC66" s="273"/>
      <c r="ID66" s="273"/>
      <c r="IE66" s="273"/>
      <c r="IF66" s="273"/>
      <c r="IG66" s="273"/>
      <c r="IH66" s="273"/>
      <c r="II66" s="273"/>
      <c r="IJ66" s="273"/>
      <c r="IK66" s="273"/>
      <c r="IL66" s="273"/>
      <c r="IM66" s="273"/>
      <c r="IN66" s="273"/>
      <c r="IO66" s="273"/>
      <c r="IP66" s="273"/>
      <c r="IQ66" s="273"/>
      <c r="IR66" s="273"/>
      <c r="IS66" s="273"/>
      <c r="IT66" s="273"/>
      <c r="IU66" s="273"/>
      <c r="IV66" s="273"/>
      <c r="IW66" s="273"/>
      <c r="IX66" s="273"/>
      <c r="IY66" s="274"/>
      <c r="IZ66" s="272"/>
      <c r="JA66" s="273"/>
      <c r="JB66" s="273"/>
      <c r="JC66" s="273"/>
      <c r="JD66" s="273"/>
      <c r="JE66" s="273"/>
      <c r="JF66" s="273"/>
      <c r="JG66" s="273"/>
      <c r="JH66" s="273"/>
      <c r="JI66" s="273"/>
      <c r="JJ66" s="273"/>
      <c r="JK66" s="273"/>
      <c r="JL66" s="273"/>
      <c r="JM66" s="273"/>
      <c r="JN66" s="273"/>
      <c r="JO66" s="273"/>
      <c r="JP66" s="273"/>
      <c r="JQ66" s="273"/>
      <c r="JR66" s="274"/>
      <c r="JS66" s="275"/>
      <c r="JT66" s="273"/>
      <c r="JU66" s="273"/>
      <c r="JV66" s="273"/>
      <c r="JW66" s="273"/>
      <c r="JX66" s="273"/>
      <c r="JY66" s="273"/>
      <c r="JZ66" s="273"/>
      <c r="KA66" s="273"/>
      <c r="KB66" s="273"/>
      <c r="KC66" s="273"/>
      <c r="KD66" s="273"/>
      <c r="KE66" s="273"/>
      <c r="KF66" s="273"/>
      <c r="KG66" s="273"/>
      <c r="KH66" s="273"/>
      <c r="KI66" s="273"/>
      <c r="KJ66" s="273"/>
      <c r="KK66" s="273"/>
      <c r="KL66" s="273"/>
      <c r="KM66" s="273"/>
      <c r="KN66" s="273"/>
      <c r="KO66" s="276"/>
      <c r="KP66" s="272">
        <v>1</v>
      </c>
      <c r="KQ66" s="273">
        <v>1</v>
      </c>
      <c r="KR66" s="273"/>
      <c r="KS66" s="273">
        <v>1</v>
      </c>
      <c r="KT66" s="273"/>
      <c r="KU66" s="273"/>
      <c r="KV66" s="273">
        <v>1</v>
      </c>
      <c r="KW66" s="273">
        <v>1</v>
      </c>
      <c r="KX66" s="273">
        <v>1</v>
      </c>
      <c r="KY66" s="273">
        <v>1</v>
      </c>
      <c r="KZ66" s="273">
        <v>1</v>
      </c>
      <c r="LA66" s="273"/>
      <c r="LB66" s="273"/>
      <c r="LC66" s="273">
        <v>1</v>
      </c>
      <c r="LD66" s="273"/>
      <c r="LE66" s="273"/>
      <c r="LF66" s="273">
        <v>1</v>
      </c>
      <c r="LG66" s="273"/>
      <c r="LH66" s="273">
        <v>1</v>
      </c>
      <c r="LI66" s="273">
        <v>1</v>
      </c>
      <c r="LJ66" s="273">
        <v>1</v>
      </c>
      <c r="LK66" s="273"/>
      <c r="LL66" s="273"/>
      <c r="LM66" s="273"/>
      <c r="LN66" s="273"/>
      <c r="LO66" s="273">
        <v>1</v>
      </c>
      <c r="LP66" s="273">
        <v>1</v>
      </c>
      <c r="LQ66" s="273">
        <v>1</v>
      </c>
      <c r="LR66" s="273">
        <v>1</v>
      </c>
      <c r="LS66" s="273">
        <v>1</v>
      </c>
      <c r="LT66" s="273"/>
      <c r="LU66" s="273"/>
      <c r="LV66" s="273"/>
      <c r="LW66" s="273"/>
      <c r="LX66" s="273">
        <v>1</v>
      </c>
      <c r="LY66" s="273"/>
      <c r="LZ66" s="273"/>
      <c r="MA66" s="273">
        <v>1</v>
      </c>
      <c r="MB66" s="273">
        <v>1</v>
      </c>
      <c r="MC66" s="273"/>
      <c r="MD66" s="273">
        <v>1</v>
      </c>
      <c r="ME66" s="273">
        <v>1</v>
      </c>
      <c r="MF66" s="273"/>
      <c r="MG66" s="273"/>
      <c r="MH66" s="273">
        <v>1</v>
      </c>
      <c r="MI66" s="273">
        <v>1</v>
      </c>
      <c r="MJ66" s="273">
        <v>1</v>
      </c>
      <c r="MK66" s="273">
        <v>1</v>
      </c>
      <c r="ML66" s="273">
        <v>1</v>
      </c>
      <c r="MM66" s="273">
        <v>1</v>
      </c>
      <c r="MN66" s="273"/>
      <c r="MO66" s="273">
        <v>1</v>
      </c>
      <c r="MP66" s="273">
        <v>1</v>
      </c>
      <c r="MQ66" s="273"/>
      <c r="MR66" s="273"/>
      <c r="MS66" s="273"/>
      <c r="MT66" s="273"/>
      <c r="MU66" s="273"/>
      <c r="MV66" s="273"/>
      <c r="MW66" s="273"/>
      <c r="MX66" s="273"/>
      <c r="MY66" s="273">
        <v>1</v>
      </c>
      <c r="MZ66" s="273"/>
      <c r="NA66" s="273">
        <v>1</v>
      </c>
      <c r="NB66" s="273">
        <v>1</v>
      </c>
      <c r="NC66" s="273">
        <v>1</v>
      </c>
      <c r="ND66" s="273"/>
      <c r="NE66" s="273"/>
      <c r="NF66" s="273">
        <v>1</v>
      </c>
      <c r="NG66" s="273"/>
      <c r="NH66" s="273"/>
      <c r="NI66" s="273"/>
      <c r="NJ66" s="273"/>
      <c r="NK66" s="273"/>
      <c r="NL66" s="273"/>
      <c r="NM66" s="273"/>
      <c r="NN66" s="273"/>
      <c r="NO66" s="273"/>
      <c r="NP66" s="274">
        <v>1</v>
      </c>
      <c r="NQ66" s="282"/>
      <c r="NR66" s="280">
        <v>1</v>
      </c>
      <c r="NS66" s="280"/>
      <c r="NT66" s="280"/>
      <c r="NU66" s="280"/>
      <c r="NV66" s="280">
        <v>1</v>
      </c>
      <c r="NW66" s="281">
        <v>1</v>
      </c>
    </row>
    <row r="67" spans="1:387" s="267" customFormat="1" ht="30" customHeight="1" thickBot="1" x14ac:dyDescent="0.3">
      <c r="A67" s="290">
        <f>'Ratownictwo_medyczne I st.'!A66</f>
        <v>46</v>
      </c>
      <c r="B67" s="291" t="str">
        <f>IF('Ratownictwo_medyczne I st.'!B66&gt;0,'Ratownictwo_medyczne I st.'!B66," ")</f>
        <v>D</v>
      </c>
      <c r="C67" s="291" t="str">
        <f>IF('Ratownictwo_medyczne I st.'!C66&gt;0,'Ratownictwo_medyczne I st.'!C66," ")</f>
        <v>2025/2028</v>
      </c>
      <c r="D67" s="291" t="str">
        <f>IF('Ratownictwo_medyczne I st.'!D66&gt;0,'Ratownictwo_medyczne I st.'!D66," ")</f>
        <v xml:space="preserve"> </v>
      </c>
      <c r="E67" s="291">
        <f>IF('Ratownictwo_medyczne I st.'!E66&gt;0,'Ratownictwo_medyczne I st.'!E66," ")</f>
        <v>2</v>
      </c>
      <c r="F67" s="291" t="str">
        <f>IF('Ratownictwo_medyczne I st.'!F66&gt;0,'Ratownictwo_medyczne I st.'!F66," ")</f>
        <v>2026/2027</v>
      </c>
      <c r="G67" s="291" t="str">
        <f>IF('Ratownictwo_medyczne I st.'!G66&gt;0,'Ratownictwo_medyczne I st.'!G66," ")</f>
        <v>RPS</v>
      </c>
      <c r="H67" s="291" t="str">
        <f>IF('Ratownictwo_medyczne I st.'!H66&gt;0,'Ratownictwo_medyczne I st.'!H66," ")</f>
        <v>ze standardu</v>
      </c>
      <c r="I67" s="328" t="str">
        <f>IF('Ratownictwo_medyczne I st.'!I66&gt;0,'Ratownictwo_medyczne I st.'!I66," ")</f>
        <v>Blok Operacyjny - praktyka zawodowa (wakacyjna)</v>
      </c>
      <c r="J67" s="250">
        <f>'Ratownictwo_medyczne I st.'!L66</f>
        <v>96</v>
      </c>
      <c r="K67" s="251">
        <f>'Ratownictwo_medyczne I st.'!M66</f>
        <v>0</v>
      </c>
      <c r="L67" s="252">
        <f>'Ratownictwo_medyczne I st.'!N66</f>
        <v>96</v>
      </c>
      <c r="M67" s="253">
        <f>'Ratownictwo_medyczne I st.'!AA66+'Ratownictwo_medyczne I st.'!AC66+'Ratownictwo_medyczne I st.'!AX66+'Ratownictwo_medyczne I st.'!AZ66</f>
        <v>0</v>
      </c>
      <c r="N67" s="317">
        <f>'Ratownictwo_medyczne I st.'!O66</f>
        <v>96</v>
      </c>
      <c r="O67" s="318">
        <f>'Ratownictwo_medyczne I st.'!P66</f>
        <v>4</v>
      </c>
      <c r="P67" s="319" t="str">
        <f>'Ratownictwo_medyczne I st.'!U66</f>
        <v>zal</v>
      </c>
      <c r="Q67" s="254">
        <f t="shared" si="17"/>
        <v>0</v>
      </c>
      <c r="R67" s="255">
        <f t="shared" si="18"/>
        <v>13</v>
      </c>
      <c r="S67" s="329">
        <f t="shared" si="19"/>
        <v>3</v>
      </c>
      <c r="T67" s="272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6"/>
      <c r="BV67" s="272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6"/>
      <c r="EE67" s="272"/>
      <c r="EF67" s="273"/>
      <c r="EG67" s="273"/>
      <c r="EH67" s="273"/>
      <c r="EI67" s="273"/>
      <c r="EJ67" s="273"/>
      <c r="EK67" s="273"/>
      <c r="EL67" s="273"/>
      <c r="EM67" s="273"/>
      <c r="EN67" s="273"/>
      <c r="EO67" s="273"/>
      <c r="EP67" s="273"/>
      <c r="EQ67" s="273"/>
      <c r="ER67" s="273"/>
      <c r="ES67" s="273"/>
      <c r="ET67" s="273"/>
      <c r="EU67" s="273"/>
      <c r="EV67" s="273"/>
      <c r="EW67" s="273"/>
      <c r="EX67" s="273"/>
      <c r="EY67" s="273"/>
      <c r="EZ67" s="273"/>
      <c r="FA67" s="273"/>
      <c r="FB67" s="273"/>
      <c r="FC67" s="273"/>
      <c r="FD67" s="273"/>
      <c r="FE67" s="273"/>
      <c r="FF67" s="273"/>
      <c r="FG67" s="273"/>
      <c r="FH67" s="273"/>
      <c r="FI67" s="273"/>
      <c r="FJ67" s="273"/>
      <c r="FK67" s="273"/>
      <c r="FL67" s="273"/>
      <c r="FM67" s="273"/>
      <c r="FN67" s="273"/>
      <c r="FO67" s="273"/>
      <c r="FP67" s="273"/>
      <c r="FQ67" s="273"/>
      <c r="FR67" s="273"/>
      <c r="FS67" s="273"/>
      <c r="FT67" s="273"/>
      <c r="FU67" s="273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3"/>
      <c r="GM67" s="273"/>
      <c r="GN67" s="273"/>
      <c r="GO67" s="273"/>
      <c r="GP67" s="273"/>
      <c r="GQ67" s="273"/>
      <c r="GR67" s="273"/>
      <c r="GS67" s="273"/>
      <c r="GT67" s="273"/>
      <c r="GU67" s="273"/>
      <c r="GV67" s="273"/>
      <c r="GW67" s="273"/>
      <c r="GX67" s="273"/>
      <c r="GY67" s="273"/>
      <c r="GZ67" s="273"/>
      <c r="HA67" s="273"/>
      <c r="HB67" s="273"/>
      <c r="HC67" s="273"/>
      <c r="HD67" s="273"/>
      <c r="HE67" s="273"/>
      <c r="HF67" s="273"/>
      <c r="HG67" s="273"/>
      <c r="HH67" s="273"/>
      <c r="HI67" s="273"/>
      <c r="HJ67" s="273"/>
      <c r="HK67" s="273"/>
      <c r="HL67" s="273"/>
      <c r="HM67" s="273"/>
      <c r="HN67" s="273"/>
      <c r="HO67" s="273"/>
      <c r="HP67" s="273"/>
      <c r="HQ67" s="273"/>
      <c r="HR67" s="273"/>
      <c r="HS67" s="273"/>
      <c r="HT67" s="273"/>
      <c r="HU67" s="273"/>
      <c r="HV67" s="273"/>
      <c r="HW67" s="273"/>
      <c r="HX67" s="273"/>
      <c r="HY67" s="273"/>
      <c r="HZ67" s="273"/>
      <c r="IA67" s="273"/>
      <c r="IB67" s="273"/>
      <c r="IC67" s="273"/>
      <c r="ID67" s="273"/>
      <c r="IE67" s="273"/>
      <c r="IF67" s="273"/>
      <c r="IG67" s="273"/>
      <c r="IH67" s="273"/>
      <c r="II67" s="273"/>
      <c r="IJ67" s="273"/>
      <c r="IK67" s="273"/>
      <c r="IL67" s="273"/>
      <c r="IM67" s="273"/>
      <c r="IN67" s="273"/>
      <c r="IO67" s="273"/>
      <c r="IP67" s="273"/>
      <c r="IQ67" s="273"/>
      <c r="IR67" s="273"/>
      <c r="IS67" s="273"/>
      <c r="IT67" s="273"/>
      <c r="IU67" s="273"/>
      <c r="IV67" s="273"/>
      <c r="IW67" s="273"/>
      <c r="IX67" s="273"/>
      <c r="IY67" s="274"/>
      <c r="IZ67" s="272"/>
      <c r="JA67" s="273"/>
      <c r="JB67" s="273"/>
      <c r="JC67" s="273"/>
      <c r="JD67" s="273"/>
      <c r="JE67" s="273"/>
      <c r="JF67" s="273"/>
      <c r="JG67" s="273"/>
      <c r="JH67" s="273"/>
      <c r="JI67" s="273"/>
      <c r="JJ67" s="273"/>
      <c r="JK67" s="273"/>
      <c r="JL67" s="273"/>
      <c r="JM67" s="273"/>
      <c r="JN67" s="273"/>
      <c r="JO67" s="273"/>
      <c r="JP67" s="273"/>
      <c r="JQ67" s="273"/>
      <c r="JR67" s="274"/>
      <c r="JS67" s="275"/>
      <c r="JT67" s="273"/>
      <c r="JU67" s="273"/>
      <c r="JV67" s="273"/>
      <c r="JW67" s="273"/>
      <c r="JX67" s="273"/>
      <c r="JY67" s="273"/>
      <c r="JZ67" s="273"/>
      <c r="KA67" s="273"/>
      <c r="KB67" s="273"/>
      <c r="KC67" s="273"/>
      <c r="KD67" s="273"/>
      <c r="KE67" s="273"/>
      <c r="KF67" s="273"/>
      <c r="KG67" s="273"/>
      <c r="KH67" s="273"/>
      <c r="KI67" s="273"/>
      <c r="KJ67" s="273"/>
      <c r="KK67" s="273"/>
      <c r="KL67" s="273"/>
      <c r="KM67" s="273"/>
      <c r="KN67" s="273"/>
      <c r="KO67" s="276"/>
      <c r="KP67" s="272"/>
      <c r="KQ67" s="273">
        <v>1</v>
      </c>
      <c r="KR67" s="273"/>
      <c r="KS67" s="273"/>
      <c r="KT67" s="273"/>
      <c r="KU67" s="273"/>
      <c r="KV67" s="273"/>
      <c r="KW67" s="273"/>
      <c r="KX67" s="273">
        <v>1</v>
      </c>
      <c r="KY67" s="273">
        <v>1</v>
      </c>
      <c r="KZ67" s="273">
        <v>1</v>
      </c>
      <c r="LA67" s="273"/>
      <c r="LB67" s="273">
        <v>1</v>
      </c>
      <c r="LC67" s="273">
        <v>1</v>
      </c>
      <c r="LD67" s="273"/>
      <c r="LE67" s="273"/>
      <c r="LF67" s="273"/>
      <c r="LG67" s="273"/>
      <c r="LH67" s="273">
        <v>1</v>
      </c>
      <c r="LI67" s="273">
        <v>1</v>
      </c>
      <c r="LJ67" s="273"/>
      <c r="LK67" s="273"/>
      <c r="LL67" s="273"/>
      <c r="LM67" s="273"/>
      <c r="LN67" s="273"/>
      <c r="LO67" s="273"/>
      <c r="LP67" s="273"/>
      <c r="LQ67" s="273"/>
      <c r="LR67" s="273"/>
      <c r="LS67" s="273"/>
      <c r="LT67" s="273"/>
      <c r="LU67" s="273"/>
      <c r="LV67" s="273"/>
      <c r="LW67" s="273"/>
      <c r="LX67" s="273"/>
      <c r="LY67" s="273"/>
      <c r="LZ67" s="273"/>
      <c r="MA67" s="273"/>
      <c r="MB67" s="273"/>
      <c r="MC67" s="273"/>
      <c r="MD67" s="273">
        <v>1</v>
      </c>
      <c r="ME67" s="273"/>
      <c r="MF67" s="273"/>
      <c r="MG67" s="273"/>
      <c r="MH67" s="273">
        <v>1</v>
      </c>
      <c r="MI67" s="273">
        <v>1</v>
      </c>
      <c r="MJ67" s="273"/>
      <c r="MK67" s="273"/>
      <c r="ML67" s="273"/>
      <c r="MM67" s="273"/>
      <c r="MN67" s="273"/>
      <c r="MO67" s="273"/>
      <c r="MP67" s="273"/>
      <c r="MQ67" s="273"/>
      <c r="MR67" s="273"/>
      <c r="MS67" s="273"/>
      <c r="MT67" s="273"/>
      <c r="MU67" s="273"/>
      <c r="MV67" s="273"/>
      <c r="MW67" s="273"/>
      <c r="MX67" s="273"/>
      <c r="MY67" s="273"/>
      <c r="MZ67" s="273"/>
      <c r="NA67" s="273"/>
      <c r="NB67" s="273"/>
      <c r="NC67" s="273"/>
      <c r="ND67" s="273"/>
      <c r="NE67" s="273"/>
      <c r="NF67" s="273"/>
      <c r="NG67" s="273">
        <v>1</v>
      </c>
      <c r="NH67" s="273"/>
      <c r="NI67" s="273"/>
      <c r="NJ67" s="273"/>
      <c r="NK67" s="273"/>
      <c r="NL67" s="273"/>
      <c r="NM67" s="273">
        <v>1</v>
      </c>
      <c r="NN67" s="273"/>
      <c r="NO67" s="273"/>
      <c r="NP67" s="274"/>
      <c r="NQ67" s="282"/>
      <c r="NR67" s="280">
        <v>1</v>
      </c>
      <c r="NS67" s="280">
        <v>1</v>
      </c>
      <c r="NT67" s="280"/>
      <c r="NU67" s="280"/>
      <c r="NV67" s="280"/>
      <c r="NW67" s="281">
        <v>1</v>
      </c>
    </row>
    <row r="68" spans="1:387" s="267" customFormat="1" ht="32.25" customHeight="1" thickBot="1" x14ac:dyDescent="0.3">
      <c r="A68" s="335"/>
      <c r="B68" s="296"/>
      <c r="C68" s="297"/>
      <c r="D68" s="297"/>
      <c r="E68" s="296"/>
      <c r="F68" s="298"/>
      <c r="G68" s="298"/>
      <c r="H68" s="299"/>
      <c r="I68" s="301" t="str">
        <f>IF('Ratownictwo_medyczne I st.'!I68&gt;0,'Ratownictwo_medyczne I st.'!I68," ")</f>
        <v>sumy dla 2 roku</v>
      </c>
      <c r="J68" s="297">
        <f t="shared" ref="J68:BU68" si="23">SUM(J49:J67)</f>
        <v>1527</v>
      </c>
      <c r="K68" s="297">
        <f t="shared" si="23"/>
        <v>215</v>
      </c>
      <c r="L68" s="297">
        <f t="shared" si="23"/>
        <v>1312</v>
      </c>
      <c r="M68" s="297">
        <f t="shared" si="23"/>
        <v>369</v>
      </c>
      <c r="N68" s="297">
        <f t="shared" si="23"/>
        <v>1312</v>
      </c>
      <c r="O68" s="297">
        <f t="shared" si="23"/>
        <v>60</v>
      </c>
      <c r="P68" s="297">
        <f t="shared" si="23"/>
        <v>0</v>
      </c>
      <c r="Q68" s="297">
        <f t="shared" si="23"/>
        <v>114</v>
      </c>
      <c r="R68" s="297">
        <f t="shared" si="23"/>
        <v>220</v>
      </c>
      <c r="S68" s="336">
        <f t="shared" si="23"/>
        <v>38</v>
      </c>
      <c r="T68" s="337">
        <f t="shared" si="23"/>
        <v>0</v>
      </c>
      <c r="U68" s="297">
        <f t="shared" si="23"/>
        <v>0</v>
      </c>
      <c r="V68" s="297">
        <f t="shared" si="23"/>
        <v>0</v>
      </c>
      <c r="W68" s="297">
        <f t="shared" si="23"/>
        <v>0</v>
      </c>
      <c r="X68" s="297">
        <f t="shared" si="23"/>
        <v>0</v>
      </c>
      <c r="Y68" s="297">
        <f t="shared" si="23"/>
        <v>0</v>
      </c>
      <c r="Z68" s="297">
        <f t="shared" si="23"/>
        <v>0</v>
      </c>
      <c r="AA68" s="297">
        <f t="shared" si="23"/>
        <v>0</v>
      </c>
      <c r="AB68" s="297">
        <f t="shared" si="23"/>
        <v>0</v>
      </c>
      <c r="AC68" s="297">
        <f t="shared" si="23"/>
        <v>0</v>
      </c>
      <c r="AD68" s="297">
        <f t="shared" si="23"/>
        <v>0</v>
      </c>
      <c r="AE68" s="297">
        <f t="shared" si="23"/>
        <v>0</v>
      </c>
      <c r="AF68" s="297">
        <f t="shared" si="23"/>
        <v>0</v>
      </c>
      <c r="AG68" s="297">
        <f t="shared" si="23"/>
        <v>0</v>
      </c>
      <c r="AH68" s="297">
        <f t="shared" si="23"/>
        <v>0</v>
      </c>
      <c r="AI68" s="297">
        <f t="shared" si="23"/>
        <v>0</v>
      </c>
      <c r="AJ68" s="297">
        <f t="shared" si="23"/>
        <v>0</v>
      </c>
      <c r="AK68" s="297">
        <f t="shared" si="23"/>
        <v>0</v>
      </c>
      <c r="AL68" s="297">
        <f t="shared" si="23"/>
        <v>0</v>
      </c>
      <c r="AM68" s="297">
        <f t="shared" si="23"/>
        <v>0</v>
      </c>
      <c r="AN68" s="297">
        <f t="shared" si="23"/>
        <v>0</v>
      </c>
      <c r="AO68" s="297">
        <f t="shared" si="23"/>
        <v>0</v>
      </c>
      <c r="AP68" s="297">
        <f t="shared" si="23"/>
        <v>0</v>
      </c>
      <c r="AQ68" s="297">
        <f t="shared" si="23"/>
        <v>0</v>
      </c>
      <c r="AR68" s="297">
        <f t="shared" si="23"/>
        <v>0</v>
      </c>
      <c r="AS68" s="297">
        <f t="shared" si="23"/>
        <v>0</v>
      </c>
      <c r="AT68" s="297">
        <f t="shared" si="23"/>
        <v>0</v>
      </c>
      <c r="AU68" s="297">
        <f t="shared" si="23"/>
        <v>0</v>
      </c>
      <c r="AV68" s="297">
        <f t="shared" si="23"/>
        <v>0</v>
      </c>
      <c r="AW68" s="297">
        <f t="shared" si="23"/>
        <v>0</v>
      </c>
      <c r="AX68" s="297">
        <f t="shared" si="23"/>
        <v>0</v>
      </c>
      <c r="AY68" s="297">
        <f t="shared" si="23"/>
        <v>0</v>
      </c>
      <c r="AZ68" s="297">
        <f t="shared" si="23"/>
        <v>0</v>
      </c>
      <c r="BA68" s="297">
        <f t="shared" si="23"/>
        <v>0</v>
      </c>
      <c r="BB68" s="297">
        <f t="shared" si="23"/>
        <v>0</v>
      </c>
      <c r="BC68" s="297">
        <f t="shared" si="23"/>
        <v>0</v>
      </c>
      <c r="BD68" s="297">
        <f t="shared" si="23"/>
        <v>0</v>
      </c>
      <c r="BE68" s="297">
        <f t="shared" si="23"/>
        <v>0</v>
      </c>
      <c r="BF68" s="297">
        <f t="shared" si="23"/>
        <v>0</v>
      </c>
      <c r="BG68" s="297">
        <f t="shared" si="23"/>
        <v>0</v>
      </c>
      <c r="BH68" s="297">
        <f t="shared" si="23"/>
        <v>0</v>
      </c>
      <c r="BI68" s="297">
        <f t="shared" si="23"/>
        <v>0</v>
      </c>
      <c r="BJ68" s="297">
        <f t="shared" si="23"/>
        <v>0</v>
      </c>
      <c r="BK68" s="297">
        <f t="shared" si="23"/>
        <v>0</v>
      </c>
      <c r="BL68" s="297">
        <f t="shared" si="23"/>
        <v>0</v>
      </c>
      <c r="BM68" s="297">
        <f t="shared" si="23"/>
        <v>0</v>
      </c>
      <c r="BN68" s="297">
        <f t="shared" si="23"/>
        <v>0</v>
      </c>
      <c r="BO68" s="297">
        <f t="shared" si="23"/>
        <v>0</v>
      </c>
      <c r="BP68" s="297">
        <f t="shared" si="23"/>
        <v>0</v>
      </c>
      <c r="BQ68" s="297">
        <f t="shared" si="23"/>
        <v>0</v>
      </c>
      <c r="BR68" s="297">
        <f t="shared" si="23"/>
        <v>0</v>
      </c>
      <c r="BS68" s="297">
        <f t="shared" si="23"/>
        <v>0</v>
      </c>
      <c r="BT68" s="297">
        <f t="shared" si="23"/>
        <v>0</v>
      </c>
      <c r="BU68" s="343">
        <f t="shared" si="23"/>
        <v>0</v>
      </c>
      <c r="BV68" s="300">
        <f t="shared" ref="BV68:EG68" si="24">SUM(BV49:BV67)</f>
        <v>0</v>
      </c>
      <c r="BW68" s="297">
        <f t="shared" si="24"/>
        <v>0</v>
      </c>
      <c r="BX68" s="297">
        <f t="shared" si="24"/>
        <v>0</v>
      </c>
      <c r="BY68" s="297">
        <f t="shared" si="24"/>
        <v>0</v>
      </c>
      <c r="BZ68" s="297">
        <f t="shared" si="24"/>
        <v>0</v>
      </c>
      <c r="CA68" s="297">
        <f t="shared" si="24"/>
        <v>0</v>
      </c>
      <c r="CB68" s="297">
        <f t="shared" si="24"/>
        <v>0</v>
      </c>
      <c r="CC68" s="297">
        <f t="shared" si="24"/>
        <v>0</v>
      </c>
      <c r="CD68" s="297">
        <f t="shared" si="24"/>
        <v>0</v>
      </c>
      <c r="CE68" s="297">
        <f t="shared" si="24"/>
        <v>0</v>
      </c>
      <c r="CF68" s="297">
        <f t="shared" si="24"/>
        <v>0</v>
      </c>
      <c r="CG68" s="297">
        <f t="shared" si="24"/>
        <v>0</v>
      </c>
      <c r="CH68" s="297">
        <f t="shared" si="24"/>
        <v>0</v>
      </c>
      <c r="CI68" s="297">
        <f t="shared" si="24"/>
        <v>0</v>
      </c>
      <c r="CJ68" s="297">
        <f t="shared" si="24"/>
        <v>0</v>
      </c>
      <c r="CK68" s="297">
        <f t="shared" si="24"/>
        <v>0</v>
      </c>
      <c r="CL68" s="297">
        <f t="shared" si="24"/>
        <v>0</v>
      </c>
      <c r="CM68" s="297">
        <f t="shared" si="24"/>
        <v>0</v>
      </c>
      <c r="CN68" s="297">
        <f t="shared" si="24"/>
        <v>0</v>
      </c>
      <c r="CO68" s="297">
        <f t="shared" si="24"/>
        <v>0</v>
      </c>
      <c r="CP68" s="297">
        <f t="shared" si="24"/>
        <v>0</v>
      </c>
      <c r="CQ68" s="297">
        <f t="shared" si="24"/>
        <v>0</v>
      </c>
      <c r="CR68" s="297">
        <f t="shared" si="24"/>
        <v>0</v>
      </c>
      <c r="CS68" s="297">
        <f t="shared" si="24"/>
        <v>0</v>
      </c>
      <c r="CT68" s="297">
        <f t="shared" si="24"/>
        <v>0</v>
      </c>
      <c r="CU68" s="297">
        <f t="shared" si="24"/>
        <v>0</v>
      </c>
      <c r="CV68" s="297">
        <f t="shared" si="24"/>
        <v>0</v>
      </c>
      <c r="CW68" s="297">
        <f t="shared" si="24"/>
        <v>0</v>
      </c>
      <c r="CX68" s="297">
        <f t="shared" si="24"/>
        <v>0</v>
      </c>
      <c r="CY68" s="297">
        <f t="shared" si="24"/>
        <v>0</v>
      </c>
      <c r="CZ68" s="297">
        <f t="shared" si="24"/>
        <v>0</v>
      </c>
      <c r="DA68" s="297">
        <f t="shared" si="24"/>
        <v>0</v>
      </c>
      <c r="DB68" s="297">
        <f t="shared" si="24"/>
        <v>0</v>
      </c>
      <c r="DC68" s="297">
        <f t="shared" si="24"/>
        <v>0</v>
      </c>
      <c r="DD68" s="297">
        <f t="shared" si="24"/>
        <v>0</v>
      </c>
      <c r="DE68" s="297">
        <f t="shared" si="24"/>
        <v>0</v>
      </c>
      <c r="DF68" s="297">
        <f t="shared" si="24"/>
        <v>0</v>
      </c>
      <c r="DG68" s="297">
        <f t="shared" si="24"/>
        <v>0</v>
      </c>
      <c r="DH68" s="297">
        <f t="shared" si="24"/>
        <v>0</v>
      </c>
      <c r="DI68" s="297">
        <f t="shared" si="24"/>
        <v>0</v>
      </c>
      <c r="DJ68" s="297">
        <f t="shared" si="24"/>
        <v>0</v>
      </c>
      <c r="DK68" s="297">
        <f t="shared" si="24"/>
        <v>0</v>
      </c>
      <c r="DL68" s="297">
        <f t="shared" si="24"/>
        <v>0</v>
      </c>
      <c r="DM68" s="297">
        <f t="shared" si="24"/>
        <v>0</v>
      </c>
      <c r="DN68" s="297">
        <f t="shared" si="24"/>
        <v>0</v>
      </c>
      <c r="DO68" s="297">
        <f t="shared" si="24"/>
        <v>0</v>
      </c>
      <c r="DP68" s="297">
        <f t="shared" si="24"/>
        <v>0</v>
      </c>
      <c r="DQ68" s="297">
        <f t="shared" si="24"/>
        <v>0</v>
      </c>
      <c r="DR68" s="297">
        <f t="shared" si="24"/>
        <v>0</v>
      </c>
      <c r="DS68" s="297">
        <f t="shared" si="24"/>
        <v>0</v>
      </c>
      <c r="DT68" s="297">
        <f t="shared" si="24"/>
        <v>0</v>
      </c>
      <c r="DU68" s="297">
        <f t="shared" si="24"/>
        <v>0</v>
      </c>
      <c r="DV68" s="297">
        <f t="shared" si="24"/>
        <v>0</v>
      </c>
      <c r="DW68" s="297">
        <f t="shared" si="24"/>
        <v>0</v>
      </c>
      <c r="DX68" s="297">
        <f t="shared" si="24"/>
        <v>0</v>
      </c>
      <c r="DY68" s="297">
        <f t="shared" si="24"/>
        <v>0</v>
      </c>
      <c r="DZ68" s="297">
        <f t="shared" si="24"/>
        <v>0</v>
      </c>
      <c r="EA68" s="297">
        <f t="shared" si="24"/>
        <v>0</v>
      </c>
      <c r="EB68" s="297">
        <f t="shared" si="24"/>
        <v>1</v>
      </c>
      <c r="EC68" s="297">
        <f t="shared" si="24"/>
        <v>0</v>
      </c>
      <c r="ED68" s="336">
        <f t="shared" si="24"/>
        <v>0</v>
      </c>
      <c r="EE68" s="337">
        <f t="shared" si="24"/>
        <v>0</v>
      </c>
      <c r="EF68" s="297">
        <f t="shared" si="24"/>
        <v>0</v>
      </c>
      <c r="EG68" s="297">
        <f t="shared" si="24"/>
        <v>1</v>
      </c>
      <c r="EH68" s="297">
        <f t="shared" ref="EH68:GS68" si="25">SUM(EH49:EH67)</f>
        <v>0</v>
      </c>
      <c r="EI68" s="297">
        <f t="shared" si="25"/>
        <v>0</v>
      </c>
      <c r="EJ68" s="297">
        <f t="shared" si="25"/>
        <v>0</v>
      </c>
      <c r="EK68" s="297">
        <f t="shared" si="25"/>
        <v>0</v>
      </c>
      <c r="EL68" s="297">
        <f t="shared" si="25"/>
        <v>1</v>
      </c>
      <c r="EM68" s="297">
        <f t="shared" si="25"/>
        <v>1</v>
      </c>
      <c r="EN68" s="297">
        <f t="shared" si="25"/>
        <v>1</v>
      </c>
      <c r="EO68" s="297">
        <f t="shared" si="25"/>
        <v>1</v>
      </c>
      <c r="EP68" s="297">
        <f t="shared" si="25"/>
        <v>1</v>
      </c>
      <c r="EQ68" s="297">
        <f t="shared" si="25"/>
        <v>1</v>
      </c>
      <c r="ER68" s="297">
        <f t="shared" si="25"/>
        <v>1</v>
      </c>
      <c r="ES68" s="297">
        <f t="shared" si="25"/>
        <v>1</v>
      </c>
      <c r="ET68" s="297">
        <f t="shared" si="25"/>
        <v>1</v>
      </c>
      <c r="EU68" s="297">
        <f t="shared" si="25"/>
        <v>4</v>
      </c>
      <c r="EV68" s="297">
        <f t="shared" si="25"/>
        <v>1</v>
      </c>
      <c r="EW68" s="297">
        <f t="shared" si="25"/>
        <v>0</v>
      </c>
      <c r="EX68" s="297">
        <f t="shared" si="25"/>
        <v>0</v>
      </c>
      <c r="EY68" s="297">
        <f t="shared" si="25"/>
        <v>1</v>
      </c>
      <c r="EZ68" s="297">
        <f t="shared" si="25"/>
        <v>0</v>
      </c>
      <c r="FA68" s="297">
        <f t="shared" si="25"/>
        <v>1</v>
      </c>
      <c r="FB68" s="297">
        <f t="shared" si="25"/>
        <v>0</v>
      </c>
      <c r="FC68" s="297">
        <f t="shared" si="25"/>
        <v>7</v>
      </c>
      <c r="FD68" s="297">
        <f t="shared" si="25"/>
        <v>1</v>
      </c>
      <c r="FE68" s="297">
        <f t="shared" si="25"/>
        <v>2</v>
      </c>
      <c r="FF68" s="297">
        <f t="shared" si="25"/>
        <v>1</v>
      </c>
      <c r="FG68" s="297">
        <f t="shared" si="25"/>
        <v>1</v>
      </c>
      <c r="FH68" s="297">
        <f t="shared" si="25"/>
        <v>0</v>
      </c>
      <c r="FI68" s="297">
        <f t="shared" si="25"/>
        <v>1</v>
      </c>
      <c r="FJ68" s="297">
        <f t="shared" si="25"/>
        <v>1</v>
      </c>
      <c r="FK68" s="297">
        <f t="shared" si="25"/>
        <v>1</v>
      </c>
      <c r="FL68" s="297">
        <f t="shared" si="25"/>
        <v>2</v>
      </c>
      <c r="FM68" s="297">
        <f t="shared" si="25"/>
        <v>0</v>
      </c>
      <c r="FN68" s="297">
        <f t="shared" si="25"/>
        <v>2</v>
      </c>
      <c r="FO68" s="297">
        <f t="shared" si="25"/>
        <v>0</v>
      </c>
      <c r="FP68" s="297">
        <f t="shared" si="25"/>
        <v>1</v>
      </c>
      <c r="FQ68" s="297">
        <f t="shared" si="25"/>
        <v>0</v>
      </c>
      <c r="FR68" s="297">
        <f t="shared" si="25"/>
        <v>1</v>
      </c>
      <c r="FS68" s="297">
        <f t="shared" si="25"/>
        <v>0</v>
      </c>
      <c r="FT68" s="297">
        <f t="shared" si="25"/>
        <v>0</v>
      </c>
      <c r="FU68" s="297">
        <f t="shared" si="25"/>
        <v>1</v>
      </c>
      <c r="FV68" s="297">
        <f t="shared" si="25"/>
        <v>0</v>
      </c>
      <c r="FW68" s="297">
        <f t="shared" si="25"/>
        <v>0</v>
      </c>
      <c r="FX68" s="297">
        <f t="shared" si="25"/>
        <v>1</v>
      </c>
      <c r="FY68" s="297">
        <f t="shared" si="25"/>
        <v>1</v>
      </c>
      <c r="FZ68" s="297">
        <f t="shared" si="25"/>
        <v>1</v>
      </c>
      <c r="GA68" s="297">
        <f t="shared" si="25"/>
        <v>0</v>
      </c>
      <c r="GB68" s="297">
        <f t="shared" si="25"/>
        <v>1</v>
      </c>
      <c r="GC68" s="297">
        <f t="shared" si="25"/>
        <v>1</v>
      </c>
      <c r="GD68" s="297">
        <f t="shared" si="25"/>
        <v>1</v>
      </c>
      <c r="GE68" s="297">
        <f t="shared" si="25"/>
        <v>0</v>
      </c>
      <c r="GF68" s="297">
        <f t="shared" si="25"/>
        <v>2</v>
      </c>
      <c r="GG68" s="297">
        <f t="shared" si="25"/>
        <v>1</v>
      </c>
      <c r="GH68" s="297">
        <f t="shared" si="25"/>
        <v>1</v>
      </c>
      <c r="GI68" s="297">
        <f t="shared" si="25"/>
        <v>1</v>
      </c>
      <c r="GJ68" s="297">
        <f t="shared" si="25"/>
        <v>1</v>
      </c>
      <c r="GK68" s="297">
        <f t="shared" si="25"/>
        <v>0</v>
      </c>
      <c r="GL68" s="297">
        <f t="shared" si="25"/>
        <v>0</v>
      </c>
      <c r="GM68" s="297">
        <f t="shared" si="25"/>
        <v>1</v>
      </c>
      <c r="GN68" s="297">
        <f t="shared" si="25"/>
        <v>0</v>
      </c>
      <c r="GO68" s="297">
        <f t="shared" si="25"/>
        <v>1</v>
      </c>
      <c r="GP68" s="297">
        <f t="shared" si="25"/>
        <v>2</v>
      </c>
      <c r="GQ68" s="297">
        <f t="shared" si="25"/>
        <v>2</v>
      </c>
      <c r="GR68" s="297">
        <f t="shared" si="25"/>
        <v>0</v>
      </c>
      <c r="GS68" s="297">
        <f t="shared" si="25"/>
        <v>1</v>
      </c>
      <c r="GT68" s="297">
        <f t="shared" ref="GT68:JE68" si="26">SUM(GT49:GT67)</f>
        <v>3</v>
      </c>
      <c r="GU68" s="297">
        <f t="shared" si="26"/>
        <v>0</v>
      </c>
      <c r="GV68" s="297">
        <f t="shared" si="26"/>
        <v>2</v>
      </c>
      <c r="GW68" s="297">
        <f t="shared" si="26"/>
        <v>1</v>
      </c>
      <c r="GX68" s="297">
        <f t="shared" si="26"/>
        <v>1</v>
      </c>
      <c r="GY68" s="297">
        <f t="shared" si="26"/>
        <v>0</v>
      </c>
      <c r="GZ68" s="297">
        <f t="shared" si="26"/>
        <v>0</v>
      </c>
      <c r="HA68" s="297">
        <f t="shared" si="26"/>
        <v>0</v>
      </c>
      <c r="HB68" s="297">
        <f t="shared" si="26"/>
        <v>0</v>
      </c>
      <c r="HC68" s="297">
        <f t="shared" si="26"/>
        <v>2</v>
      </c>
      <c r="HD68" s="297">
        <f t="shared" si="26"/>
        <v>2</v>
      </c>
      <c r="HE68" s="297">
        <f t="shared" si="26"/>
        <v>1</v>
      </c>
      <c r="HF68" s="297">
        <f t="shared" si="26"/>
        <v>1</v>
      </c>
      <c r="HG68" s="297">
        <f t="shared" si="26"/>
        <v>3</v>
      </c>
      <c r="HH68" s="297">
        <f t="shared" si="26"/>
        <v>2</v>
      </c>
      <c r="HI68" s="297">
        <f t="shared" si="26"/>
        <v>1</v>
      </c>
      <c r="HJ68" s="297">
        <f t="shared" si="26"/>
        <v>0</v>
      </c>
      <c r="HK68" s="297">
        <f t="shared" si="26"/>
        <v>2</v>
      </c>
      <c r="HL68" s="297">
        <f t="shared" si="26"/>
        <v>2</v>
      </c>
      <c r="HM68" s="297">
        <f t="shared" si="26"/>
        <v>1</v>
      </c>
      <c r="HN68" s="297">
        <f t="shared" si="26"/>
        <v>1</v>
      </c>
      <c r="HO68" s="297">
        <f t="shared" si="26"/>
        <v>0</v>
      </c>
      <c r="HP68" s="297">
        <f t="shared" si="26"/>
        <v>1</v>
      </c>
      <c r="HQ68" s="297">
        <f t="shared" si="26"/>
        <v>2</v>
      </c>
      <c r="HR68" s="297">
        <f t="shared" si="26"/>
        <v>1</v>
      </c>
      <c r="HS68" s="297">
        <f t="shared" si="26"/>
        <v>1</v>
      </c>
      <c r="HT68" s="297">
        <f t="shared" si="26"/>
        <v>2</v>
      </c>
      <c r="HU68" s="297">
        <f t="shared" si="26"/>
        <v>1</v>
      </c>
      <c r="HV68" s="297">
        <f t="shared" si="26"/>
        <v>1</v>
      </c>
      <c r="HW68" s="297">
        <f t="shared" si="26"/>
        <v>1</v>
      </c>
      <c r="HX68" s="297">
        <f t="shared" si="26"/>
        <v>0</v>
      </c>
      <c r="HY68" s="297">
        <f t="shared" si="26"/>
        <v>1</v>
      </c>
      <c r="HZ68" s="297">
        <f t="shared" si="26"/>
        <v>1</v>
      </c>
      <c r="IA68" s="297">
        <f t="shared" si="26"/>
        <v>1</v>
      </c>
      <c r="IB68" s="297">
        <f t="shared" si="26"/>
        <v>3</v>
      </c>
      <c r="IC68" s="297">
        <f t="shared" si="26"/>
        <v>1</v>
      </c>
      <c r="ID68" s="297">
        <f t="shared" si="26"/>
        <v>0</v>
      </c>
      <c r="IE68" s="297">
        <f t="shared" si="26"/>
        <v>1</v>
      </c>
      <c r="IF68" s="297">
        <f t="shared" si="26"/>
        <v>3</v>
      </c>
      <c r="IG68" s="297">
        <f t="shared" si="26"/>
        <v>1</v>
      </c>
      <c r="IH68" s="297">
        <f t="shared" si="26"/>
        <v>0</v>
      </c>
      <c r="II68" s="297">
        <f t="shared" si="26"/>
        <v>0</v>
      </c>
      <c r="IJ68" s="297">
        <f t="shared" si="26"/>
        <v>0</v>
      </c>
      <c r="IK68" s="297">
        <f t="shared" si="26"/>
        <v>0</v>
      </c>
      <c r="IL68" s="297">
        <f t="shared" si="26"/>
        <v>1</v>
      </c>
      <c r="IM68" s="297">
        <f t="shared" si="26"/>
        <v>1</v>
      </c>
      <c r="IN68" s="297">
        <f t="shared" si="26"/>
        <v>1</v>
      </c>
      <c r="IO68" s="297">
        <f t="shared" si="26"/>
        <v>1</v>
      </c>
      <c r="IP68" s="297">
        <f t="shared" si="26"/>
        <v>1</v>
      </c>
      <c r="IQ68" s="297">
        <f t="shared" si="26"/>
        <v>0</v>
      </c>
      <c r="IR68" s="297">
        <f t="shared" si="26"/>
        <v>1</v>
      </c>
      <c r="IS68" s="297">
        <f t="shared" si="26"/>
        <v>1</v>
      </c>
      <c r="IT68" s="297">
        <f t="shared" si="26"/>
        <v>0</v>
      </c>
      <c r="IU68" s="297">
        <f t="shared" si="26"/>
        <v>0</v>
      </c>
      <c r="IV68" s="297">
        <f t="shared" si="26"/>
        <v>0</v>
      </c>
      <c r="IW68" s="297">
        <f t="shared" si="26"/>
        <v>0</v>
      </c>
      <c r="IX68" s="297">
        <f t="shared" si="26"/>
        <v>0</v>
      </c>
      <c r="IY68" s="338">
        <f t="shared" si="26"/>
        <v>1</v>
      </c>
      <c r="IZ68" s="337">
        <f t="shared" si="26"/>
        <v>0</v>
      </c>
      <c r="JA68" s="297">
        <f t="shared" si="26"/>
        <v>0</v>
      </c>
      <c r="JB68" s="297">
        <f t="shared" si="26"/>
        <v>0</v>
      </c>
      <c r="JC68" s="297">
        <f t="shared" si="26"/>
        <v>0</v>
      </c>
      <c r="JD68" s="297">
        <f t="shared" si="26"/>
        <v>0</v>
      </c>
      <c r="JE68" s="297">
        <f t="shared" si="26"/>
        <v>0</v>
      </c>
      <c r="JF68" s="297">
        <f t="shared" ref="JF68:LQ68" si="27">SUM(JF49:JF67)</f>
        <v>0</v>
      </c>
      <c r="JG68" s="297">
        <f t="shared" si="27"/>
        <v>0</v>
      </c>
      <c r="JH68" s="297">
        <f t="shared" si="27"/>
        <v>0</v>
      </c>
      <c r="JI68" s="297">
        <f t="shared" si="27"/>
        <v>0</v>
      </c>
      <c r="JJ68" s="297">
        <f t="shared" si="27"/>
        <v>0</v>
      </c>
      <c r="JK68" s="297">
        <f t="shared" si="27"/>
        <v>0</v>
      </c>
      <c r="JL68" s="297">
        <f t="shared" si="27"/>
        <v>0</v>
      </c>
      <c r="JM68" s="297">
        <f t="shared" si="27"/>
        <v>0</v>
      </c>
      <c r="JN68" s="297">
        <f t="shared" si="27"/>
        <v>0</v>
      </c>
      <c r="JO68" s="297">
        <f t="shared" si="27"/>
        <v>0</v>
      </c>
      <c r="JP68" s="297">
        <f t="shared" si="27"/>
        <v>0</v>
      </c>
      <c r="JQ68" s="297">
        <f t="shared" si="27"/>
        <v>0</v>
      </c>
      <c r="JR68" s="338">
        <f t="shared" si="27"/>
        <v>0</v>
      </c>
      <c r="JS68" s="337">
        <f t="shared" si="27"/>
        <v>0</v>
      </c>
      <c r="JT68" s="297">
        <f t="shared" si="27"/>
        <v>0</v>
      </c>
      <c r="JU68" s="297">
        <f t="shared" si="27"/>
        <v>0</v>
      </c>
      <c r="JV68" s="297">
        <f t="shared" si="27"/>
        <v>0</v>
      </c>
      <c r="JW68" s="297">
        <f t="shared" si="27"/>
        <v>0</v>
      </c>
      <c r="JX68" s="297">
        <f t="shared" si="27"/>
        <v>0</v>
      </c>
      <c r="JY68" s="297">
        <f t="shared" si="27"/>
        <v>0</v>
      </c>
      <c r="JZ68" s="297">
        <f t="shared" si="27"/>
        <v>0</v>
      </c>
      <c r="KA68" s="297">
        <f t="shared" si="27"/>
        <v>0</v>
      </c>
      <c r="KB68" s="297">
        <f t="shared" si="27"/>
        <v>0</v>
      </c>
      <c r="KC68" s="297">
        <f t="shared" si="27"/>
        <v>1</v>
      </c>
      <c r="KD68" s="297">
        <f t="shared" si="27"/>
        <v>1</v>
      </c>
      <c r="KE68" s="297">
        <f t="shared" si="27"/>
        <v>0</v>
      </c>
      <c r="KF68" s="297">
        <f t="shared" si="27"/>
        <v>0</v>
      </c>
      <c r="KG68" s="297">
        <f t="shared" si="27"/>
        <v>0</v>
      </c>
      <c r="KH68" s="297">
        <f t="shared" si="27"/>
        <v>1</v>
      </c>
      <c r="KI68" s="297">
        <f t="shared" si="27"/>
        <v>0</v>
      </c>
      <c r="KJ68" s="297">
        <f t="shared" si="27"/>
        <v>0</v>
      </c>
      <c r="KK68" s="297">
        <f t="shared" si="27"/>
        <v>1</v>
      </c>
      <c r="KL68" s="297">
        <f t="shared" si="27"/>
        <v>1</v>
      </c>
      <c r="KM68" s="297">
        <f t="shared" si="27"/>
        <v>0</v>
      </c>
      <c r="KN68" s="297">
        <f t="shared" si="27"/>
        <v>0</v>
      </c>
      <c r="KO68" s="297">
        <f t="shared" si="27"/>
        <v>1</v>
      </c>
      <c r="KP68" s="297">
        <f t="shared" si="27"/>
        <v>6</v>
      </c>
      <c r="KQ68" s="297">
        <f t="shared" si="27"/>
        <v>5</v>
      </c>
      <c r="KR68" s="297">
        <f t="shared" si="27"/>
        <v>0</v>
      </c>
      <c r="KS68" s="297">
        <f t="shared" si="27"/>
        <v>6</v>
      </c>
      <c r="KT68" s="297">
        <f t="shared" si="27"/>
        <v>0</v>
      </c>
      <c r="KU68" s="297">
        <f t="shared" si="27"/>
        <v>0</v>
      </c>
      <c r="KV68" s="297">
        <f t="shared" si="27"/>
        <v>6</v>
      </c>
      <c r="KW68" s="297">
        <f t="shared" si="27"/>
        <v>6</v>
      </c>
      <c r="KX68" s="297">
        <f t="shared" si="27"/>
        <v>7</v>
      </c>
      <c r="KY68" s="297">
        <f t="shared" si="27"/>
        <v>7</v>
      </c>
      <c r="KZ68" s="297">
        <f t="shared" si="27"/>
        <v>4</v>
      </c>
      <c r="LA68" s="297">
        <f t="shared" si="27"/>
        <v>1</v>
      </c>
      <c r="LB68" s="297">
        <f t="shared" si="27"/>
        <v>3</v>
      </c>
      <c r="LC68" s="297">
        <f t="shared" si="27"/>
        <v>8</v>
      </c>
      <c r="LD68" s="297">
        <f t="shared" si="27"/>
        <v>6</v>
      </c>
      <c r="LE68" s="297">
        <f t="shared" si="27"/>
        <v>1</v>
      </c>
      <c r="LF68" s="297">
        <f t="shared" si="27"/>
        <v>2</v>
      </c>
      <c r="LG68" s="297">
        <f t="shared" si="27"/>
        <v>4</v>
      </c>
      <c r="LH68" s="297">
        <f t="shared" si="27"/>
        <v>8</v>
      </c>
      <c r="LI68" s="297">
        <f t="shared" si="27"/>
        <v>4</v>
      </c>
      <c r="LJ68" s="297">
        <f t="shared" si="27"/>
        <v>3</v>
      </c>
      <c r="LK68" s="297">
        <f t="shared" si="27"/>
        <v>0</v>
      </c>
      <c r="LL68" s="297">
        <f t="shared" si="27"/>
        <v>0</v>
      </c>
      <c r="LM68" s="297">
        <f t="shared" si="27"/>
        <v>1</v>
      </c>
      <c r="LN68" s="297">
        <f t="shared" si="27"/>
        <v>4</v>
      </c>
      <c r="LO68" s="297">
        <f t="shared" si="27"/>
        <v>3</v>
      </c>
      <c r="LP68" s="297">
        <f t="shared" si="27"/>
        <v>3</v>
      </c>
      <c r="LQ68" s="297">
        <f t="shared" si="27"/>
        <v>3</v>
      </c>
      <c r="LR68" s="297">
        <f t="shared" ref="LR68:NW68" si="28">SUM(LR49:LR67)</f>
        <v>3</v>
      </c>
      <c r="LS68" s="297">
        <f t="shared" si="28"/>
        <v>3</v>
      </c>
      <c r="LT68" s="297">
        <f t="shared" si="28"/>
        <v>0</v>
      </c>
      <c r="LU68" s="297">
        <f t="shared" si="28"/>
        <v>0</v>
      </c>
      <c r="LV68" s="297">
        <f t="shared" si="28"/>
        <v>0</v>
      </c>
      <c r="LW68" s="297">
        <f t="shared" si="28"/>
        <v>1</v>
      </c>
      <c r="LX68" s="297">
        <f t="shared" si="28"/>
        <v>3</v>
      </c>
      <c r="LY68" s="297">
        <f t="shared" si="28"/>
        <v>1</v>
      </c>
      <c r="LZ68" s="297">
        <f t="shared" si="28"/>
        <v>1</v>
      </c>
      <c r="MA68" s="297">
        <f t="shared" si="28"/>
        <v>3</v>
      </c>
      <c r="MB68" s="297">
        <f t="shared" si="28"/>
        <v>2</v>
      </c>
      <c r="MC68" s="297">
        <f t="shared" si="28"/>
        <v>0</v>
      </c>
      <c r="MD68" s="297">
        <f t="shared" si="28"/>
        <v>6</v>
      </c>
      <c r="ME68" s="297">
        <f t="shared" si="28"/>
        <v>4</v>
      </c>
      <c r="MF68" s="297">
        <f t="shared" si="28"/>
        <v>0</v>
      </c>
      <c r="MG68" s="297">
        <f t="shared" si="28"/>
        <v>1</v>
      </c>
      <c r="MH68" s="297">
        <f t="shared" si="28"/>
        <v>5</v>
      </c>
      <c r="MI68" s="297">
        <f t="shared" si="28"/>
        <v>5</v>
      </c>
      <c r="MJ68" s="297">
        <f t="shared" si="28"/>
        <v>5</v>
      </c>
      <c r="MK68" s="297">
        <f t="shared" si="28"/>
        <v>3</v>
      </c>
      <c r="ML68" s="297">
        <f t="shared" si="28"/>
        <v>2</v>
      </c>
      <c r="MM68" s="297">
        <f t="shared" si="28"/>
        <v>2</v>
      </c>
      <c r="MN68" s="297">
        <f t="shared" si="28"/>
        <v>1</v>
      </c>
      <c r="MO68" s="297">
        <f t="shared" si="28"/>
        <v>2</v>
      </c>
      <c r="MP68" s="297">
        <f t="shared" si="28"/>
        <v>3</v>
      </c>
      <c r="MQ68" s="297">
        <f t="shared" si="28"/>
        <v>1</v>
      </c>
      <c r="MR68" s="297">
        <f t="shared" si="28"/>
        <v>0</v>
      </c>
      <c r="MS68" s="297">
        <f t="shared" si="28"/>
        <v>2</v>
      </c>
      <c r="MT68" s="297">
        <f t="shared" si="28"/>
        <v>1</v>
      </c>
      <c r="MU68" s="297">
        <f t="shared" si="28"/>
        <v>1</v>
      </c>
      <c r="MV68" s="297">
        <f t="shared" si="28"/>
        <v>2</v>
      </c>
      <c r="MW68" s="297">
        <f t="shared" si="28"/>
        <v>1</v>
      </c>
      <c r="MX68" s="297">
        <f t="shared" si="28"/>
        <v>0</v>
      </c>
      <c r="MY68" s="297">
        <f t="shared" si="28"/>
        <v>4</v>
      </c>
      <c r="MZ68" s="297">
        <f t="shared" si="28"/>
        <v>1</v>
      </c>
      <c r="NA68" s="297">
        <f t="shared" si="28"/>
        <v>3</v>
      </c>
      <c r="NB68" s="297">
        <f t="shared" si="28"/>
        <v>3</v>
      </c>
      <c r="NC68" s="297">
        <f t="shared" si="28"/>
        <v>3</v>
      </c>
      <c r="ND68" s="297">
        <f t="shared" si="28"/>
        <v>0</v>
      </c>
      <c r="NE68" s="297">
        <f t="shared" si="28"/>
        <v>4</v>
      </c>
      <c r="NF68" s="297">
        <f t="shared" si="28"/>
        <v>7</v>
      </c>
      <c r="NG68" s="297">
        <f t="shared" si="28"/>
        <v>7</v>
      </c>
      <c r="NH68" s="297">
        <f t="shared" si="28"/>
        <v>1</v>
      </c>
      <c r="NI68" s="297">
        <f t="shared" si="28"/>
        <v>0</v>
      </c>
      <c r="NJ68" s="297">
        <f t="shared" si="28"/>
        <v>0</v>
      </c>
      <c r="NK68" s="297">
        <f t="shared" si="28"/>
        <v>1</v>
      </c>
      <c r="NL68" s="297">
        <f t="shared" si="28"/>
        <v>1</v>
      </c>
      <c r="NM68" s="297">
        <f t="shared" si="28"/>
        <v>8</v>
      </c>
      <c r="NN68" s="297">
        <f t="shared" si="28"/>
        <v>3</v>
      </c>
      <c r="NO68" s="297">
        <f t="shared" si="28"/>
        <v>0</v>
      </c>
      <c r="NP68" s="338">
        <f t="shared" si="28"/>
        <v>3</v>
      </c>
      <c r="NQ68" s="337">
        <f t="shared" si="28"/>
        <v>2</v>
      </c>
      <c r="NR68" s="297">
        <f t="shared" si="28"/>
        <v>5</v>
      </c>
      <c r="NS68" s="297">
        <f t="shared" si="28"/>
        <v>9</v>
      </c>
      <c r="NT68" s="297">
        <f t="shared" si="28"/>
        <v>7</v>
      </c>
      <c r="NU68" s="297">
        <f t="shared" si="28"/>
        <v>4</v>
      </c>
      <c r="NV68" s="297">
        <f t="shared" si="28"/>
        <v>5</v>
      </c>
      <c r="NW68" s="338">
        <f t="shared" si="28"/>
        <v>6</v>
      </c>
    </row>
    <row r="69" spans="1:387" s="267" customFormat="1" ht="30" customHeight="1" thickBot="1" x14ac:dyDescent="0.3">
      <c r="A69" s="290">
        <f>'Ratownictwo_medyczne I st.'!A70</f>
        <v>49</v>
      </c>
      <c r="B69" s="291" t="str">
        <f>IF('Ratownictwo_medyczne I st.'!B70&gt;0,'Ratownictwo_medyczne I st.'!B70," ")</f>
        <v>C</v>
      </c>
      <c r="C69" s="291" t="str">
        <f>IF('Ratownictwo_medyczne I st.'!C70&gt;0,'Ratownictwo_medyczne I st.'!C70," ")</f>
        <v>2025/2028</v>
      </c>
      <c r="D69" s="291" t="str">
        <f>IF('Ratownictwo_medyczne I st.'!D70&gt;0,'Ratownictwo_medyczne I st.'!D70," ")</f>
        <v xml:space="preserve"> </v>
      </c>
      <c r="E69" s="291">
        <f>IF('Ratownictwo_medyczne I st.'!E70&gt;0,'Ratownictwo_medyczne I st.'!E70," ")</f>
        <v>3</v>
      </c>
      <c r="F69" s="291" t="str">
        <f>IF('Ratownictwo_medyczne I st.'!F70&gt;0,'Ratownictwo_medyczne I st.'!F70," ")</f>
        <v>2027/2028</v>
      </c>
      <c r="G69" s="291" t="str">
        <f>IF('Ratownictwo_medyczne I st.'!G70&gt;0,'Ratownictwo_medyczne I st.'!G70," ")</f>
        <v>RPS</v>
      </c>
      <c r="H69" s="291" t="str">
        <f>IF('Ratownictwo_medyczne I st.'!H70&gt;0,'Ratownictwo_medyczne I st.'!H70," ")</f>
        <v>ze standardu</v>
      </c>
      <c r="I69" s="328" t="str">
        <f>IF('Ratownictwo_medyczne I st.'!I70&gt;0,'Ratownictwo_medyczne I st.'!I70," ")</f>
        <v>Medyczne czynności ratunkowe</v>
      </c>
      <c r="J69" s="250">
        <f>'Ratownictwo_medyczne I st.'!L70</f>
        <v>269</v>
      </c>
      <c r="K69" s="251">
        <f>'Ratownictwo_medyczne I st.'!M70</f>
        <v>20</v>
      </c>
      <c r="L69" s="252">
        <f>'Ratownictwo_medyczne I st.'!N70</f>
        <v>249</v>
      </c>
      <c r="M69" s="253">
        <f>'Ratownictwo_medyczne I st.'!AA70+'Ratownictwo_medyczne I st.'!AC70+'Ratownictwo_medyczne I st.'!AX70+'Ratownictwo_medyczne I st.'!AZ70</f>
        <v>64</v>
      </c>
      <c r="N69" s="317">
        <f>'Ratownictwo_medyczne I st.'!O70</f>
        <v>249</v>
      </c>
      <c r="O69" s="318">
        <f>'Ratownictwo_medyczne I st.'!P70</f>
        <v>10.5</v>
      </c>
      <c r="P69" s="319" t="str">
        <f>'Ratownictwo_medyczne I st.'!U70</f>
        <v>egz</v>
      </c>
      <c r="Q69" s="254">
        <f t="shared" ref="Q69:Q97" si="29">SUM(T69:IY69)</f>
        <v>14</v>
      </c>
      <c r="R69" s="255">
        <f t="shared" ref="R69:R97" si="30">SUM(IZ69:NP69)</f>
        <v>15</v>
      </c>
      <c r="S69" s="329">
        <f t="shared" ref="S69:S97" si="31">SUM(NQ69:NW69)</f>
        <v>4</v>
      </c>
      <c r="T69" s="257"/>
      <c r="U69" s="265"/>
      <c r="V69" s="265"/>
      <c r="W69" s="265"/>
      <c r="X69" s="265"/>
      <c r="Y69" s="265"/>
      <c r="Z69" s="265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4"/>
      <c r="BV69" s="260"/>
      <c r="BW69" s="258"/>
      <c r="BX69" s="258"/>
      <c r="BY69" s="258"/>
      <c r="BZ69" s="258"/>
      <c r="CA69" s="258"/>
      <c r="CB69" s="258"/>
      <c r="CC69" s="258"/>
      <c r="CD69" s="258"/>
      <c r="CE69" s="258"/>
      <c r="CF69" s="258"/>
      <c r="CG69" s="258"/>
      <c r="CH69" s="258"/>
      <c r="CI69" s="258"/>
      <c r="CJ69" s="258"/>
      <c r="CK69" s="258"/>
      <c r="CL69" s="258"/>
      <c r="CM69" s="258"/>
      <c r="CN69" s="258"/>
      <c r="CO69" s="258"/>
      <c r="CP69" s="258"/>
      <c r="CQ69" s="258"/>
      <c r="CR69" s="258"/>
      <c r="CS69" s="262"/>
      <c r="CT69" s="262"/>
      <c r="CU69" s="262"/>
      <c r="CV69" s="262"/>
      <c r="CW69" s="262"/>
      <c r="CX69" s="262"/>
      <c r="CY69" s="262"/>
      <c r="CZ69" s="262"/>
      <c r="DA69" s="262"/>
      <c r="DB69" s="262"/>
      <c r="DC69" s="262"/>
      <c r="DD69" s="262"/>
      <c r="DE69" s="262"/>
      <c r="DF69" s="262"/>
      <c r="DG69" s="262"/>
      <c r="DH69" s="262"/>
      <c r="DI69" s="262"/>
      <c r="DJ69" s="262"/>
      <c r="DK69" s="262"/>
      <c r="DL69" s="262"/>
      <c r="DM69" s="262"/>
      <c r="DN69" s="262"/>
      <c r="DO69" s="262"/>
      <c r="DP69" s="262"/>
      <c r="DQ69" s="262"/>
      <c r="DR69" s="262"/>
      <c r="DS69" s="262"/>
      <c r="DT69" s="262"/>
      <c r="DU69" s="262"/>
      <c r="DV69" s="262"/>
      <c r="DW69" s="262"/>
      <c r="DX69" s="262"/>
      <c r="DY69" s="262"/>
      <c r="DZ69" s="262"/>
      <c r="EA69" s="262"/>
      <c r="EB69" s="262"/>
      <c r="EC69" s="262"/>
      <c r="ED69" s="261"/>
      <c r="EE69" s="260"/>
      <c r="EF69" s="258"/>
      <c r="EG69" s="258"/>
      <c r="EH69" s="258"/>
      <c r="EI69" s="258"/>
      <c r="EJ69" s="258"/>
      <c r="EK69" s="258"/>
      <c r="EL69" s="258"/>
      <c r="EM69" s="258"/>
      <c r="EN69" s="258"/>
      <c r="EO69" s="258"/>
      <c r="EP69" s="258"/>
      <c r="EQ69" s="258"/>
      <c r="ER69" s="258"/>
      <c r="ES69" s="258"/>
      <c r="ET69" s="258"/>
      <c r="EU69" s="258">
        <v>1</v>
      </c>
      <c r="EV69" s="258"/>
      <c r="EW69" s="258">
        <v>1</v>
      </c>
      <c r="EX69" s="258">
        <v>1</v>
      </c>
      <c r="EY69" s="258"/>
      <c r="EZ69" s="258"/>
      <c r="FA69" s="258"/>
      <c r="FB69" s="258"/>
      <c r="FC69" s="258">
        <v>1</v>
      </c>
      <c r="FD69" s="258">
        <v>1</v>
      </c>
      <c r="FE69" s="258"/>
      <c r="FF69" s="258"/>
      <c r="FG69" s="258"/>
      <c r="FH69" s="258"/>
      <c r="FI69" s="258"/>
      <c r="FJ69" s="258"/>
      <c r="FK69" s="258"/>
      <c r="FL69" s="258"/>
      <c r="FM69" s="258"/>
      <c r="FN69" s="258"/>
      <c r="FO69" s="258"/>
      <c r="FP69" s="258"/>
      <c r="FQ69" s="258"/>
      <c r="FR69" s="258"/>
      <c r="FS69" s="258"/>
      <c r="FT69" s="259"/>
      <c r="FU69" s="262"/>
      <c r="FV69" s="262"/>
      <c r="FW69" s="262"/>
      <c r="FX69" s="262"/>
      <c r="FY69" s="262"/>
      <c r="FZ69" s="262"/>
      <c r="GA69" s="262"/>
      <c r="GB69" s="262"/>
      <c r="GC69" s="262"/>
      <c r="GD69" s="262"/>
      <c r="GE69" s="262"/>
      <c r="GF69" s="262">
        <v>1</v>
      </c>
      <c r="GG69" s="262"/>
      <c r="GH69" s="262"/>
      <c r="GI69" s="262">
        <v>1</v>
      </c>
      <c r="GJ69" s="262"/>
      <c r="GK69" s="262">
        <v>1</v>
      </c>
      <c r="GL69" s="262">
        <v>1</v>
      </c>
      <c r="GM69" s="262"/>
      <c r="GN69" s="262"/>
      <c r="GO69" s="262">
        <v>1</v>
      </c>
      <c r="GP69" s="262"/>
      <c r="GQ69" s="262"/>
      <c r="GR69" s="262"/>
      <c r="GS69" s="262"/>
      <c r="GT69" s="262"/>
      <c r="GU69" s="262"/>
      <c r="GV69" s="262"/>
      <c r="GW69" s="262"/>
      <c r="GX69" s="262"/>
      <c r="GY69" s="262"/>
      <c r="GZ69" s="262"/>
      <c r="HA69" s="262"/>
      <c r="HB69" s="262"/>
      <c r="HC69" s="262"/>
      <c r="HD69" s="262"/>
      <c r="HE69" s="262"/>
      <c r="HF69" s="262"/>
      <c r="HG69" s="262"/>
      <c r="HH69" s="262"/>
      <c r="HI69" s="262"/>
      <c r="HJ69" s="262"/>
      <c r="HK69" s="262">
        <v>1</v>
      </c>
      <c r="HL69" s="262">
        <v>1</v>
      </c>
      <c r="HM69" s="262"/>
      <c r="HN69" s="262"/>
      <c r="HO69" s="262"/>
      <c r="HP69" s="262"/>
      <c r="HQ69" s="262"/>
      <c r="HR69" s="262"/>
      <c r="HS69" s="262"/>
      <c r="HT69" s="262"/>
      <c r="HU69" s="262"/>
      <c r="HV69" s="262"/>
      <c r="HW69" s="262"/>
      <c r="HX69" s="262"/>
      <c r="HY69" s="262"/>
      <c r="HZ69" s="262"/>
      <c r="IA69" s="262"/>
      <c r="IB69" s="262"/>
      <c r="IC69" s="262"/>
      <c r="ID69" s="262"/>
      <c r="IE69" s="262"/>
      <c r="IF69" s="262"/>
      <c r="IG69" s="262"/>
      <c r="IH69" s="262"/>
      <c r="II69" s="262"/>
      <c r="IJ69" s="262"/>
      <c r="IK69" s="262"/>
      <c r="IL69" s="262"/>
      <c r="IM69" s="262"/>
      <c r="IN69" s="262"/>
      <c r="IO69" s="262"/>
      <c r="IP69" s="262"/>
      <c r="IQ69" s="262"/>
      <c r="IR69" s="262"/>
      <c r="IS69" s="262"/>
      <c r="IT69" s="262"/>
      <c r="IU69" s="262"/>
      <c r="IV69" s="262"/>
      <c r="IW69" s="262"/>
      <c r="IX69" s="262">
        <v>1</v>
      </c>
      <c r="IY69" s="263">
        <v>1</v>
      </c>
      <c r="IZ69" s="257"/>
      <c r="JA69" s="265"/>
      <c r="JB69" s="266"/>
      <c r="JC69" s="266"/>
      <c r="JD69" s="266"/>
      <c r="JE69" s="266"/>
      <c r="JF69" s="266"/>
      <c r="JG69" s="266"/>
      <c r="JH69" s="266"/>
      <c r="JI69" s="266"/>
      <c r="JJ69" s="266"/>
      <c r="JK69" s="266"/>
      <c r="JL69" s="266"/>
      <c r="JM69" s="266"/>
      <c r="JN69" s="266"/>
      <c r="JO69" s="266"/>
      <c r="JP69" s="266"/>
      <c r="JQ69" s="266"/>
      <c r="JR69" s="292"/>
      <c r="JS69" s="264"/>
      <c r="JT69" s="265"/>
      <c r="JU69" s="265"/>
      <c r="JV69" s="265"/>
      <c r="JW69" s="265"/>
      <c r="JX69" s="265"/>
      <c r="JY69" s="265"/>
      <c r="JZ69" s="265"/>
      <c r="KA69" s="265"/>
      <c r="KB69" s="265"/>
      <c r="KC69" s="265"/>
      <c r="KD69" s="266"/>
      <c r="KE69" s="266"/>
      <c r="KF69" s="266"/>
      <c r="KG69" s="266"/>
      <c r="KH69" s="266"/>
      <c r="KI69" s="266"/>
      <c r="KJ69" s="266"/>
      <c r="KK69" s="266"/>
      <c r="KL69" s="266"/>
      <c r="KM69" s="266"/>
      <c r="KN69" s="266"/>
      <c r="KO69" s="266"/>
      <c r="KP69" s="260">
        <v>1</v>
      </c>
      <c r="KQ69" s="262"/>
      <c r="KR69" s="262"/>
      <c r="KS69" s="262"/>
      <c r="KT69" s="262"/>
      <c r="KU69" s="262"/>
      <c r="KV69" s="262"/>
      <c r="KW69" s="262"/>
      <c r="KX69" s="262"/>
      <c r="KY69" s="262"/>
      <c r="KZ69" s="262"/>
      <c r="LA69" s="262"/>
      <c r="LB69" s="262"/>
      <c r="LC69" s="262"/>
      <c r="LD69" s="262"/>
      <c r="LE69" s="262"/>
      <c r="LF69" s="262"/>
      <c r="LG69" s="262"/>
      <c r="LH69" s="262"/>
      <c r="LI69" s="262"/>
      <c r="LJ69" s="262"/>
      <c r="LK69" s="262"/>
      <c r="LL69" s="262"/>
      <c r="LM69" s="262"/>
      <c r="LN69" s="262"/>
      <c r="LO69" s="262"/>
      <c r="LP69" s="262"/>
      <c r="LQ69" s="262"/>
      <c r="LR69" s="262"/>
      <c r="LS69" s="262"/>
      <c r="LT69" s="262"/>
      <c r="LU69" s="262"/>
      <c r="LV69" s="262"/>
      <c r="LW69" s="262"/>
      <c r="LX69" s="262">
        <v>1</v>
      </c>
      <c r="LY69" s="262"/>
      <c r="LZ69" s="262"/>
      <c r="MA69" s="262"/>
      <c r="MB69" s="262">
        <v>1</v>
      </c>
      <c r="MC69" s="262">
        <v>1</v>
      </c>
      <c r="MD69" s="262">
        <v>1</v>
      </c>
      <c r="ME69" s="262">
        <v>1</v>
      </c>
      <c r="MF69" s="262">
        <v>1</v>
      </c>
      <c r="MG69" s="262"/>
      <c r="MH69" s="262"/>
      <c r="MI69" s="262"/>
      <c r="MJ69" s="262"/>
      <c r="MK69" s="262"/>
      <c r="ML69" s="262">
        <v>1</v>
      </c>
      <c r="MM69" s="262"/>
      <c r="MN69" s="262"/>
      <c r="MO69" s="262">
        <v>1</v>
      </c>
      <c r="MP69" s="262">
        <v>1</v>
      </c>
      <c r="MQ69" s="262"/>
      <c r="MR69" s="262"/>
      <c r="MS69" s="262"/>
      <c r="MT69" s="262"/>
      <c r="MU69" s="262"/>
      <c r="MV69" s="262"/>
      <c r="MW69" s="262"/>
      <c r="MX69" s="262"/>
      <c r="MY69" s="262">
        <v>1</v>
      </c>
      <c r="MZ69" s="262"/>
      <c r="NA69" s="262"/>
      <c r="NB69" s="262"/>
      <c r="NC69" s="262">
        <v>1</v>
      </c>
      <c r="ND69" s="262">
        <v>1</v>
      </c>
      <c r="NE69" s="262"/>
      <c r="NF69" s="262">
        <v>1</v>
      </c>
      <c r="NG69" s="262">
        <v>1</v>
      </c>
      <c r="NH69" s="262"/>
      <c r="NI69" s="262"/>
      <c r="NJ69" s="262"/>
      <c r="NK69" s="262"/>
      <c r="NL69" s="262"/>
      <c r="NM69" s="262"/>
      <c r="NN69" s="262"/>
      <c r="NO69" s="262"/>
      <c r="NP69" s="263"/>
      <c r="NQ69" s="264"/>
      <c r="NR69" s="265"/>
      <c r="NS69" s="265">
        <v>1</v>
      </c>
      <c r="NT69" s="265">
        <v>1</v>
      </c>
      <c r="NU69" s="265"/>
      <c r="NV69" s="265">
        <v>1</v>
      </c>
      <c r="NW69" s="292">
        <v>1</v>
      </c>
    </row>
    <row r="70" spans="1:387" s="267" customFormat="1" ht="30" customHeight="1" x14ac:dyDescent="0.25">
      <c r="A70" s="290">
        <f>'Ratownictwo_medyczne I st.'!A69</f>
        <v>48</v>
      </c>
      <c r="B70" s="291" t="str">
        <f>IF('Ratownictwo_medyczne I st.'!B69&gt;0,'Ratownictwo_medyczne I st.'!B69," ")</f>
        <v>B</v>
      </c>
      <c r="C70" s="291" t="str">
        <f>IF('Ratownictwo_medyczne I st.'!C69&gt;0,'Ratownictwo_medyczne I st.'!C69," ")</f>
        <v>2025/2028</v>
      </c>
      <c r="D70" s="291" t="str">
        <f>IF('Ratownictwo_medyczne I st.'!D69&gt;0,'Ratownictwo_medyczne I st.'!D69," ")</f>
        <v xml:space="preserve"> </v>
      </c>
      <c r="E70" s="291">
        <f>IF('Ratownictwo_medyczne I st.'!E69&gt;0,'Ratownictwo_medyczne I st.'!E69," ")</f>
        <v>3</v>
      </c>
      <c r="F70" s="291" t="str">
        <f>IF('Ratownictwo_medyczne I st.'!F69&gt;0,'Ratownictwo_medyczne I st.'!F69," ")</f>
        <v>2027/2028</v>
      </c>
      <c r="G70" s="291" t="str">
        <f>IF('Ratownictwo_medyczne I st.'!G69&gt;0,'Ratownictwo_medyczne I st.'!G69," ")</f>
        <v>RPS</v>
      </c>
      <c r="H70" s="291" t="str">
        <f>IF('Ratownictwo_medyczne I st.'!H69&gt;0,'Ratownictwo_medyczne I st.'!H69," ")</f>
        <v>ze standardu</v>
      </c>
      <c r="I70" s="328" t="str">
        <f>IF('Ratownictwo_medyczne I st.'!I69&gt;0,'Ratownictwo_medyczne I st.'!I69," ")</f>
        <v>Dydaktyka medyczna</v>
      </c>
      <c r="J70" s="250">
        <f>'Ratownictwo_medyczne I st.'!L69</f>
        <v>75</v>
      </c>
      <c r="K70" s="251">
        <f>'Ratownictwo_medyczne I st.'!M69</f>
        <v>30</v>
      </c>
      <c r="L70" s="252">
        <f>'Ratownictwo_medyczne I st.'!N69</f>
        <v>45</v>
      </c>
      <c r="M70" s="253">
        <f>'Ratownictwo_medyczne I st.'!AA69+'Ratownictwo_medyczne I st.'!AC69+'Ratownictwo_medyczne I st.'!AX69+'Ratownictwo_medyczne I st.'!AZ69</f>
        <v>30</v>
      </c>
      <c r="N70" s="317">
        <f>'Ratownictwo_medyczne I st.'!O69</f>
        <v>45</v>
      </c>
      <c r="O70" s="318">
        <f>'Ratownictwo_medyczne I st.'!P69</f>
        <v>3</v>
      </c>
      <c r="P70" s="319" t="str">
        <f>'Ratownictwo_medyczne I st.'!U69</f>
        <v>egz</v>
      </c>
      <c r="Q70" s="254">
        <f>SUM(T70:IY70)</f>
        <v>2</v>
      </c>
      <c r="R70" s="255">
        <f>SUM(IZ70:NP70)</f>
        <v>1</v>
      </c>
      <c r="S70" s="329">
        <f>SUM(NQ70:NW70)</f>
        <v>2</v>
      </c>
      <c r="T70" s="260"/>
      <c r="U70" s="258"/>
      <c r="V70" s="258"/>
      <c r="W70" s="258"/>
      <c r="X70" s="258"/>
      <c r="Y70" s="259"/>
      <c r="Z70" s="262"/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/>
      <c r="AX70" s="262"/>
      <c r="AY70" s="262"/>
      <c r="AZ70" s="262"/>
      <c r="BA70" s="262"/>
      <c r="BB70" s="262"/>
      <c r="BC70" s="262"/>
      <c r="BD70" s="262"/>
      <c r="BE70" s="262"/>
      <c r="BF70" s="262"/>
      <c r="BG70" s="262"/>
      <c r="BH70" s="262"/>
      <c r="BI70" s="262"/>
      <c r="BJ70" s="262"/>
      <c r="BK70" s="262"/>
      <c r="BL70" s="262"/>
      <c r="BM70" s="262"/>
      <c r="BN70" s="262"/>
      <c r="BO70" s="262"/>
      <c r="BP70" s="262"/>
      <c r="BQ70" s="262"/>
      <c r="BR70" s="262"/>
      <c r="BS70" s="262"/>
      <c r="BT70" s="262"/>
      <c r="BU70" s="259"/>
      <c r="BV70" s="257"/>
      <c r="BW70" s="264"/>
      <c r="BX70" s="264"/>
      <c r="BY70" s="264"/>
      <c r="BZ70" s="264"/>
      <c r="CA70" s="264"/>
      <c r="CB70" s="264"/>
      <c r="CC70" s="264"/>
      <c r="CD70" s="264"/>
      <c r="CE70" s="264"/>
      <c r="CF70" s="264"/>
      <c r="CG70" s="264"/>
      <c r="CH70" s="264"/>
      <c r="CI70" s="264"/>
      <c r="CJ70" s="264"/>
      <c r="CK70" s="264"/>
      <c r="CL70" s="264"/>
      <c r="CM70" s="264"/>
      <c r="CN70" s="264"/>
      <c r="CO70" s="264"/>
      <c r="CP70" s="264"/>
      <c r="CQ70" s="264"/>
      <c r="CR70" s="264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>
        <v>1</v>
      </c>
      <c r="EA70" s="273">
        <v>1</v>
      </c>
      <c r="EB70" s="273"/>
      <c r="EC70" s="273"/>
      <c r="ED70" s="276"/>
      <c r="EE70" s="260"/>
      <c r="EF70" s="258"/>
      <c r="EG70" s="258"/>
      <c r="EH70" s="258"/>
      <c r="EI70" s="258"/>
      <c r="EJ70" s="258"/>
      <c r="EK70" s="258"/>
      <c r="EL70" s="258"/>
      <c r="EM70" s="258"/>
      <c r="EN70" s="258"/>
      <c r="EO70" s="258"/>
      <c r="EP70" s="258"/>
      <c r="EQ70" s="258"/>
      <c r="ER70" s="258"/>
      <c r="ES70" s="258"/>
      <c r="ET70" s="258"/>
      <c r="EU70" s="258"/>
      <c r="EV70" s="258"/>
      <c r="EW70" s="258"/>
      <c r="EX70" s="258"/>
      <c r="EY70" s="258"/>
      <c r="EZ70" s="258"/>
      <c r="FA70" s="258"/>
      <c r="FB70" s="258"/>
      <c r="FC70" s="258"/>
      <c r="FD70" s="258"/>
      <c r="FE70" s="258"/>
      <c r="FF70" s="258"/>
      <c r="FG70" s="258"/>
      <c r="FH70" s="258"/>
      <c r="FI70" s="258"/>
      <c r="FJ70" s="258"/>
      <c r="FK70" s="258"/>
      <c r="FL70" s="258"/>
      <c r="FM70" s="258"/>
      <c r="FN70" s="258"/>
      <c r="FO70" s="258"/>
      <c r="FP70" s="258"/>
      <c r="FQ70" s="258"/>
      <c r="FR70" s="258"/>
      <c r="FS70" s="258"/>
      <c r="FT70" s="262"/>
      <c r="FU70" s="262"/>
      <c r="FV70" s="262"/>
      <c r="FW70" s="262"/>
      <c r="FX70" s="262"/>
      <c r="FY70" s="262"/>
      <c r="FZ70" s="262"/>
      <c r="GA70" s="262"/>
      <c r="GB70" s="262"/>
      <c r="GC70" s="262"/>
      <c r="GD70" s="262"/>
      <c r="GE70" s="262"/>
      <c r="GF70" s="262"/>
      <c r="GG70" s="262"/>
      <c r="GH70" s="262"/>
      <c r="GI70" s="262"/>
      <c r="GJ70" s="262"/>
      <c r="GK70" s="262"/>
      <c r="GL70" s="262"/>
      <c r="GM70" s="262"/>
      <c r="GN70" s="262"/>
      <c r="GO70" s="262"/>
      <c r="GP70" s="262"/>
      <c r="GQ70" s="262"/>
      <c r="GR70" s="262"/>
      <c r="GS70" s="262"/>
      <c r="GT70" s="262"/>
      <c r="GU70" s="262"/>
      <c r="GV70" s="262"/>
      <c r="GW70" s="262"/>
      <c r="GX70" s="262"/>
      <c r="GY70" s="262"/>
      <c r="GZ70" s="262"/>
      <c r="HA70" s="262"/>
      <c r="HB70" s="262"/>
      <c r="HC70" s="262"/>
      <c r="HD70" s="262"/>
      <c r="HE70" s="262"/>
      <c r="HF70" s="262"/>
      <c r="HG70" s="262"/>
      <c r="HH70" s="262"/>
      <c r="HI70" s="262"/>
      <c r="HJ70" s="262"/>
      <c r="HK70" s="262"/>
      <c r="HL70" s="262"/>
      <c r="HM70" s="262"/>
      <c r="HN70" s="262"/>
      <c r="HO70" s="262"/>
      <c r="HP70" s="262"/>
      <c r="HQ70" s="262"/>
      <c r="HR70" s="262"/>
      <c r="HS70" s="262"/>
      <c r="HT70" s="262"/>
      <c r="HU70" s="262"/>
      <c r="HV70" s="262"/>
      <c r="HW70" s="262"/>
      <c r="HX70" s="262"/>
      <c r="HY70" s="262"/>
      <c r="HZ70" s="262"/>
      <c r="IA70" s="262"/>
      <c r="IB70" s="262"/>
      <c r="IC70" s="262"/>
      <c r="ID70" s="262"/>
      <c r="IE70" s="262"/>
      <c r="IF70" s="262"/>
      <c r="IG70" s="262"/>
      <c r="IH70" s="262"/>
      <c r="II70" s="262"/>
      <c r="IJ70" s="262"/>
      <c r="IK70" s="262"/>
      <c r="IL70" s="262"/>
      <c r="IM70" s="262"/>
      <c r="IN70" s="262"/>
      <c r="IO70" s="262"/>
      <c r="IP70" s="262"/>
      <c r="IQ70" s="262"/>
      <c r="IR70" s="262"/>
      <c r="IS70" s="262"/>
      <c r="IT70" s="262"/>
      <c r="IU70" s="262"/>
      <c r="IV70" s="262"/>
      <c r="IW70" s="262"/>
      <c r="IX70" s="262"/>
      <c r="IY70" s="263"/>
      <c r="IZ70" s="257"/>
      <c r="JA70" s="265"/>
      <c r="JB70" s="266"/>
      <c r="JC70" s="266"/>
      <c r="JD70" s="266"/>
      <c r="JE70" s="266"/>
      <c r="JF70" s="266"/>
      <c r="JG70" s="266"/>
      <c r="JH70" s="266"/>
      <c r="JI70" s="266"/>
      <c r="JJ70" s="266"/>
      <c r="JK70" s="266"/>
      <c r="JL70" s="266"/>
      <c r="JM70" s="266"/>
      <c r="JN70" s="266"/>
      <c r="JO70" s="266"/>
      <c r="JP70" s="266"/>
      <c r="JQ70" s="266"/>
      <c r="JR70" s="292"/>
      <c r="JS70" s="264"/>
      <c r="JT70" s="265"/>
      <c r="JU70" s="265"/>
      <c r="JV70" s="265"/>
      <c r="JW70" s="265"/>
      <c r="JX70" s="265"/>
      <c r="JY70" s="265"/>
      <c r="JZ70" s="265"/>
      <c r="KA70" s="265"/>
      <c r="KB70" s="265"/>
      <c r="KC70" s="265"/>
      <c r="KD70" s="266"/>
      <c r="KE70" s="266"/>
      <c r="KF70" s="266"/>
      <c r="KG70" s="266"/>
      <c r="KH70" s="266"/>
      <c r="KI70" s="266"/>
      <c r="KJ70" s="266"/>
      <c r="KK70" s="266"/>
      <c r="KL70" s="266"/>
      <c r="KM70" s="266">
        <v>1</v>
      </c>
      <c r="KN70" s="266"/>
      <c r="KO70" s="266"/>
      <c r="KP70" s="272"/>
      <c r="KQ70" s="273"/>
      <c r="KR70" s="273"/>
      <c r="KS70" s="273"/>
      <c r="KT70" s="273"/>
      <c r="KU70" s="273"/>
      <c r="KV70" s="273"/>
      <c r="KW70" s="273"/>
      <c r="KX70" s="273"/>
      <c r="KY70" s="273"/>
      <c r="KZ70" s="273"/>
      <c r="LA70" s="273"/>
      <c r="LB70" s="273"/>
      <c r="LC70" s="273"/>
      <c r="LD70" s="273"/>
      <c r="LE70" s="273"/>
      <c r="LF70" s="273"/>
      <c r="LG70" s="273"/>
      <c r="LH70" s="273"/>
      <c r="LI70" s="273"/>
      <c r="LJ70" s="273"/>
      <c r="LK70" s="273"/>
      <c r="LL70" s="273"/>
      <c r="LM70" s="273"/>
      <c r="LN70" s="273"/>
      <c r="LO70" s="273"/>
      <c r="LP70" s="273"/>
      <c r="LQ70" s="273"/>
      <c r="LR70" s="273"/>
      <c r="LS70" s="273"/>
      <c r="LT70" s="273"/>
      <c r="LU70" s="273"/>
      <c r="LV70" s="273"/>
      <c r="LW70" s="273"/>
      <c r="LX70" s="273"/>
      <c r="LY70" s="273"/>
      <c r="LZ70" s="273"/>
      <c r="MA70" s="273"/>
      <c r="MB70" s="273"/>
      <c r="MC70" s="273"/>
      <c r="MD70" s="273"/>
      <c r="ME70" s="273"/>
      <c r="MF70" s="273"/>
      <c r="MG70" s="273"/>
      <c r="MH70" s="273"/>
      <c r="MI70" s="273"/>
      <c r="MJ70" s="273"/>
      <c r="MK70" s="273"/>
      <c r="ML70" s="273"/>
      <c r="MM70" s="273"/>
      <c r="MN70" s="273"/>
      <c r="MO70" s="273"/>
      <c r="MP70" s="273"/>
      <c r="MQ70" s="273"/>
      <c r="MR70" s="273"/>
      <c r="MS70" s="273"/>
      <c r="MT70" s="273"/>
      <c r="MU70" s="273"/>
      <c r="MV70" s="273"/>
      <c r="MW70" s="273"/>
      <c r="MX70" s="273"/>
      <c r="MY70" s="273"/>
      <c r="MZ70" s="273"/>
      <c r="NA70" s="273"/>
      <c r="NB70" s="273"/>
      <c r="NC70" s="273"/>
      <c r="ND70" s="273"/>
      <c r="NE70" s="273"/>
      <c r="NF70" s="273"/>
      <c r="NG70" s="273"/>
      <c r="NH70" s="273"/>
      <c r="NI70" s="273"/>
      <c r="NJ70" s="273"/>
      <c r="NK70" s="273"/>
      <c r="NL70" s="273"/>
      <c r="NM70" s="273"/>
      <c r="NN70" s="273"/>
      <c r="NO70" s="273"/>
      <c r="NP70" s="274"/>
      <c r="NQ70" s="264"/>
      <c r="NR70" s="265"/>
      <c r="NS70" s="265"/>
      <c r="NT70" s="265">
        <v>1</v>
      </c>
      <c r="NU70" s="265">
        <v>1</v>
      </c>
      <c r="NV70" s="265"/>
      <c r="NW70" s="292"/>
    </row>
    <row r="71" spans="1:387" s="267" customFormat="1" ht="30" customHeight="1" x14ac:dyDescent="0.25">
      <c r="A71" s="290">
        <f>'Ratownictwo_medyczne I st.'!A71</f>
        <v>50</v>
      </c>
      <c r="B71" s="291" t="str">
        <f>IF('Ratownictwo_medyczne I st.'!B71&gt;0,'Ratownictwo_medyczne I st.'!B71," ")</f>
        <v>C</v>
      </c>
      <c r="C71" s="291" t="str">
        <f>IF('Ratownictwo_medyczne I st.'!C71&gt;0,'Ratownictwo_medyczne I st.'!C71," ")</f>
        <v>2025/2028</v>
      </c>
      <c r="D71" s="291" t="str">
        <f>IF('Ratownictwo_medyczne I st.'!D71&gt;0,'Ratownictwo_medyczne I st.'!D71," ")</f>
        <v xml:space="preserve"> </v>
      </c>
      <c r="E71" s="291">
        <f>IF('Ratownictwo_medyczne I st.'!E71&gt;0,'Ratownictwo_medyczne I st.'!E71," ")</f>
        <v>3</v>
      </c>
      <c r="F71" s="291" t="str">
        <f>IF('Ratownictwo_medyczne I st.'!F71&gt;0,'Ratownictwo_medyczne I st.'!F71," ")</f>
        <v>2027/2028</v>
      </c>
      <c r="G71" s="291" t="str">
        <f>IF('Ratownictwo_medyczne I st.'!G71&gt;0,'Ratownictwo_medyczne I st.'!G71," ")</f>
        <v>RPS</v>
      </c>
      <c r="H71" s="291" t="str">
        <f>IF('Ratownictwo_medyczne I st.'!H71&gt;0,'Ratownictwo_medyczne I st.'!H71," ")</f>
        <v>ze standardu</v>
      </c>
      <c r="I71" s="328" t="str">
        <f>IF('Ratownictwo_medyczne I st.'!I71&gt;0,'Ratownictwo_medyczne I st.'!I71," ")</f>
        <v>Medycyna ratunkowa</v>
      </c>
      <c r="J71" s="250">
        <f>'Ratownictwo_medyczne I st.'!L71</f>
        <v>155</v>
      </c>
      <c r="K71" s="251">
        <f>'Ratownictwo_medyczne I st.'!M71</f>
        <v>0</v>
      </c>
      <c r="L71" s="252">
        <f>'Ratownictwo_medyczne I st.'!N71</f>
        <v>155</v>
      </c>
      <c r="M71" s="253">
        <f>'Ratownictwo_medyczne I st.'!AA71+'Ratownictwo_medyczne I st.'!AC71+'Ratownictwo_medyczne I st.'!AX71+'Ratownictwo_medyczne I st.'!AZ71</f>
        <v>50</v>
      </c>
      <c r="N71" s="317">
        <f>'Ratownictwo_medyczne I st.'!O71</f>
        <v>155</v>
      </c>
      <c r="O71" s="318">
        <f>'Ratownictwo_medyczne I st.'!P71</f>
        <v>6</v>
      </c>
      <c r="P71" s="319" t="str">
        <f>'Ratownictwo_medyczne I st.'!U71</f>
        <v>egz</v>
      </c>
      <c r="Q71" s="254">
        <f t="shared" si="29"/>
        <v>16</v>
      </c>
      <c r="R71" s="255">
        <f t="shared" si="30"/>
        <v>17</v>
      </c>
      <c r="S71" s="329">
        <f t="shared" si="31"/>
        <v>2</v>
      </c>
      <c r="T71" s="272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4"/>
      <c r="BV71" s="257"/>
      <c r="BW71" s="264"/>
      <c r="BX71" s="264"/>
      <c r="BY71" s="264"/>
      <c r="BZ71" s="264"/>
      <c r="CA71" s="264"/>
      <c r="CB71" s="264"/>
      <c r="CC71" s="264"/>
      <c r="CD71" s="264"/>
      <c r="CE71" s="264"/>
      <c r="CF71" s="264"/>
      <c r="CG71" s="264"/>
      <c r="CH71" s="264"/>
      <c r="CI71" s="264"/>
      <c r="CJ71" s="264"/>
      <c r="CK71" s="264"/>
      <c r="CL71" s="264"/>
      <c r="CM71" s="264"/>
      <c r="CN71" s="264"/>
      <c r="CO71" s="264"/>
      <c r="CP71" s="264"/>
      <c r="CQ71" s="264"/>
      <c r="CR71" s="264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1"/>
      <c r="EE71" s="364"/>
      <c r="EF71" s="365"/>
      <c r="EG71" s="365"/>
      <c r="EH71" s="365"/>
      <c r="EI71" s="365"/>
      <c r="EJ71" s="365"/>
      <c r="EK71" s="365"/>
      <c r="EL71" s="365"/>
      <c r="EM71" s="365"/>
      <c r="EN71" s="365"/>
      <c r="EO71" s="365"/>
      <c r="EP71" s="365"/>
      <c r="EQ71" s="365"/>
      <c r="ER71" s="365"/>
      <c r="ES71" s="365"/>
      <c r="ET71" s="365"/>
      <c r="EU71" s="365"/>
      <c r="EV71" s="365"/>
      <c r="EW71" s="365"/>
      <c r="EX71" s="365"/>
      <c r="EY71" s="365"/>
      <c r="EZ71" s="365"/>
      <c r="FA71" s="365"/>
      <c r="FB71" s="365"/>
      <c r="FC71" s="365">
        <v>1</v>
      </c>
      <c r="FD71" s="365"/>
      <c r="FE71" s="365"/>
      <c r="FF71" s="365"/>
      <c r="FG71" s="365">
        <v>1</v>
      </c>
      <c r="FH71" s="365">
        <v>1</v>
      </c>
      <c r="FI71" s="365"/>
      <c r="FJ71" s="365"/>
      <c r="FK71" s="365"/>
      <c r="FL71" s="365"/>
      <c r="FM71" s="365"/>
      <c r="FN71" s="365"/>
      <c r="FO71" s="365"/>
      <c r="FP71" s="365"/>
      <c r="FQ71" s="365"/>
      <c r="FR71" s="365">
        <v>1</v>
      </c>
      <c r="FS71" s="365"/>
      <c r="FT71" s="366"/>
      <c r="FU71" s="367"/>
      <c r="FV71" s="367"/>
      <c r="FW71" s="367"/>
      <c r="FX71" s="367"/>
      <c r="FY71" s="367"/>
      <c r="FZ71" s="367"/>
      <c r="GA71" s="367"/>
      <c r="GB71" s="367"/>
      <c r="GC71" s="367"/>
      <c r="GD71" s="367"/>
      <c r="GE71" s="367"/>
      <c r="GF71" s="367"/>
      <c r="GG71" s="367"/>
      <c r="GH71" s="367"/>
      <c r="GI71" s="367"/>
      <c r="GJ71" s="367"/>
      <c r="GK71" s="367"/>
      <c r="GL71" s="367"/>
      <c r="GM71" s="367"/>
      <c r="GN71" s="367"/>
      <c r="GO71" s="367"/>
      <c r="GP71" s="367"/>
      <c r="GQ71" s="367"/>
      <c r="GR71" s="367"/>
      <c r="GS71" s="367"/>
      <c r="GT71" s="367"/>
      <c r="GU71" s="367"/>
      <c r="GV71" s="367"/>
      <c r="GW71" s="367"/>
      <c r="GX71" s="367"/>
      <c r="GY71" s="367">
        <v>1</v>
      </c>
      <c r="GZ71" s="367"/>
      <c r="HA71" s="367"/>
      <c r="HB71" s="367">
        <v>1</v>
      </c>
      <c r="HC71" s="367">
        <v>1</v>
      </c>
      <c r="HD71" s="367">
        <v>1</v>
      </c>
      <c r="HE71" s="367">
        <v>1</v>
      </c>
      <c r="HF71" s="367"/>
      <c r="HG71" s="367"/>
      <c r="HH71" s="367"/>
      <c r="HI71" s="367"/>
      <c r="HJ71" s="367"/>
      <c r="HK71" s="367"/>
      <c r="HL71" s="367"/>
      <c r="HM71" s="367"/>
      <c r="HN71" s="367">
        <v>1</v>
      </c>
      <c r="HO71" s="367">
        <v>1</v>
      </c>
      <c r="HP71" s="367"/>
      <c r="HQ71" s="367"/>
      <c r="HR71" s="367">
        <v>1</v>
      </c>
      <c r="HS71" s="367"/>
      <c r="HT71" s="367"/>
      <c r="HU71" s="367"/>
      <c r="HV71" s="367"/>
      <c r="HW71" s="367"/>
      <c r="HX71" s="367"/>
      <c r="HY71" s="367">
        <v>1</v>
      </c>
      <c r="HZ71" s="367"/>
      <c r="IA71" s="367"/>
      <c r="IB71" s="367"/>
      <c r="IC71" s="367"/>
      <c r="ID71" s="367">
        <v>1</v>
      </c>
      <c r="IE71" s="367">
        <v>1</v>
      </c>
      <c r="IF71" s="367"/>
      <c r="IG71" s="367"/>
      <c r="IH71" s="367"/>
      <c r="II71" s="367"/>
      <c r="IJ71" s="367"/>
      <c r="IK71" s="367"/>
      <c r="IL71" s="367"/>
      <c r="IM71" s="367"/>
      <c r="IN71" s="367"/>
      <c r="IO71" s="367"/>
      <c r="IP71" s="367"/>
      <c r="IQ71" s="367">
        <v>1</v>
      </c>
      <c r="IR71" s="367"/>
      <c r="IS71" s="367"/>
      <c r="IT71" s="367"/>
      <c r="IU71" s="367"/>
      <c r="IV71" s="367"/>
      <c r="IW71" s="367"/>
      <c r="IX71" s="367"/>
      <c r="IY71" s="368"/>
      <c r="IZ71" s="272"/>
      <c r="JA71" s="273"/>
      <c r="JB71" s="276"/>
      <c r="JC71" s="276"/>
      <c r="JD71" s="276"/>
      <c r="JE71" s="276"/>
      <c r="JF71" s="276"/>
      <c r="JG71" s="276"/>
      <c r="JH71" s="276"/>
      <c r="JI71" s="276"/>
      <c r="JJ71" s="276"/>
      <c r="JK71" s="276"/>
      <c r="JL71" s="276"/>
      <c r="JM71" s="276"/>
      <c r="JN71" s="276"/>
      <c r="JO71" s="276"/>
      <c r="JP71" s="276"/>
      <c r="JQ71" s="276"/>
      <c r="JR71" s="274"/>
      <c r="JS71" s="275"/>
      <c r="JT71" s="273"/>
      <c r="JU71" s="273"/>
      <c r="JV71" s="273"/>
      <c r="JW71" s="273"/>
      <c r="JX71" s="273"/>
      <c r="JY71" s="273"/>
      <c r="JZ71" s="273"/>
      <c r="KA71" s="273"/>
      <c r="KB71" s="273"/>
      <c r="KC71" s="273"/>
      <c r="KD71" s="276"/>
      <c r="KE71" s="276"/>
      <c r="KF71" s="276"/>
      <c r="KG71" s="276"/>
      <c r="KH71" s="276"/>
      <c r="KI71" s="276"/>
      <c r="KJ71" s="276"/>
      <c r="KK71" s="276"/>
      <c r="KL71" s="276"/>
      <c r="KM71" s="276"/>
      <c r="KN71" s="276"/>
      <c r="KO71" s="276"/>
      <c r="KP71" s="369">
        <v>1</v>
      </c>
      <c r="KQ71" s="367">
        <v>1</v>
      </c>
      <c r="KR71" s="367"/>
      <c r="KS71" s="367">
        <v>1</v>
      </c>
      <c r="KT71" s="367"/>
      <c r="KU71" s="367"/>
      <c r="KV71" s="367"/>
      <c r="KW71" s="367">
        <v>1</v>
      </c>
      <c r="KX71" s="367">
        <v>1</v>
      </c>
      <c r="KY71" s="367">
        <v>1</v>
      </c>
      <c r="KZ71" s="367">
        <v>1</v>
      </c>
      <c r="LA71" s="367"/>
      <c r="LB71" s="367"/>
      <c r="LC71" s="367"/>
      <c r="LD71" s="367"/>
      <c r="LE71" s="367"/>
      <c r="LF71" s="367"/>
      <c r="LG71" s="367">
        <v>1</v>
      </c>
      <c r="LH71" s="367">
        <v>1</v>
      </c>
      <c r="LI71" s="367"/>
      <c r="LJ71" s="367"/>
      <c r="LK71" s="367"/>
      <c r="LL71" s="367"/>
      <c r="LM71" s="367"/>
      <c r="LN71" s="367"/>
      <c r="LO71" s="367"/>
      <c r="LP71" s="367"/>
      <c r="LQ71" s="367"/>
      <c r="LR71" s="367">
        <v>1</v>
      </c>
      <c r="LS71" s="367">
        <v>1</v>
      </c>
      <c r="LT71" s="367">
        <v>1</v>
      </c>
      <c r="LU71" s="367"/>
      <c r="LV71" s="367">
        <v>1</v>
      </c>
      <c r="LW71" s="367"/>
      <c r="LX71" s="367"/>
      <c r="LY71" s="367"/>
      <c r="LZ71" s="367">
        <v>1</v>
      </c>
      <c r="MA71" s="367"/>
      <c r="MB71" s="367"/>
      <c r="MC71" s="367"/>
      <c r="MD71" s="367"/>
      <c r="ME71" s="367"/>
      <c r="MF71" s="367"/>
      <c r="MG71" s="367"/>
      <c r="MH71" s="367"/>
      <c r="MI71" s="367"/>
      <c r="MJ71" s="367"/>
      <c r="MK71" s="367"/>
      <c r="ML71" s="367"/>
      <c r="MM71" s="367"/>
      <c r="MN71" s="367"/>
      <c r="MO71" s="367"/>
      <c r="MP71" s="367"/>
      <c r="MQ71" s="367"/>
      <c r="MR71" s="367"/>
      <c r="MS71" s="367"/>
      <c r="MT71" s="367"/>
      <c r="MU71" s="367"/>
      <c r="MV71" s="367"/>
      <c r="MW71" s="367">
        <v>1</v>
      </c>
      <c r="MX71" s="367"/>
      <c r="MY71" s="367">
        <v>1</v>
      </c>
      <c r="MZ71" s="367"/>
      <c r="NA71" s="367"/>
      <c r="NB71" s="367"/>
      <c r="NC71" s="367"/>
      <c r="ND71" s="367">
        <v>1</v>
      </c>
      <c r="NE71" s="367"/>
      <c r="NF71" s="367"/>
      <c r="NG71" s="367"/>
      <c r="NH71" s="367"/>
      <c r="NI71" s="367"/>
      <c r="NJ71" s="367"/>
      <c r="NK71" s="367"/>
      <c r="NL71" s="367"/>
      <c r="NM71" s="367"/>
      <c r="NN71" s="367"/>
      <c r="NO71" s="367"/>
      <c r="NP71" s="368"/>
      <c r="NQ71" s="275"/>
      <c r="NR71" s="273"/>
      <c r="NS71" s="273">
        <v>1</v>
      </c>
      <c r="NT71" s="273">
        <v>1</v>
      </c>
      <c r="NU71" s="273"/>
      <c r="NV71" s="273"/>
      <c r="NW71" s="274"/>
    </row>
    <row r="72" spans="1:387" s="267" customFormat="1" ht="30" customHeight="1" x14ac:dyDescent="0.25">
      <c r="A72" s="290">
        <f>'Ratownictwo_medyczne I st.'!A72</f>
        <v>51</v>
      </c>
      <c r="B72" s="291" t="str">
        <f>IF('Ratownictwo_medyczne I st.'!B72&gt;0,'Ratownictwo_medyczne I st.'!B72," ")</f>
        <v>C</v>
      </c>
      <c r="C72" s="291" t="str">
        <f>IF('Ratownictwo_medyczne I st.'!C72&gt;0,'Ratownictwo_medyczne I st.'!C72," ")</f>
        <v>2025/2028</v>
      </c>
      <c r="D72" s="291" t="str">
        <f>IF('Ratownictwo_medyczne I st.'!D72&gt;0,'Ratownictwo_medyczne I st.'!D72," ")</f>
        <v xml:space="preserve"> </v>
      </c>
      <c r="E72" s="291">
        <f>IF('Ratownictwo_medyczne I st.'!E72&gt;0,'Ratownictwo_medyczne I st.'!E72," ")</f>
        <v>3</v>
      </c>
      <c r="F72" s="291" t="str">
        <f>IF('Ratownictwo_medyczne I st.'!F72&gt;0,'Ratownictwo_medyczne I st.'!F72," ")</f>
        <v>2027/2028</v>
      </c>
      <c r="G72" s="291" t="str">
        <f>IF('Ratownictwo_medyczne I st.'!G72&gt;0,'Ratownictwo_medyczne I st.'!G72," ")</f>
        <v>RPS</v>
      </c>
      <c r="H72" s="291" t="str">
        <f>IF('Ratownictwo_medyczne I st.'!H72&gt;0,'Ratownictwo_medyczne I st.'!H72," ")</f>
        <v>ze standardu</v>
      </c>
      <c r="I72" s="328" t="str">
        <f>IF('Ratownictwo_medyczne I st.'!I72&gt;0,'Ratownictwo_medyczne I st.'!I72," ")</f>
        <v>Intensywna terapia</v>
      </c>
      <c r="J72" s="250">
        <f>'Ratownictwo_medyczne I st.'!L72</f>
        <v>90</v>
      </c>
      <c r="K72" s="251">
        <f>'Ratownictwo_medyczne I st.'!M72</f>
        <v>35</v>
      </c>
      <c r="L72" s="252">
        <f>'Ratownictwo_medyczne I st.'!N72</f>
        <v>55</v>
      </c>
      <c r="M72" s="253">
        <f>'Ratownictwo_medyczne I st.'!AA72+'Ratownictwo_medyczne I st.'!AC72+'Ratownictwo_medyczne I st.'!AX72+'Ratownictwo_medyczne I st.'!AZ72</f>
        <v>25</v>
      </c>
      <c r="N72" s="317">
        <f>'Ratownictwo_medyczne I st.'!O72</f>
        <v>55</v>
      </c>
      <c r="O72" s="318">
        <f>'Ratownictwo_medyczne I st.'!P72</f>
        <v>3.5</v>
      </c>
      <c r="P72" s="319" t="str">
        <f>'Ratownictwo_medyczne I st.'!U72</f>
        <v>zal</v>
      </c>
      <c r="Q72" s="254">
        <f t="shared" si="29"/>
        <v>8</v>
      </c>
      <c r="R72" s="255">
        <f t="shared" si="30"/>
        <v>7</v>
      </c>
      <c r="S72" s="329">
        <f t="shared" si="31"/>
        <v>1</v>
      </c>
      <c r="T72" s="272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4"/>
      <c r="BV72" s="257"/>
      <c r="BW72" s="264"/>
      <c r="BX72" s="264"/>
      <c r="BY72" s="264"/>
      <c r="BZ72" s="264"/>
      <c r="CA72" s="264"/>
      <c r="CB72" s="264"/>
      <c r="CC72" s="264"/>
      <c r="CD72" s="264"/>
      <c r="CE72" s="264"/>
      <c r="CF72" s="264"/>
      <c r="CG72" s="264"/>
      <c r="CH72" s="264"/>
      <c r="CI72" s="264"/>
      <c r="CJ72" s="264"/>
      <c r="CK72" s="264"/>
      <c r="CL72" s="264"/>
      <c r="CM72" s="264"/>
      <c r="CN72" s="264"/>
      <c r="CO72" s="264"/>
      <c r="CP72" s="264"/>
      <c r="CQ72" s="264"/>
      <c r="CR72" s="264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1"/>
      <c r="EE72" s="364"/>
      <c r="EF72" s="365"/>
      <c r="EG72" s="365"/>
      <c r="EH72" s="365"/>
      <c r="EI72" s="365"/>
      <c r="EJ72" s="365"/>
      <c r="EK72" s="365"/>
      <c r="EL72" s="365"/>
      <c r="EM72" s="365"/>
      <c r="EN72" s="365"/>
      <c r="EO72" s="365"/>
      <c r="EP72" s="365"/>
      <c r="EQ72" s="365"/>
      <c r="ER72" s="365"/>
      <c r="ES72" s="365"/>
      <c r="ET72" s="365"/>
      <c r="EU72" s="365"/>
      <c r="EV72" s="365"/>
      <c r="EW72" s="365"/>
      <c r="EX72" s="365"/>
      <c r="EY72" s="365"/>
      <c r="EZ72" s="365"/>
      <c r="FA72" s="365"/>
      <c r="FB72" s="365">
        <v>1</v>
      </c>
      <c r="FC72" s="365">
        <v>1</v>
      </c>
      <c r="FD72" s="365"/>
      <c r="FE72" s="365"/>
      <c r="FF72" s="365"/>
      <c r="FG72" s="365"/>
      <c r="FH72" s="365"/>
      <c r="FI72" s="365"/>
      <c r="FJ72" s="365"/>
      <c r="FK72" s="365"/>
      <c r="FL72" s="365"/>
      <c r="FM72" s="365"/>
      <c r="FN72" s="365"/>
      <c r="FO72" s="365"/>
      <c r="FP72" s="365"/>
      <c r="FQ72" s="365"/>
      <c r="FR72" s="365"/>
      <c r="FS72" s="365"/>
      <c r="FT72" s="366"/>
      <c r="FU72" s="367"/>
      <c r="FV72" s="367"/>
      <c r="FW72" s="367"/>
      <c r="FX72" s="367"/>
      <c r="FY72" s="367"/>
      <c r="FZ72" s="367">
        <v>1</v>
      </c>
      <c r="GA72" s="367">
        <v>1</v>
      </c>
      <c r="GB72" s="367">
        <v>1</v>
      </c>
      <c r="GC72" s="367"/>
      <c r="GD72" s="367"/>
      <c r="GE72" s="367"/>
      <c r="GF72" s="367"/>
      <c r="GG72" s="367"/>
      <c r="GH72" s="367"/>
      <c r="GI72" s="367"/>
      <c r="GJ72" s="367"/>
      <c r="GK72" s="367"/>
      <c r="GL72" s="367"/>
      <c r="GM72" s="367">
        <v>1</v>
      </c>
      <c r="GN72" s="367"/>
      <c r="GO72" s="367"/>
      <c r="GP72" s="367"/>
      <c r="GQ72" s="367">
        <v>1</v>
      </c>
      <c r="GR72" s="367"/>
      <c r="GS72" s="367"/>
      <c r="GT72" s="367"/>
      <c r="GU72" s="367"/>
      <c r="GV72" s="367"/>
      <c r="GW72" s="367"/>
      <c r="GX72" s="367"/>
      <c r="GY72" s="367"/>
      <c r="GZ72" s="367"/>
      <c r="HA72" s="367"/>
      <c r="HB72" s="367">
        <v>1</v>
      </c>
      <c r="HC72" s="367"/>
      <c r="HD72" s="367"/>
      <c r="HE72" s="367"/>
      <c r="HF72" s="367"/>
      <c r="HG72" s="367"/>
      <c r="HH72" s="367"/>
      <c r="HI72" s="367"/>
      <c r="HJ72" s="367"/>
      <c r="HK72" s="367"/>
      <c r="HL72" s="367"/>
      <c r="HM72" s="367"/>
      <c r="HN72" s="367"/>
      <c r="HO72" s="367"/>
      <c r="HP72" s="367"/>
      <c r="HQ72" s="367"/>
      <c r="HR72" s="367"/>
      <c r="HS72" s="367"/>
      <c r="HT72" s="367"/>
      <c r="HU72" s="367"/>
      <c r="HV72" s="367"/>
      <c r="HW72" s="367"/>
      <c r="HX72" s="367"/>
      <c r="HY72" s="367"/>
      <c r="HZ72" s="367"/>
      <c r="IA72" s="367"/>
      <c r="IB72" s="367"/>
      <c r="IC72" s="367"/>
      <c r="ID72" s="367"/>
      <c r="IE72" s="367"/>
      <c r="IF72" s="367"/>
      <c r="IG72" s="367"/>
      <c r="IH72" s="367"/>
      <c r="II72" s="367"/>
      <c r="IJ72" s="367"/>
      <c r="IK72" s="367"/>
      <c r="IL72" s="367"/>
      <c r="IM72" s="367"/>
      <c r="IN72" s="367"/>
      <c r="IO72" s="367"/>
      <c r="IP72" s="367"/>
      <c r="IQ72" s="367"/>
      <c r="IR72" s="367"/>
      <c r="IS72" s="367"/>
      <c r="IT72" s="367"/>
      <c r="IU72" s="367"/>
      <c r="IV72" s="367"/>
      <c r="IW72" s="367"/>
      <c r="IX72" s="367"/>
      <c r="IY72" s="368"/>
      <c r="IZ72" s="272"/>
      <c r="JA72" s="273"/>
      <c r="JB72" s="276"/>
      <c r="JC72" s="276"/>
      <c r="JD72" s="276"/>
      <c r="JE72" s="276"/>
      <c r="JF72" s="276"/>
      <c r="JG72" s="276"/>
      <c r="JH72" s="276"/>
      <c r="JI72" s="276"/>
      <c r="JJ72" s="276"/>
      <c r="JK72" s="276"/>
      <c r="JL72" s="276"/>
      <c r="JM72" s="276"/>
      <c r="JN72" s="276"/>
      <c r="JO72" s="276"/>
      <c r="JP72" s="276"/>
      <c r="JQ72" s="276"/>
      <c r="JR72" s="274"/>
      <c r="JS72" s="275"/>
      <c r="JT72" s="273"/>
      <c r="JU72" s="273"/>
      <c r="JV72" s="273"/>
      <c r="JW72" s="273"/>
      <c r="JX72" s="273"/>
      <c r="JY72" s="273"/>
      <c r="JZ72" s="273"/>
      <c r="KA72" s="273"/>
      <c r="KB72" s="273"/>
      <c r="KC72" s="273"/>
      <c r="KD72" s="276"/>
      <c r="KE72" s="276"/>
      <c r="KF72" s="276"/>
      <c r="KG72" s="276"/>
      <c r="KH72" s="276"/>
      <c r="KI72" s="276"/>
      <c r="KJ72" s="276"/>
      <c r="KK72" s="276"/>
      <c r="KL72" s="276"/>
      <c r="KM72" s="276"/>
      <c r="KN72" s="276"/>
      <c r="KO72" s="276"/>
      <c r="KP72" s="369"/>
      <c r="KQ72" s="367">
        <v>1</v>
      </c>
      <c r="KR72" s="367"/>
      <c r="KS72" s="367"/>
      <c r="KT72" s="367"/>
      <c r="KU72" s="367"/>
      <c r="KV72" s="367"/>
      <c r="KW72" s="367"/>
      <c r="KX72" s="367"/>
      <c r="KY72" s="367"/>
      <c r="KZ72" s="367">
        <v>1</v>
      </c>
      <c r="LA72" s="367"/>
      <c r="LB72" s="367"/>
      <c r="LC72" s="367"/>
      <c r="LD72" s="367"/>
      <c r="LE72" s="367"/>
      <c r="LF72" s="367"/>
      <c r="LG72" s="367">
        <v>1</v>
      </c>
      <c r="LH72" s="367"/>
      <c r="LI72" s="367">
        <v>1</v>
      </c>
      <c r="LJ72" s="367"/>
      <c r="LK72" s="367"/>
      <c r="LL72" s="367"/>
      <c r="LM72" s="367"/>
      <c r="LN72" s="367"/>
      <c r="LO72" s="367"/>
      <c r="LP72" s="367"/>
      <c r="LQ72" s="367"/>
      <c r="LR72" s="367"/>
      <c r="LS72" s="367"/>
      <c r="LT72" s="367"/>
      <c r="LU72" s="367"/>
      <c r="LV72" s="367"/>
      <c r="LW72" s="367"/>
      <c r="LX72" s="367"/>
      <c r="LY72" s="367"/>
      <c r="LZ72" s="367"/>
      <c r="MA72" s="367"/>
      <c r="MB72" s="367"/>
      <c r="MC72" s="367"/>
      <c r="MD72" s="367"/>
      <c r="ME72" s="367"/>
      <c r="MF72" s="367">
        <v>1</v>
      </c>
      <c r="MG72" s="367"/>
      <c r="MH72" s="367"/>
      <c r="MI72" s="367"/>
      <c r="MJ72" s="367"/>
      <c r="MK72" s="367"/>
      <c r="ML72" s="367"/>
      <c r="MM72" s="367">
        <v>1</v>
      </c>
      <c r="MN72" s="367"/>
      <c r="MO72" s="367"/>
      <c r="MP72" s="367"/>
      <c r="MQ72" s="367"/>
      <c r="MR72" s="367"/>
      <c r="MS72" s="367"/>
      <c r="MT72" s="367"/>
      <c r="MU72" s="367"/>
      <c r="MV72" s="367"/>
      <c r="MW72" s="367"/>
      <c r="MX72" s="367"/>
      <c r="MY72" s="367"/>
      <c r="MZ72" s="367"/>
      <c r="NA72" s="367"/>
      <c r="NB72" s="367"/>
      <c r="NC72" s="367"/>
      <c r="ND72" s="367"/>
      <c r="NE72" s="367">
        <v>1</v>
      </c>
      <c r="NF72" s="367"/>
      <c r="NG72" s="367"/>
      <c r="NH72" s="367"/>
      <c r="NI72" s="367"/>
      <c r="NJ72" s="367"/>
      <c r="NK72" s="367"/>
      <c r="NL72" s="367"/>
      <c r="NM72" s="367"/>
      <c r="NN72" s="367"/>
      <c r="NO72" s="367"/>
      <c r="NP72" s="368"/>
      <c r="NQ72" s="275"/>
      <c r="NR72" s="273"/>
      <c r="NS72" s="273">
        <v>1</v>
      </c>
      <c r="NT72" s="273"/>
      <c r="NU72" s="273"/>
      <c r="NV72" s="273"/>
      <c r="NW72" s="274"/>
    </row>
    <row r="73" spans="1:387" s="267" customFormat="1" ht="30" customHeight="1" x14ac:dyDescent="0.25">
      <c r="A73" s="290">
        <f>'Ratownictwo_medyczne I st.'!A73</f>
        <v>52</v>
      </c>
      <c r="B73" s="291" t="str">
        <f>IF('Ratownictwo_medyczne I st.'!B73&gt;0,'Ratownictwo_medyczne I st.'!B73," ")</f>
        <v>C</v>
      </c>
      <c r="C73" s="291" t="str">
        <f>IF('Ratownictwo_medyczne I st.'!C73&gt;0,'Ratownictwo_medyczne I st.'!C73," ")</f>
        <v>2025/2028</v>
      </c>
      <c r="D73" s="291" t="str">
        <f>IF('Ratownictwo_medyczne I st.'!D73&gt;0,'Ratownictwo_medyczne I st.'!D73," ")</f>
        <v xml:space="preserve"> </v>
      </c>
      <c r="E73" s="291">
        <f>IF('Ratownictwo_medyczne I st.'!E73&gt;0,'Ratownictwo_medyczne I st.'!E73," ")</f>
        <v>3</v>
      </c>
      <c r="F73" s="291" t="str">
        <f>IF('Ratownictwo_medyczne I st.'!F73&gt;0,'Ratownictwo_medyczne I st.'!F73," ")</f>
        <v>2027/2028</v>
      </c>
      <c r="G73" s="291" t="str">
        <f>IF('Ratownictwo_medyczne I st.'!G73&gt;0,'Ratownictwo_medyczne I st.'!G73," ")</f>
        <v>RPS</v>
      </c>
      <c r="H73" s="291" t="str">
        <f>IF('Ratownictwo_medyczne I st.'!H73&gt;0,'Ratownictwo_medyczne I st.'!H73," ")</f>
        <v>ze standardu</v>
      </c>
      <c r="I73" s="328" t="str">
        <f>IF('Ratownictwo_medyczne I st.'!I73&gt;0,'Ratownictwo_medyczne I st.'!I73," ")</f>
        <v>Neurologia</v>
      </c>
      <c r="J73" s="250">
        <f>'Ratownictwo_medyczne I st.'!L73</f>
        <v>75</v>
      </c>
      <c r="K73" s="251">
        <f>'Ratownictwo_medyczne I st.'!M73</f>
        <v>5</v>
      </c>
      <c r="L73" s="252">
        <f>'Ratownictwo_medyczne I st.'!N73</f>
        <v>70</v>
      </c>
      <c r="M73" s="253">
        <f>'Ratownictwo_medyczne I st.'!AA73+'Ratownictwo_medyczne I st.'!AC73+'Ratownictwo_medyczne I st.'!AX73+'Ratownictwo_medyczne I st.'!AZ73</f>
        <v>25</v>
      </c>
      <c r="N73" s="317">
        <f>'Ratownictwo_medyczne I st.'!O73</f>
        <v>70</v>
      </c>
      <c r="O73" s="318">
        <f>'Ratownictwo_medyczne I st.'!P73</f>
        <v>3</v>
      </c>
      <c r="P73" s="319" t="str">
        <f>'Ratownictwo_medyczne I st.'!U73</f>
        <v>egz</v>
      </c>
      <c r="Q73" s="254">
        <f t="shared" si="29"/>
        <v>10</v>
      </c>
      <c r="R73" s="255">
        <f t="shared" si="30"/>
        <v>8</v>
      </c>
      <c r="S73" s="329">
        <f t="shared" si="31"/>
        <v>2</v>
      </c>
      <c r="T73" s="272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4"/>
      <c r="BV73" s="257"/>
      <c r="BW73" s="264"/>
      <c r="BX73" s="264"/>
      <c r="BY73" s="264"/>
      <c r="BZ73" s="264"/>
      <c r="CA73" s="264"/>
      <c r="CB73" s="264"/>
      <c r="CC73" s="264"/>
      <c r="CD73" s="264"/>
      <c r="CE73" s="264"/>
      <c r="CF73" s="264"/>
      <c r="CG73" s="264"/>
      <c r="CH73" s="264"/>
      <c r="CI73" s="264"/>
      <c r="CJ73" s="264"/>
      <c r="CK73" s="264"/>
      <c r="CL73" s="264"/>
      <c r="CM73" s="264"/>
      <c r="CN73" s="264"/>
      <c r="CO73" s="264"/>
      <c r="CP73" s="264"/>
      <c r="CQ73" s="264"/>
      <c r="CR73" s="264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1"/>
      <c r="EE73" s="364"/>
      <c r="EF73" s="365"/>
      <c r="EG73" s="365"/>
      <c r="EH73" s="365"/>
      <c r="EI73" s="365"/>
      <c r="EJ73" s="365"/>
      <c r="EK73" s="365"/>
      <c r="EL73" s="365">
        <v>1</v>
      </c>
      <c r="EM73" s="365"/>
      <c r="EN73" s="365"/>
      <c r="EO73" s="365"/>
      <c r="EP73" s="365"/>
      <c r="EQ73" s="365"/>
      <c r="ER73" s="365"/>
      <c r="ES73" s="365"/>
      <c r="ET73" s="365"/>
      <c r="EU73" s="365"/>
      <c r="EV73" s="365"/>
      <c r="EW73" s="365"/>
      <c r="EX73" s="365"/>
      <c r="EY73" s="365"/>
      <c r="EZ73" s="365"/>
      <c r="FA73" s="365"/>
      <c r="FB73" s="365"/>
      <c r="FC73" s="365"/>
      <c r="FD73" s="365">
        <v>1</v>
      </c>
      <c r="FE73" s="365"/>
      <c r="FF73" s="365"/>
      <c r="FG73" s="365"/>
      <c r="FH73" s="365"/>
      <c r="FI73" s="365"/>
      <c r="FJ73" s="365"/>
      <c r="FK73" s="365"/>
      <c r="FL73" s="365"/>
      <c r="FM73" s="365"/>
      <c r="FN73" s="365">
        <v>1</v>
      </c>
      <c r="FO73" s="365">
        <v>1</v>
      </c>
      <c r="FP73" s="365">
        <v>1</v>
      </c>
      <c r="FQ73" s="365">
        <v>1</v>
      </c>
      <c r="FR73" s="365"/>
      <c r="FS73" s="365"/>
      <c r="FT73" s="366"/>
      <c r="FU73" s="367"/>
      <c r="FV73" s="367"/>
      <c r="FW73" s="367"/>
      <c r="FX73" s="367"/>
      <c r="FY73" s="367"/>
      <c r="FZ73" s="367"/>
      <c r="GA73" s="367"/>
      <c r="GB73" s="367"/>
      <c r="GC73" s="367"/>
      <c r="GD73" s="367"/>
      <c r="GE73" s="367"/>
      <c r="GF73" s="367"/>
      <c r="GG73" s="367"/>
      <c r="GH73" s="367"/>
      <c r="GI73" s="367"/>
      <c r="GJ73" s="367"/>
      <c r="GK73" s="367"/>
      <c r="GL73" s="367"/>
      <c r="GM73" s="367"/>
      <c r="GN73" s="367"/>
      <c r="GO73" s="367"/>
      <c r="GP73" s="367"/>
      <c r="GQ73" s="367"/>
      <c r="GR73" s="367"/>
      <c r="GS73" s="367"/>
      <c r="GT73" s="367"/>
      <c r="GU73" s="367"/>
      <c r="GV73" s="367"/>
      <c r="GW73" s="367"/>
      <c r="GX73" s="367"/>
      <c r="GY73" s="367">
        <v>1</v>
      </c>
      <c r="GZ73" s="367"/>
      <c r="HA73" s="367"/>
      <c r="HB73" s="367"/>
      <c r="HC73" s="367"/>
      <c r="HD73" s="367"/>
      <c r="HE73" s="367"/>
      <c r="HF73" s="367"/>
      <c r="HG73" s="367"/>
      <c r="HH73" s="367"/>
      <c r="HI73" s="367"/>
      <c r="HJ73" s="367"/>
      <c r="HK73" s="367"/>
      <c r="HL73" s="367"/>
      <c r="HM73" s="367"/>
      <c r="HN73" s="367"/>
      <c r="HO73" s="367"/>
      <c r="HP73" s="367"/>
      <c r="HQ73" s="367"/>
      <c r="HR73" s="367"/>
      <c r="HS73" s="367"/>
      <c r="HT73" s="367"/>
      <c r="HU73" s="367"/>
      <c r="HV73" s="367"/>
      <c r="HW73" s="367"/>
      <c r="HX73" s="367"/>
      <c r="HY73" s="367"/>
      <c r="HZ73" s="367"/>
      <c r="IA73" s="367"/>
      <c r="IB73" s="367"/>
      <c r="IC73" s="367"/>
      <c r="ID73" s="367"/>
      <c r="IE73" s="367"/>
      <c r="IF73" s="367"/>
      <c r="IG73" s="367"/>
      <c r="IH73" s="367"/>
      <c r="II73" s="367"/>
      <c r="IJ73" s="367"/>
      <c r="IK73" s="367"/>
      <c r="IL73" s="367"/>
      <c r="IM73" s="367">
        <v>1</v>
      </c>
      <c r="IN73" s="367">
        <v>1</v>
      </c>
      <c r="IO73" s="367"/>
      <c r="IP73" s="367"/>
      <c r="IQ73" s="367">
        <v>1</v>
      </c>
      <c r="IR73" s="367"/>
      <c r="IS73" s="367"/>
      <c r="IT73" s="367"/>
      <c r="IU73" s="367"/>
      <c r="IV73" s="367"/>
      <c r="IW73" s="367"/>
      <c r="IX73" s="367"/>
      <c r="IY73" s="368"/>
      <c r="IZ73" s="272"/>
      <c r="JA73" s="273"/>
      <c r="JB73" s="276"/>
      <c r="JC73" s="276"/>
      <c r="JD73" s="276"/>
      <c r="JE73" s="276"/>
      <c r="JF73" s="276"/>
      <c r="JG73" s="276"/>
      <c r="JH73" s="276"/>
      <c r="JI73" s="276"/>
      <c r="JJ73" s="276"/>
      <c r="JK73" s="276"/>
      <c r="JL73" s="276"/>
      <c r="JM73" s="276"/>
      <c r="JN73" s="276"/>
      <c r="JO73" s="276"/>
      <c r="JP73" s="276"/>
      <c r="JQ73" s="276"/>
      <c r="JR73" s="274"/>
      <c r="JS73" s="275"/>
      <c r="JT73" s="273"/>
      <c r="JU73" s="273"/>
      <c r="JV73" s="273"/>
      <c r="JW73" s="273"/>
      <c r="JX73" s="273"/>
      <c r="JY73" s="273"/>
      <c r="JZ73" s="273"/>
      <c r="KA73" s="273"/>
      <c r="KB73" s="273"/>
      <c r="KC73" s="273"/>
      <c r="KD73" s="276"/>
      <c r="KE73" s="276"/>
      <c r="KF73" s="276"/>
      <c r="KG73" s="276"/>
      <c r="KH73" s="276"/>
      <c r="KI73" s="276"/>
      <c r="KJ73" s="276"/>
      <c r="KK73" s="276"/>
      <c r="KL73" s="276"/>
      <c r="KM73" s="276"/>
      <c r="KN73" s="276"/>
      <c r="KO73" s="276"/>
      <c r="KP73" s="369">
        <v>1</v>
      </c>
      <c r="KQ73" s="367"/>
      <c r="KR73" s="367"/>
      <c r="KS73" s="367">
        <v>1</v>
      </c>
      <c r="KT73" s="367"/>
      <c r="KU73" s="367"/>
      <c r="KV73" s="367"/>
      <c r="KW73" s="367">
        <v>1</v>
      </c>
      <c r="KX73" s="367"/>
      <c r="KY73" s="367">
        <v>1</v>
      </c>
      <c r="KZ73" s="367"/>
      <c r="LA73" s="367"/>
      <c r="LB73" s="367"/>
      <c r="LC73" s="367"/>
      <c r="LD73" s="367">
        <v>1</v>
      </c>
      <c r="LE73" s="367"/>
      <c r="LF73" s="367">
        <v>1</v>
      </c>
      <c r="LG73" s="367"/>
      <c r="LH73" s="367"/>
      <c r="LI73" s="367"/>
      <c r="LJ73" s="367"/>
      <c r="LK73" s="367"/>
      <c r="LL73" s="367"/>
      <c r="LM73" s="367"/>
      <c r="LN73" s="367"/>
      <c r="LO73" s="367"/>
      <c r="LP73" s="367"/>
      <c r="LQ73" s="367"/>
      <c r="LR73" s="367"/>
      <c r="LS73" s="367"/>
      <c r="LT73" s="367"/>
      <c r="LU73" s="367"/>
      <c r="LV73" s="367"/>
      <c r="LW73" s="367"/>
      <c r="LX73" s="367"/>
      <c r="LY73" s="367"/>
      <c r="LZ73" s="367"/>
      <c r="MA73" s="367"/>
      <c r="MB73" s="367"/>
      <c r="MC73" s="367"/>
      <c r="MD73" s="367"/>
      <c r="ME73" s="367"/>
      <c r="MF73" s="367"/>
      <c r="MG73" s="367"/>
      <c r="MH73" s="367"/>
      <c r="MI73" s="367"/>
      <c r="MJ73" s="367"/>
      <c r="MK73" s="367"/>
      <c r="ML73" s="367"/>
      <c r="MM73" s="367"/>
      <c r="MN73" s="367"/>
      <c r="MO73" s="367"/>
      <c r="MP73" s="367"/>
      <c r="MQ73" s="367">
        <v>1</v>
      </c>
      <c r="MR73" s="367"/>
      <c r="MS73" s="367"/>
      <c r="MT73" s="367"/>
      <c r="MU73" s="367"/>
      <c r="MV73" s="367"/>
      <c r="MW73" s="367"/>
      <c r="MX73" s="367"/>
      <c r="MY73" s="367"/>
      <c r="MZ73" s="367"/>
      <c r="NA73" s="367"/>
      <c r="NB73" s="367"/>
      <c r="NC73" s="367"/>
      <c r="ND73" s="367"/>
      <c r="NE73" s="367">
        <v>1</v>
      </c>
      <c r="NF73" s="367"/>
      <c r="NG73" s="367"/>
      <c r="NH73" s="367"/>
      <c r="NI73" s="367"/>
      <c r="NJ73" s="367"/>
      <c r="NK73" s="367"/>
      <c r="NL73" s="367"/>
      <c r="NM73" s="367"/>
      <c r="NN73" s="367"/>
      <c r="NO73" s="367"/>
      <c r="NP73" s="368"/>
      <c r="NQ73" s="275"/>
      <c r="NR73" s="273"/>
      <c r="NS73" s="273"/>
      <c r="NT73" s="273"/>
      <c r="NU73" s="273">
        <v>1</v>
      </c>
      <c r="NV73" s="273">
        <v>1</v>
      </c>
      <c r="NW73" s="274"/>
    </row>
    <row r="74" spans="1:387" s="267" customFormat="1" ht="24" customHeight="1" x14ac:dyDescent="0.25">
      <c r="A74" s="290">
        <f>'Ratownictwo_medyczne I st.'!A74</f>
        <v>53</v>
      </c>
      <c r="B74" s="291" t="str">
        <f>IF('Ratownictwo_medyczne I st.'!B74&gt;0,'Ratownictwo_medyczne I st.'!B74," ")</f>
        <v>C</v>
      </c>
      <c r="C74" s="291" t="str">
        <f>IF('Ratownictwo_medyczne I st.'!C74&gt;0,'Ratownictwo_medyczne I st.'!C74," ")</f>
        <v>2025/2028</v>
      </c>
      <c r="D74" s="291" t="str">
        <f>IF('Ratownictwo_medyczne I st.'!D74&gt;0,'Ratownictwo_medyczne I st.'!D74," ")</f>
        <v xml:space="preserve"> </v>
      </c>
      <c r="E74" s="291">
        <f>IF('Ratownictwo_medyczne I st.'!E74&gt;0,'Ratownictwo_medyczne I st.'!E74," ")</f>
        <v>3</v>
      </c>
      <c r="F74" s="291" t="str">
        <f>IF('Ratownictwo_medyczne I st.'!F74&gt;0,'Ratownictwo_medyczne I st.'!F74," ")</f>
        <v>2027/2028</v>
      </c>
      <c r="G74" s="291" t="str">
        <f>IF('Ratownictwo_medyczne I st.'!G74&gt;0,'Ratownictwo_medyczne I st.'!G74," ")</f>
        <v>RPS</v>
      </c>
      <c r="H74" s="291" t="str">
        <f>IF('Ratownictwo_medyczne I st.'!H74&gt;0,'Ratownictwo_medyczne I st.'!H74," ")</f>
        <v>ze standardu</v>
      </c>
      <c r="I74" s="328" t="str">
        <f>IF('Ratownictwo_medyczne I st.'!I74&gt;0,'Ratownictwo_medyczne I st.'!I74," ")</f>
        <v>Neurochirurgia</v>
      </c>
      <c r="J74" s="250">
        <f>'Ratownictwo_medyczne I st.'!L74</f>
        <v>25</v>
      </c>
      <c r="K74" s="251">
        <f>'Ratownictwo_medyczne I st.'!M74</f>
        <v>5</v>
      </c>
      <c r="L74" s="252">
        <f>'Ratownictwo_medyczne I st.'!N74</f>
        <v>20</v>
      </c>
      <c r="M74" s="253">
        <f>'Ratownictwo_medyczne I st.'!AA74+'Ratownictwo_medyczne I st.'!AC74+'Ratownictwo_medyczne I st.'!AX74+'Ratownictwo_medyczne I st.'!AZ74</f>
        <v>10</v>
      </c>
      <c r="N74" s="317">
        <f>'Ratownictwo_medyczne I st.'!O74</f>
        <v>20</v>
      </c>
      <c r="O74" s="318">
        <f>'Ratownictwo_medyczne I st.'!P74</f>
        <v>1</v>
      </c>
      <c r="P74" s="319" t="str">
        <f>'Ratownictwo_medyczne I st.'!U74</f>
        <v>zal</v>
      </c>
      <c r="Q74" s="254">
        <f t="shared" si="29"/>
        <v>5</v>
      </c>
      <c r="R74" s="255">
        <f t="shared" si="30"/>
        <v>12</v>
      </c>
      <c r="S74" s="329">
        <f t="shared" si="31"/>
        <v>1</v>
      </c>
      <c r="T74" s="272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4"/>
      <c r="BV74" s="257"/>
      <c r="BW74" s="264"/>
      <c r="BX74" s="264"/>
      <c r="BY74" s="264"/>
      <c r="BZ74" s="264"/>
      <c r="CA74" s="264"/>
      <c r="CB74" s="264"/>
      <c r="CC74" s="264"/>
      <c r="CD74" s="264"/>
      <c r="CE74" s="264"/>
      <c r="CF74" s="264"/>
      <c r="CG74" s="264"/>
      <c r="CH74" s="264"/>
      <c r="CI74" s="264"/>
      <c r="CJ74" s="264"/>
      <c r="CK74" s="264"/>
      <c r="CL74" s="264"/>
      <c r="CM74" s="264"/>
      <c r="CN74" s="264"/>
      <c r="CO74" s="264"/>
      <c r="CP74" s="264"/>
      <c r="CQ74" s="264"/>
      <c r="CR74" s="264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1"/>
      <c r="EE74" s="364"/>
      <c r="EF74" s="365"/>
      <c r="EG74" s="365"/>
      <c r="EH74" s="365"/>
      <c r="EI74" s="365"/>
      <c r="EJ74" s="365"/>
      <c r="EK74" s="365"/>
      <c r="EL74" s="365"/>
      <c r="EM74" s="365"/>
      <c r="EN74" s="365"/>
      <c r="EO74" s="365"/>
      <c r="EP74" s="365"/>
      <c r="EQ74" s="365"/>
      <c r="ER74" s="365"/>
      <c r="ES74" s="365"/>
      <c r="ET74" s="365"/>
      <c r="EU74" s="365"/>
      <c r="EV74" s="365"/>
      <c r="EW74" s="365"/>
      <c r="EX74" s="365"/>
      <c r="EY74" s="365"/>
      <c r="EZ74" s="365"/>
      <c r="FA74" s="365"/>
      <c r="FB74" s="365"/>
      <c r="FC74" s="365"/>
      <c r="FD74" s="365"/>
      <c r="FE74" s="365"/>
      <c r="FF74" s="365"/>
      <c r="FG74" s="365"/>
      <c r="FH74" s="365"/>
      <c r="FI74" s="365"/>
      <c r="FJ74" s="365"/>
      <c r="FK74" s="365"/>
      <c r="FL74" s="365"/>
      <c r="FM74" s="365"/>
      <c r="FN74" s="365">
        <v>1</v>
      </c>
      <c r="FO74" s="365">
        <v>1</v>
      </c>
      <c r="FP74" s="365"/>
      <c r="FQ74" s="365"/>
      <c r="FR74" s="365"/>
      <c r="FS74" s="365"/>
      <c r="FT74" s="366"/>
      <c r="FU74" s="367"/>
      <c r="FV74" s="367"/>
      <c r="FW74" s="367"/>
      <c r="FX74" s="367"/>
      <c r="FY74" s="367"/>
      <c r="FZ74" s="367"/>
      <c r="GA74" s="367"/>
      <c r="GB74" s="367"/>
      <c r="GC74" s="367"/>
      <c r="GD74" s="367"/>
      <c r="GE74" s="367"/>
      <c r="GF74" s="367"/>
      <c r="GG74" s="367"/>
      <c r="GH74" s="367"/>
      <c r="GI74" s="367"/>
      <c r="GJ74" s="367"/>
      <c r="GK74" s="367"/>
      <c r="GL74" s="367"/>
      <c r="GM74" s="367"/>
      <c r="GN74" s="367"/>
      <c r="GO74" s="367"/>
      <c r="GP74" s="367"/>
      <c r="GQ74" s="367"/>
      <c r="GR74" s="367"/>
      <c r="GS74" s="367"/>
      <c r="GT74" s="367"/>
      <c r="GU74" s="367"/>
      <c r="GV74" s="367"/>
      <c r="GW74" s="367"/>
      <c r="GX74" s="367"/>
      <c r="GY74" s="367">
        <v>1</v>
      </c>
      <c r="GZ74" s="367"/>
      <c r="HA74" s="367"/>
      <c r="HB74" s="367"/>
      <c r="HC74" s="367"/>
      <c r="HD74" s="367"/>
      <c r="HE74" s="367"/>
      <c r="HF74" s="367"/>
      <c r="HG74" s="367"/>
      <c r="HH74" s="367"/>
      <c r="HI74" s="367"/>
      <c r="HJ74" s="367"/>
      <c r="HK74" s="367"/>
      <c r="HL74" s="367"/>
      <c r="HM74" s="367"/>
      <c r="HN74" s="367"/>
      <c r="HO74" s="367"/>
      <c r="HP74" s="367"/>
      <c r="HQ74" s="367"/>
      <c r="HR74" s="367"/>
      <c r="HS74" s="367"/>
      <c r="HT74" s="367"/>
      <c r="HU74" s="367"/>
      <c r="HV74" s="367"/>
      <c r="HW74" s="367"/>
      <c r="HX74" s="367"/>
      <c r="HY74" s="367"/>
      <c r="HZ74" s="367"/>
      <c r="IA74" s="367"/>
      <c r="IB74" s="367"/>
      <c r="IC74" s="367"/>
      <c r="ID74" s="367"/>
      <c r="IE74" s="367"/>
      <c r="IF74" s="367"/>
      <c r="IG74" s="367"/>
      <c r="IH74" s="367"/>
      <c r="II74" s="367"/>
      <c r="IJ74" s="367"/>
      <c r="IK74" s="367"/>
      <c r="IL74" s="367"/>
      <c r="IM74" s="367"/>
      <c r="IN74" s="367">
        <v>1</v>
      </c>
      <c r="IO74" s="367"/>
      <c r="IP74" s="367"/>
      <c r="IQ74" s="367">
        <v>1</v>
      </c>
      <c r="IR74" s="367"/>
      <c r="IS74" s="367"/>
      <c r="IT74" s="367"/>
      <c r="IU74" s="367"/>
      <c r="IV74" s="367"/>
      <c r="IW74" s="367"/>
      <c r="IX74" s="367"/>
      <c r="IY74" s="368"/>
      <c r="IZ74" s="272"/>
      <c r="JA74" s="273"/>
      <c r="JB74" s="276"/>
      <c r="JC74" s="276"/>
      <c r="JD74" s="276"/>
      <c r="JE74" s="276"/>
      <c r="JF74" s="276"/>
      <c r="JG74" s="276"/>
      <c r="JH74" s="276"/>
      <c r="JI74" s="276"/>
      <c r="JJ74" s="276"/>
      <c r="JK74" s="276"/>
      <c r="JL74" s="276"/>
      <c r="JM74" s="276"/>
      <c r="JN74" s="276"/>
      <c r="JO74" s="276"/>
      <c r="JP74" s="276"/>
      <c r="JQ74" s="276"/>
      <c r="JR74" s="274"/>
      <c r="JS74" s="275"/>
      <c r="JT74" s="273"/>
      <c r="JU74" s="273"/>
      <c r="JV74" s="273"/>
      <c r="JW74" s="273"/>
      <c r="JX74" s="273"/>
      <c r="JY74" s="273"/>
      <c r="JZ74" s="273"/>
      <c r="KA74" s="273"/>
      <c r="KB74" s="273"/>
      <c r="KC74" s="273"/>
      <c r="KD74" s="276"/>
      <c r="KE74" s="276"/>
      <c r="KF74" s="276"/>
      <c r="KG74" s="276"/>
      <c r="KH74" s="276"/>
      <c r="KI74" s="276"/>
      <c r="KJ74" s="276"/>
      <c r="KK74" s="276"/>
      <c r="KL74" s="276"/>
      <c r="KM74" s="276"/>
      <c r="KN74" s="276"/>
      <c r="KO74" s="276"/>
      <c r="KP74" s="369">
        <v>1</v>
      </c>
      <c r="KQ74" s="367"/>
      <c r="KR74" s="367"/>
      <c r="KS74" s="367">
        <v>1</v>
      </c>
      <c r="KT74" s="367"/>
      <c r="KU74" s="367"/>
      <c r="KV74" s="367"/>
      <c r="KW74" s="367">
        <v>1</v>
      </c>
      <c r="KX74" s="367"/>
      <c r="KY74" s="367"/>
      <c r="KZ74" s="367">
        <v>1</v>
      </c>
      <c r="LA74" s="367"/>
      <c r="LB74" s="367"/>
      <c r="LC74" s="367"/>
      <c r="LD74" s="367">
        <v>1</v>
      </c>
      <c r="LE74" s="367"/>
      <c r="LF74" s="367">
        <v>1</v>
      </c>
      <c r="LG74" s="367">
        <v>1</v>
      </c>
      <c r="LH74" s="367"/>
      <c r="LI74" s="367"/>
      <c r="LJ74" s="367"/>
      <c r="LK74" s="367"/>
      <c r="LL74" s="367"/>
      <c r="LM74" s="367"/>
      <c r="LN74" s="367"/>
      <c r="LO74" s="367"/>
      <c r="LP74" s="367"/>
      <c r="LQ74" s="367"/>
      <c r="LR74" s="367"/>
      <c r="LS74" s="367"/>
      <c r="LT74" s="367"/>
      <c r="LU74" s="367">
        <v>1</v>
      </c>
      <c r="LV74" s="367"/>
      <c r="LW74" s="367"/>
      <c r="LX74" s="367"/>
      <c r="LY74" s="367"/>
      <c r="LZ74" s="367">
        <v>1</v>
      </c>
      <c r="MA74" s="367"/>
      <c r="MB74" s="367"/>
      <c r="MC74" s="367"/>
      <c r="MD74" s="367"/>
      <c r="ME74" s="367"/>
      <c r="MF74" s="367"/>
      <c r="MG74" s="367"/>
      <c r="MH74" s="367"/>
      <c r="MI74" s="367"/>
      <c r="MJ74" s="367"/>
      <c r="MK74" s="367"/>
      <c r="ML74" s="367"/>
      <c r="MM74" s="367"/>
      <c r="MN74" s="367"/>
      <c r="MO74" s="367"/>
      <c r="MP74" s="367"/>
      <c r="MQ74" s="367">
        <v>1</v>
      </c>
      <c r="MR74" s="367"/>
      <c r="MS74" s="367"/>
      <c r="MT74" s="367"/>
      <c r="MU74" s="367"/>
      <c r="MV74" s="367"/>
      <c r="MW74" s="367"/>
      <c r="MX74" s="367"/>
      <c r="MY74" s="367"/>
      <c r="MZ74" s="367"/>
      <c r="NA74" s="367"/>
      <c r="NB74" s="367"/>
      <c r="NC74" s="367"/>
      <c r="ND74" s="367"/>
      <c r="NE74" s="367">
        <v>1</v>
      </c>
      <c r="NF74" s="367"/>
      <c r="NG74" s="367"/>
      <c r="NH74" s="367"/>
      <c r="NI74" s="367">
        <v>1</v>
      </c>
      <c r="NJ74" s="367"/>
      <c r="NK74" s="367"/>
      <c r="NL74" s="367"/>
      <c r="NM74" s="367"/>
      <c r="NN74" s="367"/>
      <c r="NO74" s="367"/>
      <c r="NP74" s="368"/>
      <c r="NQ74" s="275"/>
      <c r="NR74" s="273"/>
      <c r="NS74" s="273">
        <v>1</v>
      </c>
      <c r="NT74" s="273"/>
      <c r="NU74" s="273"/>
      <c r="NV74" s="273"/>
      <c r="NW74" s="274"/>
    </row>
    <row r="75" spans="1:387" s="267" customFormat="1" ht="24" customHeight="1" x14ac:dyDescent="0.25">
      <c r="A75" s="290">
        <f>'Ratownictwo_medyczne I st.'!A75</f>
        <v>54</v>
      </c>
      <c r="B75" s="291" t="str">
        <f>IF('Ratownictwo_medyczne I st.'!B75&gt;0,'Ratownictwo_medyczne I st.'!B75," ")</f>
        <v>C</v>
      </c>
      <c r="C75" s="291" t="str">
        <f>IF('Ratownictwo_medyczne I st.'!C75&gt;0,'Ratownictwo_medyczne I st.'!C75," ")</f>
        <v>2025/2028</v>
      </c>
      <c r="D75" s="291" t="str">
        <f>IF('Ratownictwo_medyczne I st.'!D75&gt;0,'Ratownictwo_medyczne I st.'!D75," ")</f>
        <v xml:space="preserve"> </v>
      </c>
      <c r="E75" s="291">
        <f>IF('Ratownictwo_medyczne I st.'!E75&gt;0,'Ratownictwo_medyczne I st.'!E75," ")</f>
        <v>3</v>
      </c>
      <c r="F75" s="291" t="str">
        <f>IF('Ratownictwo_medyczne I st.'!F75&gt;0,'Ratownictwo_medyczne I st.'!F75," ")</f>
        <v>2027/2028</v>
      </c>
      <c r="G75" s="291" t="str">
        <f>IF('Ratownictwo_medyczne I st.'!G75&gt;0,'Ratownictwo_medyczne I st.'!G75," ")</f>
        <v>RPS</v>
      </c>
      <c r="H75" s="291" t="str">
        <f>IF('Ratownictwo_medyczne I st.'!H75&gt;0,'Ratownictwo_medyczne I st.'!H75," ")</f>
        <v>ze standardu</v>
      </c>
      <c r="I75" s="328" t="str">
        <f>IF('Ratownictwo_medyczne I st.'!I75&gt;0,'Ratownictwo_medyczne I st.'!I75," ")</f>
        <v>Ginekologia i położnictwo</v>
      </c>
      <c r="J75" s="250">
        <f>'Ratownictwo_medyczne I st.'!L75</f>
        <v>50</v>
      </c>
      <c r="K75" s="251">
        <f>'Ratownictwo_medyczne I st.'!M75</f>
        <v>10</v>
      </c>
      <c r="L75" s="252">
        <f>'Ratownictwo_medyczne I st.'!N75</f>
        <v>40</v>
      </c>
      <c r="M75" s="253">
        <f>'Ratownictwo_medyczne I st.'!AA75+'Ratownictwo_medyczne I st.'!AC75+'Ratownictwo_medyczne I st.'!AX75+'Ratownictwo_medyczne I st.'!AZ75</f>
        <v>20</v>
      </c>
      <c r="N75" s="317">
        <f>'Ratownictwo_medyczne I st.'!O75</f>
        <v>40</v>
      </c>
      <c r="O75" s="318">
        <f>'Ratownictwo_medyczne I st.'!P75</f>
        <v>2</v>
      </c>
      <c r="P75" s="319" t="str">
        <f>'Ratownictwo_medyczne I st.'!U75</f>
        <v>zal</v>
      </c>
      <c r="Q75" s="254">
        <f t="shared" si="29"/>
        <v>4</v>
      </c>
      <c r="R75" s="255">
        <f t="shared" si="30"/>
        <v>8</v>
      </c>
      <c r="S75" s="329">
        <f t="shared" si="31"/>
        <v>2</v>
      </c>
      <c r="T75" s="272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4"/>
      <c r="BV75" s="257"/>
      <c r="BW75" s="264"/>
      <c r="BX75" s="264"/>
      <c r="BY75" s="264"/>
      <c r="BZ75" s="264"/>
      <c r="CA75" s="264"/>
      <c r="CB75" s="264"/>
      <c r="CC75" s="264"/>
      <c r="CD75" s="264"/>
      <c r="CE75" s="264"/>
      <c r="CF75" s="264"/>
      <c r="CG75" s="264"/>
      <c r="CH75" s="264"/>
      <c r="CI75" s="264"/>
      <c r="CJ75" s="264"/>
      <c r="CK75" s="264"/>
      <c r="CL75" s="264"/>
      <c r="CM75" s="264"/>
      <c r="CN75" s="264"/>
      <c r="CO75" s="264"/>
      <c r="CP75" s="264"/>
      <c r="CQ75" s="264"/>
      <c r="CR75" s="264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1"/>
      <c r="EE75" s="364"/>
      <c r="EF75" s="365"/>
      <c r="EG75" s="365"/>
      <c r="EH75" s="365"/>
      <c r="EI75" s="365"/>
      <c r="EJ75" s="365"/>
      <c r="EK75" s="365"/>
      <c r="EL75" s="365"/>
      <c r="EM75" s="365"/>
      <c r="EN75" s="365"/>
      <c r="EO75" s="365"/>
      <c r="EP75" s="365"/>
      <c r="EQ75" s="365"/>
      <c r="ER75" s="365"/>
      <c r="ES75" s="365"/>
      <c r="ET75" s="365"/>
      <c r="EU75" s="365"/>
      <c r="EV75" s="365"/>
      <c r="EW75" s="365"/>
      <c r="EX75" s="365"/>
      <c r="EY75" s="365"/>
      <c r="EZ75" s="365"/>
      <c r="FA75" s="365"/>
      <c r="FB75" s="365"/>
      <c r="FC75" s="365">
        <v>1</v>
      </c>
      <c r="FD75" s="365">
        <v>1</v>
      </c>
      <c r="FE75" s="365"/>
      <c r="FF75" s="365"/>
      <c r="FG75" s="365"/>
      <c r="FH75" s="365"/>
      <c r="FI75" s="365"/>
      <c r="FJ75" s="365"/>
      <c r="FK75" s="365"/>
      <c r="FL75" s="365"/>
      <c r="FM75" s="365"/>
      <c r="FN75" s="365"/>
      <c r="FO75" s="365"/>
      <c r="FP75" s="365"/>
      <c r="FQ75" s="365"/>
      <c r="FR75" s="365"/>
      <c r="FS75" s="365"/>
      <c r="FT75" s="366"/>
      <c r="FU75" s="367"/>
      <c r="FV75" s="367"/>
      <c r="FW75" s="367"/>
      <c r="FX75" s="367"/>
      <c r="FY75" s="367"/>
      <c r="FZ75" s="367"/>
      <c r="GA75" s="367"/>
      <c r="GB75" s="367"/>
      <c r="GC75" s="367"/>
      <c r="GD75" s="367"/>
      <c r="GE75" s="367"/>
      <c r="GF75" s="367"/>
      <c r="GG75" s="367"/>
      <c r="GH75" s="367"/>
      <c r="GI75" s="367"/>
      <c r="GJ75" s="367"/>
      <c r="GK75" s="367"/>
      <c r="GL75" s="367"/>
      <c r="GM75" s="367"/>
      <c r="GN75" s="367"/>
      <c r="GO75" s="367"/>
      <c r="GP75" s="367"/>
      <c r="GQ75" s="367"/>
      <c r="GR75" s="367"/>
      <c r="GS75" s="367"/>
      <c r="GT75" s="367"/>
      <c r="GU75" s="367"/>
      <c r="GV75" s="367"/>
      <c r="GW75" s="367"/>
      <c r="GX75" s="367"/>
      <c r="GY75" s="367"/>
      <c r="GZ75" s="367"/>
      <c r="HA75" s="367"/>
      <c r="HB75" s="367"/>
      <c r="HC75" s="367"/>
      <c r="HD75" s="367"/>
      <c r="HE75" s="367"/>
      <c r="HF75" s="367"/>
      <c r="HG75" s="367"/>
      <c r="HH75" s="367"/>
      <c r="HI75" s="367"/>
      <c r="HJ75" s="367">
        <v>1</v>
      </c>
      <c r="HK75" s="367"/>
      <c r="HL75" s="367"/>
      <c r="HM75" s="367"/>
      <c r="HN75" s="367"/>
      <c r="HO75" s="367"/>
      <c r="HP75" s="367"/>
      <c r="HQ75" s="367"/>
      <c r="HR75" s="367"/>
      <c r="HS75" s="367"/>
      <c r="HT75" s="367"/>
      <c r="HU75" s="367"/>
      <c r="HV75" s="367"/>
      <c r="HW75" s="367"/>
      <c r="HX75" s="367"/>
      <c r="HY75" s="367"/>
      <c r="HZ75" s="367"/>
      <c r="IA75" s="367"/>
      <c r="IB75" s="367"/>
      <c r="IC75" s="367"/>
      <c r="ID75" s="367"/>
      <c r="IE75" s="367"/>
      <c r="IF75" s="367"/>
      <c r="IG75" s="367"/>
      <c r="IH75" s="367"/>
      <c r="II75" s="367"/>
      <c r="IJ75" s="367">
        <v>1</v>
      </c>
      <c r="IK75" s="367"/>
      <c r="IL75" s="367"/>
      <c r="IM75" s="367"/>
      <c r="IN75" s="367"/>
      <c r="IO75" s="367"/>
      <c r="IP75" s="367"/>
      <c r="IQ75" s="367"/>
      <c r="IR75" s="367"/>
      <c r="IS75" s="367"/>
      <c r="IT75" s="367"/>
      <c r="IU75" s="367"/>
      <c r="IV75" s="367"/>
      <c r="IW75" s="367"/>
      <c r="IX75" s="367"/>
      <c r="IY75" s="368"/>
      <c r="IZ75" s="272"/>
      <c r="JA75" s="273"/>
      <c r="JB75" s="276"/>
      <c r="JC75" s="276"/>
      <c r="JD75" s="276"/>
      <c r="JE75" s="276"/>
      <c r="JF75" s="276"/>
      <c r="JG75" s="276"/>
      <c r="JH75" s="276"/>
      <c r="JI75" s="276"/>
      <c r="JJ75" s="276"/>
      <c r="JK75" s="276"/>
      <c r="JL75" s="276"/>
      <c r="JM75" s="276"/>
      <c r="JN75" s="276"/>
      <c r="JO75" s="276"/>
      <c r="JP75" s="276"/>
      <c r="JQ75" s="276"/>
      <c r="JR75" s="274"/>
      <c r="JS75" s="275"/>
      <c r="JT75" s="273"/>
      <c r="JU75" s="273"/>
      <c r="JV75" s="273"/>
      <c r="JW75" s="273"/>
      <c r="JX75" s="273"/>
      <c r="JY75" s="273"/>
      <c r="JZ75" s="273"/>
      <c r="KA75" s="273"/>
      <c r="KB75" s="273"/>
      <c r="KC75" s="273"/>
      <c r="KD75" s="276"/>
      <c r="KE75" s="276"/>
      <c r="KF75" s="276"/>
      <c r="KG75" s="276"/>
      <c r="KH75" s="276"/>
      <c r="KI75" s="276"/>
      <c r="KJ75" s="276"/>
      <c r="KK75" s="276"/>
      <c r="KL75" s="276"/>
      <c r="KM75" s="276"/>
      <c r="KN75" s="276"/>
      <c r="KO75" s="276"/>
      <c r="KP75" s="369"/>
      <c r="KQ75" s="367"/>
      <c r="KR75" s="367"/>
      <c r="KS75" s="367"/>
      <c r="KT75" s="367">
        <v>1</v>
      </c>
      <c r="KU75" s="367">
        <v>1</v>
      </c>
      <c r="KV75" s="367"/>
      <c r="KW75" s="367"/>
      <c r="KX75" s="367"/>
      <c r="KY75" s="367">
        <v>1</v>
      </c>
      <c r="KZ75" s="367"/>
      <c r="LA75" s="367"/>
      <c r="LB75" s="367"/>
      <c r="LC75" s="367"/>
      <c r="LD75" s="367"/>
      <c r="LE75" s="367"/>
      <c r="LF75" s="367"/>
      <c r="LG75" s="367"/>
      <c r="LH75" s="367"/>
      <c r="LI75" s="367"/>
      <c r="LJ75" s="367"/>
      <c r="LK75" s="367"/>
      <c r="LL75" s="367"/>
      <c r="LM75" s="367"/>
      <c r="LN75" s="367"/>
      <c r="LO75" s="367"/>
      <c r="LP75" s="367"/>
      <c r="LQ75" s="367"/>
      <c r="LR75" s="367"/>
      <c r="LS75" s="367"/>
      <c r="LT75" s="367"/>
      <c r="LU75" s="367"/>
      <c r="LV75" s="367"/>
      <c r="LW75" s="367"/>
      <c r="LX75" s="367"/>
      <c r="LY75" s="367"/>
      <c r="LZ75" s="367"/>
      <c r="MA75" s="367"/>
      <c r="MB75" s="367"/>
      <c r="MC75" s="367"/>
      <c r="MD75" s="367"/>
      <c r="ME75" s="367"/>
      <c r="MF75" s="367"/>
      <c r="MG75" s="367"/>
      <c r="MH75" s="367"/>
      <c r="MI75" s="367"/>
      <c r="MJ75" s="367"/>
      <c r="MK75" s="367">
        <v>1</v>
      </c>
      <c r="ML75" s="367"/>
      <c r="MM75" s="367"/>
      <c r="MN75" s="367"/>
      <c r="MO75" s="367"/>
      <c r="MP75" s="367"/>
      <c r="MQ75" s="367"/>
      <c r="MR75" s="367"/>
      <c r="MS75" s="367"/>
      <c r="MT75" s="367"/>
      <c r="MU75" s="367"/>
      <c r="MV75" s="367"/>
      <c r="MW75" s="367"/>
      <c r="MX75" s="367">
        <v>1</v>
      </c>
      <c r="MY75" s="367"/>
      <c r="MZ75" s="367"/>
      <c r="NA75" s="367"/>
      <c r="NB75" s="367"/>
      <c r="NC75" s="367"/>
      <c r="ND75" s="367"/>
      <c r="NE75" s="367">
        <v>1</v>
      </c>
      <c r="NF75" s="367">
        <v>1</v>
      </c>
      <c r="NG75" s="367">
        <v>1</v>
      </c>
      <c r="NH75" s="367"/>
      <c r="NI75" s="367"/>
      <c r="NJ75" s="367"/>
      <c r="NK75" s="367"/>
      <c r="NL75" s="367"/>
      <c r="NM75" s="367"/>
      <c r="NN75" s="367"/>
      <c r="NO75" s="367"/>
      <c r="NP75" s="368"/>
      <c r="NQ75" s="275"/>
      <c r="NR75" s="273"/>
      <c r="NS75" s="273">
        <v>1</v>
      </c>
      <c r="NT75" s="273"/>
      <c r="NU75" s="273"/>
      <c r="NV75" s="273"/>
      <c r="NW75" s="274">
        <v>1</v>
      </c>
    </row>
    <row r="76" spans="1:387" s="267" customFormat="1" ht="30" customHeight="1" x14ac:dyDescent="0.25">
      <c r="A76" s="290">
        <f>'Ratownictwo_medyczne I st.'!A76</f>
        <v>55</v>
      </c>
      <c r="B76" s="291" t="str">
        <f>IF('Ratownictwo_medyczne I st.'!B76&gt;0,'Ratownictwo_medyczne I st.'!B76," ")</f>
        <v>C</v>
      </c>
      <c r="C76" s="291" t="str">
        <f>IF('Ratownictwo_medyczne I st.'!C76&gt;0,'Ratownictwo_medyczne I st.'!C76," ")</f>
        <v>2025/2028</v>
      </c>
      <c r="D76" s="291" t="str">
        <f>IF('Ratownictwo_medyczne I st.'!D76&gt;0,'Ratownictwo_medyczne I st.'!D76," ")</f>
        <v xml:space="preserve"> </v>
      </c>
      <c r="E76" s="291">
        <f>IF('Ratownictwo_medyczne I st.'!E76&gt;0,'Ratownictwo_medyczne I st.'!E76," ")</f>
        <v>3</v>
      </c>
      <c r="F76" s="291" t="str">
        <f>IF('Ratownictwo_medyczne I st.'!F76&gt;0,'Ratownictwo_medyczne I st.'!F76," ")</f>
        <v>2027/2028</v>
      </c>
      <c r="G76" s="291" t="str">
        <f>IF('Ratownictwo_medyczne I st.'!G76&gt;0,'Ratownictwo_medyczne I st.'!G76," ")</f>
        <v>RPS</v>
      </c>
      <c r="H76" s="291" t="str">
        <f>IF('Ratownictwo_medyczne I st.'!H76&gt;0,'Ratownictwo_medyczne I st.'!H76," ")</f>
        <v>ze standardu</v>
      </c>
      <c r="I76" s="328" t="str">
        <f>IF('Ratownictwo_medyczne I st.'!I76&gt;0,'Ratownictwo_medyczne I st.'!I76," ")</f>
        <v>Pediatria</v>
      </c>
      <c r="J76" s="250">
        <f>'Ratownictwo_medyczne I st.'!L76</f>
        <v>90</v>
      </c>
      <c r="K76" s="251">
        <f>'Ratownictwo_medyczne I st.'!M76</f>
        <v>15</v>
      </c>
      <c r="L76" s="252">
        <f>'Ratownictwo_medyczne I st.'!N76</f>
        <v>75</v>
      </c>
      <c r="M76" s="253">
        <f>'Ratownictwo_medyczne I st.'!AA76+'Ratownictwo_medyczne I st.'!AC76+'Ratownictwo_medyczne I st.'!AX76+'Ratownictwo_medyczne I st.'!AZ76</f>
        <v>30</v>
      </c>
      <c r="N76" s="317">
        <f>'Ratownictwo_medyczne I st.'!O76</f>
        <v>75</v>
      </c>
      <c r="O76" s="318">
        <f>'Ratownictwo_medyczne I st.'!P76</f>
        <v>3.5</v>
      </c>
      <c r="P76" s="319" t="str">
        <f>'Ratownictwo_medyczne I st.'!U76</f>
        <v>egz</v>
      </c>
      <c r="Q76" s="254">
        <f t="shared" si="29"/>
        <v>10</v>
      </c>
      <c r="R76" s="255">
        <f t="shared" si="30"/>
        <v>7</v>
      </c>
      <c r="S76" s="329">
        <f t="shared" si="31"/>
        <v>2</v>
      </c>
      <c r="T76" s="272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4"/>
      <c r="BV76" s="257"/>
      <c r="BW76" s="264"/>
      <c r="BX76" s="264"/>
      <c r="BY76" s="264"/>
      <c r="BZ76" s="264"/>
      <c r="CA76" s="264"/>
      <c r="CB76" s="264"/>
      <c r="CC76" s="264"/>
      <c r="CD76" s="264"/>
      <c r="CE76" s="264"/>
      <c r="CF76" s="264"/>
      <c r="CG76" s="264"/>
      <c r="CH76" s="264"/>
      <c r="CI76" s="264"/>
      <c r="CJ76" s="264"/>
      <c r="CK76" s="264"/>
      <c r="CL76" s="264"/>
      <c r="CM76" s="264"/>
      <c r="CN76" s="264"/>
      <c r="CO76" s="264"/>
      <c r="CP76" s="264"/>
      <c r="CQ76" s="264"/>
      <c r="CR76" s="264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1"/>
      <c r="EE76" s="364">
        <v>1</v>
      </c>
      <c r="EF76" s="365">
        <v>1</v>
      </c>
      <c r="EG76" s="365">
        <v>1</v>
      </c>
      <c r="EH76" s="365">
        <v>1</v>
      </c>
      <c r="EI76" s="365">
        <v>1</v>
      </c>
      <c r="EJ76" s="365">
        <v>1</v>
      </c>
      <c r="EK76" s="365">
        <v>1</v>
      </c>
      <c r="EL76" s="365"/>
      <c r="EM76" s="365"/>
      <c r="EN76" s="365"/>
      <c r="EO76" s="365"/>
      <c r="EP76" s="365"/>
      <c r="EQ76" s="365"/>
      <c r="ER76" s="365"/>
      <c r="ES76" s="365"/>
      <c r="ET76" s="365"/>
      <c r="EU76" s="365"/>
      <c r="EV76" s="365"/>
      <c r="EW76" s="365"/>
      <c r="EX76" s="365">
        <v>1</v>
      </c>
      <c r="EY76" s="365"/>
      <c r="EZ76" s="365"/>
      <c r="FA76" s="365"/>
      <c r="FB76" s="365"/>
      <c r="FC76" s="365">
        <v>1</v>
      </c>
      <c r="FD76" s="365">
        <v>1</v>
      </c>
      <c r="FE76" s="365"/>
      <c r="FF76" s="365"/>
      <c r="FG76" s="365"/>
      <c r="FH76" s="365"/>
      <c r="FI76" s="365"/>
      <c r="FJ76" s="365"/>
      <c r="FK76" s="365"/>
      <c r="FL76" s="365"/>
      <c r="FM76" s="365"/>
      <c r="FN76" s="365"/>
      <c r="FO76" s="365"/>
      <c r="FP76" s="365"/>
      <c r="FQ76" s="365"/>
      <c r="FR76" s="365"/>
      <c r="FS76" s="365"/>
      <c r="FT76" s="366"/>
      <c r="FU76" s="367"/>
      <c r="FV76" s="367"/>
      <c r="FW76" s="367"/>
      <c r="FX76" s="367"/>
      <c r="FY76" s="367"/>
      <c r="FZ76" s="367"/>
      <c r="GA76" s="367"/>
      <c r="GB76" s="367"/>
      <c r="GC76" s="367"/>
      <c r="GD76" s="367"/>
      <c r="GE76" s="367"/>
      <c r="GF76" s="367"/>
      <c r="GG76" s="367"/>
      <c r="GH76" s="367"/>
      <c r="GI76" s="367"/>
      <c r="GJ76" s="367"/>
      <c r="GK76" s="367"/>
      <c r="GL76" s="367"/>
      <c r="GM76" s="367"/>
      <c r="GN76" s="367"/>
      <c r="GO76" s="367"/>
      <c r="GP76" s="367"/>
      <c r="GQ76" s="367"/>
      <c r="GR76" s="367"/>
      <c r="GS76" s="367"/>
      <c r="GT76" s="367"/>
      <c r="GU76" s="367"/>
      <c r="GV76" s="367"/>
      <c r="GW76" s="367"/>
      <c r="GX76" s="367"/>
      <c r="GY76" s="367"/>
      <c r="GZ76" s="367"/>
      <c r="HA76" s="367"/>
      <c r="HB76" s="367"/>
      <c r="HC76" s="367"/>
      <c r="HD76" s="367"/>
      <c r="HE76" s="367"/>
      <c r="HF76" s="367"/>
      <c r="HG76" s="367"/>
      <c r="HH76" s="367"/>
      <c r="HI76" s="367"/>
      <c r="HJ76" s="367"/>
      <c r="HK76" s="367"/>
      <c r="HL76" s="367"/>
      <c r="HM76" s="367"/>
      <c r="HN76" s="367"/>
      <c r="HO76" s="367"/>
      <c r="HP76" s="367"/>
      <c r="HQ76" s="367"/>
      <c r="HR76" s="367"/>
      <c r="HS76" s="367"/>
      <c r="HT76" s="367"/>
      <c r="HU76" s="367"/>
      <c r="HV76" s="367"/>
      <c r="HW76" s="367"/>
      <c r="HX76" s="367"/>
      <c r="HY76" s="367"/>
      <c r="HZ76" s="367"/>
      <c r="IA76" s="367"/>
      <c r="IB76" s="367"/>
      <c r="IC76" s="367"/>
      <c r="ID76" s="367"/>
      <c r="IE76" s="367"/>
      <c r="IF76" s="367"/>
      <c r="IG76" s="367"/>
      <c r="IH76" s="367"/>
      <c r="II76" s="367"/>
      <c r="IJ76" s="367"/>
      <c r="IK76" s="367"/>
      <c r="IL76" s="367"/>
      <c r="IM76" s="367"/>
      <c r="IN76" s="367"/>
      <c r="IO76" s="367"/>
      <c r="IP76" s="367"/>
      <c r="IQ76" s="367"/>
      <c r="IR76" s="367"/>
      <c r="IS76" s="367"/>
      <c r="IT76" s="367"/>
      <c r="IU76" s="367"/>
      <c r="IV76" s="367"/>
      <c r="IW76" s="367"/>
      <c r="IX76" s="367"/>
      <c r="IY76" s="368"/>
      <c r="IZ76" s="272"/>
      <c r="JA76" s="273"/>
      <c r="JB76" s="276"/>
      <c r="JC76" s="276"/>
      <c r="JD76" s="276"/>
      <c r="JE76" s="276"/>
      <c r="JF76" s="276"/>
      <c r="JG76" s="276"/>
      <c r="JH76" s="276"/>
      <c r="JI76" s="276"/>
      <c r="JJ76" s="276"/>
      <c r="JK76" s="276"/>
      <c r="JL76" s="276"/>
      <c r="JM76" s="276"/>
      <c r="JN76" s="276"/>
      <c r="JO76" s="276"/>
      <c r="JP76" s="276"/>
      <c r="JQ76" s="276"/>
      <c r="JR76" s="274"/>
      <c r="JS76" s="275"/>
      <c r="JT76" s="273"/>
      <c r="JU76" s="273"/>
      <c r="JV76" s="273"/>
      <c r="JW76" s="273"/>
      <c r="JX76" s="273"/>
      <c r="JY76" s="273"/>
      <c r="JZ76" s="273"/>
      <c r="KA76" s="273"/>
      <c r="KB76" s="273"/>
      <c r="KC76" s="273"/>
      <c r="KD76" s="276"/>
      <c r="KE76" s="276"/>
      <c r="KF76" s="276"/>
      <c r="KG76" s="276"/>
      <c r="KH76" s="276"/>
      <c r="KI76" s="276"/>
      <c r="KJ76" s="276"/>
      <c r="KK76" s="276"/>
      <c r="KL76" s="276"/>
      <c r="KM76" s="276"/>
      <c r="KN76" s="276"/>
      <c r="KO76" s="276"/>
      <c r="KP76" s="369"/>
      <c r="KQ76" s="367"/>
      <c r="KR76" s="367">
        <v>1</v>
      </c>
      <c r="KS76" s="367">
        <v>1</v>
      </c>
      <c r="KT76" s="367">
        <v>1</v>
      </c>
      <c r="KU76" s="367">
        <v>1</v>
      </c>
      <c r="KV76" s="367"/>
      <c r="KW76" s="367">
        <v>1</v>
      </c>
      <c r="KX76" s="367"/>
      <c r="KY76" s="367"/>
      <c r="KZ76" s="367"/>
      <c r="LA76" s="367"/>
      <c r="LB76" s="367"/>
      <c r="LC76" s="367"/>
      <c r="LD76" s="367">
        <v>1</v>
      </c>
      <c r="LE76" s="367"/>
      <c r="LF76" s="367"/>
      <c r="LG76" s="367"/>
      <c r="LH76" s="367"/>
      <c r="LI76" s="367"/>
      <c r="LJ76" s="367"/>
      <c r="LK76" s="367"/>
      <c r="LL76" s="367"/>
      <c r="LM76" s="367"/>
      <c r="LN76" s="367"/>
      <c r="LO76" s="367"/>
      <c r="LP76" s="367"/>
      <c r="LQ76" s="367"/>
      <c r="LR76" s="367"/>
      <c r="LS76" s="367"/>
      <c r="LT76" s="367"/>
      <c r="LU76" s="367"/>
      <c r="LV76" s="367"/>
      <c r="LW76" s="367"/>
      <c r="LX76" s="367"/>
      <c r="LY76" s="367"/>
      <c r="LZ76" s="367"/>
      <c r="MA76" s="367"/>
      <c r="MB76" s="367"/>
      <c r="MC76" s="367"/>
      <c r="MD76" s="367"/>
      <c r="ME76" s="367"/>
      <c r="MF76" s="367"/>
      <c r="MG76" s="367"/>
      <c r="MH76" s="367"/>
      <c r="MI76" s="367"/>
      <c r="MJ76" s="367"/>
      <c r="MK76" s="367"/>
      <c r="ML76" s="367"/>
      <c r="MM76" s="367"/>
      <c r="MN76" s="367"/>
      <c r="MO76" s="367"/>
      <c r="MP76" s="367"/>
      <c r="MQ76" s="367"/>
      <c r="MR76" s="367"/>
      <c r="MS76" s="367"/>
      <c r="MT76" s="367"/>
      <c r="MU76" s="367"/>
      <c r="MV76" s="367"/>
      <c r="MW76" s="367"/>
      <c r="MX76" s="367"/>
      <c r="MY76" s="367"/>
      <c r="MZ76" s="367"/>
      <c r="NA76" s="367"/>
      <c r="NB76" s="367"/>
      <c r="NC76" s="367"/>
      <c r="ND76" s="367"/>
      <c r="NE76" s="367"/>
      <c r="NF76" s="367">
        <v>1</v>
      </c>
      <c r="NG76" s="367"/>
      <c r="NH76" s="367"/>
      <c r="NI76" s="367"/>
      <c r="NJ76" s="367"/>
      <c r="NK76" s="367"/>
      <c r="NL76" s="367"/>
      <c r="NM76" s="367"/>
      <c r="NN76" s="367"/>
      <c r="NO76" s="367"/>
      <c r="NP76" s="368"/>
      <c r="NQ76" s="275"/>
      <c r="NR76" s="273"/>
      <c r="NS76" s="273">
        <v>1</v>
      </c>
      <c r="NT76" s="273"/>
      <c r="NU76" s="273"/>
      <c r="NV76" s="273">
        <v>1</v>
      </c>
      <c r="NW76" s="274"/>
    </row>
    <row r="77" spans="1:387" s="267" customFormat="1" ht="30" customHeight="1" x14ac:dyDescent="0.25">
      <c r="A77" s="290">
        <f>'Ratownictwo_medyczne I st.'!A77</f>
        <v>56</v>
      </c>
      <c r="B77" s="291" t="str">
        <f>IF('Ratownictwo_medyczne I st.'!B77&gt;0,'Ratownictwo_medyczne I st.'!B77," ")</f>
        <v>C</v>
      </c>
      <c r="C77" s="291" t="str">
        <f>IF('Ratownictwo_medyczne I st.'!C77&gt;0,'Ratownictwo_medyczne I st.'!C77," ")</f>
        <v>2025/2028</v>
      </c>
      <c r="D77" s="291" t="str">
        <f>IF('Ratownictwo_medyczne I st.'!D77&gt;0,'Ratownictwo_medyczne I st.'!D77," ")</f>
        <v xml:space="preserve"> </v>
      </c>
      <c r="E77" s="291">
        <f>IF('Ratownictwo_medyczne I st.'!E77&gt;0,'Ratownictwo_medyczne I st.'!E77," ")</f>
        <v>3</v>
      </c>
      <c r="F77" s="291" t="str">
        <f>IF('Ratownictwo_medyczne I st.'!F77&gt;0,'Ratownictwo_medyczne I st.'!F77," ")</f>
        <v>2027/2028</v>
      </c>
      <c r="G77" s="291" t="str">
        <f>IF('Ratownictwo_medyczne I st.'!G77&gt;0,'Ratownictwo_medyczne I st.'!G77," ")</f>
        <v>RPS</v>
      </c>
      <c r="H77" s="291" t="str">
        <f>IF('Ratownictwo_medyczne I st.'!H77&gt;0,'Ratownictwo_medyczne I st.'!H77," ")</f>
        <v>ze standardu</v>
      </c>
      <c r="I77" s="328" t="str">
        <f>IF('Ratownictwo_medyczne I st.'!I77&gt;0,'Ratownictwo_medyczne I st.'!I77," ")</f>
        <v>Ortopedia i traumatologia narządu ruchu</v>
      </c>
      <c r="J77" s="250">
        <f>'Ratownictwo_medyczne I st.'!L77</f>
        <v>50</v>
      </c>
      <c r="K77" s="251">
        <f>'Ratownictwo_medyczne I st.'!M77</f>
        <v>5</v>
      </c>
      <c r="L77" s="252">
        <f>'Ratownictwo_medyczne I st.'!N77</f>
        <v>45</v>
      </c>
      <c r="M77" s="253">
        <f>'Ratownictwo_medyczne I st.'!AA77+'Ratownictwo_medyczne I st.'!AC77+'Ratownictwo_medyczne I st.'!AX77+'Ratownictwo_medyczne I st.'!AZ77</f>
        <v>20</v>
      </c>
      <c r="N77" s="317">
        <f>'Ratownictwo_medyczne I st.'!O77</f>
        <v>45</v>
      </c>
      <c r="O77" s="318">
        <f>'Ratownictwo_medyczne I st.'!P77</f>
        <v>2</v>
      </c>
      <c r="P77" s="319" t="str">
        <f>'Ratownictwo_medyczne I st.'!U77</f>
        <v>zal</v>
      </c>
      <c r="Q77" s="254">
        <f t="shared" si="29"/>
        <v>7</v>
      </c>
      <c r="R77" s="255">
        <f t="shared" si="30"/>
        <v>6</v>
      </c>
      <c r="S77" s="329">
        <f t="shared" si="31"/>
        <v>1</v>
      </c>
      <c r="T77" s="272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4"/>
      <c r="BV77" s="257"/>
      <c r="BW77" s="264"/>
      <c r="BX77" s="264"/>
      <c r="BY77" s="264"/>
      <c r="BZ77" s="264"/>
      <c r="CA77" s="264"/>
      <c r="CB77" s="264"/>
      <c r="CC77" s="264"/>
      <c r="CD77" s="264"/>
      <c r="CE77" s="264"/>
      <c r="CF77" s="264"/>
      <c r="CG77" s="264"/>
      <c r="CH77" s="264"/>
      <c r="CI77" s="264"/>
      <c r="CJ77" s="264"/>
      <c r="CK77" s="264"/>
      <c r="CL77" s="264"/>
      <c r="CM77" s="264"/>
      <c r="CN77" s="264"/>
      <c r="CO77" s="264"/>
      <c r="CP77" s="264"/>
      <c r="CQ77" s="264"/>
      <c r="CR77" s="264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1"/>
      <c r="EE77" s="364"/>
      <c r="EF77" s="365"/>
      <c r="EG77" s="365"/>
      <c r="EH77" s="365"/>
      <c r="EI77" s="365"/>
      <c r="EJ77" s="365"/>
      <c r="EK77" s="365"/>
      <c r="EL77" s="365"/>
      <c r="EM77" s="365"/>
      <c r="EN77" s="365"/>
      <c r="EO77" s="365"/>
      <c r="EP77" s="365"/>
      <c r="EQ77" s="365"/>
      <c r="ER77" s="365"/>
      <c r="ES77" s="365"/>
      <c r="ET77" s="365"/>
      <c r="EU77" s="365"/>
      <c r="EV77" s="365"/>
      <c r="EW77" s="365"/>
      <c r="EX77" s="365"/>
      <c r="EY77" s="365"/>
      <c r="EZ77" s="365"/>
      <c r="FA77" s="365"/>
      <c r="FB77" s="365"/>
      <c r="FC77" s="365">
        <v>1</v>
      </c>
      <c r="FD77" s="365">
        <v>1</v>
      </c>
      <c r="FE77" s="365"/>
      <c r="FF77" s="365"/>
      <c r="FG77" s="365"/>
      <c r="FH77" s="365"/>
      <c r="FI77" s="365"/>
      <c r="FJ77" s="365"/>
      <c r="FK77" s="365"/>
      <c r="FL77" s="365"/>
      <c r="FM77" s="365"/>
      <c r="FN77" s="365"/>
      <c r="FO77" s="365"/>
      <c r="FP77" s="365"/>
      <c r="FQ77" s="365"/>
      <c r="FR77" s="365"/>
      <c r="FS77" s="365"/>
      <c r="FT77" s="366"/>
      <c r="FU77" s="367"/>
      <c r="FV77" s="367"/>
      <c r="FW77" s="367"/>
      <c r="FX77" s="367"/>
      <c r="FY77" s="367"/>
      <c r="FZ77" s="367"/>
      <c r="GA77" s="367"/>
      <c r="GB77" s="367"/>
      <c r="GC77" s="367"/>
      <c r="GD77" s="367"/>
      <c r="GE77" s="367"/>
      <c r="GF77" s="367"/>
      <c r="GG77" s="367"/>
      <c r="GH77" s="367"/>
      <c r="GI77" s="367"/>
      <c r="GJ77" s="367"/>
      <c r="GK77" s="367"/>
      <c r="GL77" s="367"/>
      <c r="GM77" s="367"/>
      <c r="GN77" s="367"/>
      <c r="GO77" s="367"/>
      <c r="GP77" s="367"/>
      <c r="GQ77" s="367"/>
      <c r="GR77" s="367"/>
      <c r="GS77" s="367"/>
      <c r="GT77" s="367"/>
      <c r="GU77" s="367"/>
      <c r="GV77" s="367"/>
      <c r="GW77" s="367"/>
      <c r="GX77" s="367"/>
      <c r="GY77" s="367"/>
      <c r="GZ77" s="367">
        <v>1</v>
      </c>
      <c r="HA77" s="367">
        <v>1</v>
      </c>
      <c r="HB77" s="367"/>
      <c r="HC77" s="367"/>
      <c r="HD77" s="367"/>
      <c r="HE77" s="367"/>
      <c r="HF77" s="367">
        <v>1</v>
      </c>
      <c r="HG77" s="367"/>
      <c r="HH77" s="367"/>
      <c r="HI77" s="367"/>
      <c r="HJ77" s="367"/>
      <c r="HK77" s="367"/>
      <c r="HL77" s="367"/>
      <c r="HM77" s="367"/>
      <c r="HN77" s="367"/>
      <c r="HO77" s="367"/>
      <c r="HP77" s="367"/>
      <c r="HQ77" s="367"/>
      <c r="HR77" s="367"/>
      <c r="HS77" s="367"/>
      <c r="HT77" s="367"/>
      <c r="HU77" s="367"/>
      <c r="HV77" s="367"/>
      <c r="HW77" s="367"/>
      <c r="HX77" s="367"/>
      <c r="HY77" s="367"/>
      <c r="HZ77" s="367"/>
      <c r="IA77" s="367"/>
      <c r="IB77" s="367">
        <v>1</v>
      </c>
      <c r="IC77" s="367">
        <v>1</v>
      </c>
      <c r="ID77" s="367"/>
      <c r="IE77" s="367"/>
      <c r="IF77" s="367"/>
      <c r="IG77" s="367"/>
      <c r="IH77" s="367"/>
      <c r="II77" s="367"/>
      <c r="IJ77" s="367"/>
      <c r="IK77" s="367"/>
      <c r="IL77" s="367"/>
      <c r="IM77" s="367"/>
      <c r="IN77" s="367"/>
      <c r="IO77" s="367"/>
      <c r="IP77" s="367"/>
      <c r="IQ77" s="367"/>
      <c r="IR77" s="367"/>
      <c r="IS77" s="367"/>
      <c r="IT77" s="367"/>
      <c r="IU77" s="367"/>
      <c r="IV77" s="367"/>
      <c r="IW77" s="367"/>
      <c r="IX77" s="367"/>
      <c r="IY77" s="368"/>
      <c r="IZ77" s="272"/>
      <c r="JA77" s="273"/>
      <c r="JB77" s="276"/>
      <c r="JC77" s="276"/>
      <c r="JD77" s="276"/>
      <c r="JE77" s="276"/>
      <c r="JF77" s="276"/>
      <c r="JG77" s="276"/>
      <c r="JH77" s="276"/>
      <c r="JI77" s="276"/>
      <c r="JJ77" s="276"/>
      <c r="JK77" s="276"/>
      <c r="JL77" s="276"/>
      <c r="JM77" s="276"/>
      <c r="JN77" s="276"/>
      <c r="JO77" s="276"/>
      <c r="JP77" s="276"/>
      <c r="JQ77" s="276"/>
      <c r="JR77" s="274"/>
      <c r="JS77" s="275"/>
      <c r="JT77" s="273"/>
      <c r="JU77" s="273"/>
      <c r="JV77" s="273"/>
      <c r="JW77" s="273"/>
      <c r="JX77" s="273"/>
      <c r="JY77" s="273"/>
      <c r="JZ77" s="273"/>
      <c r="KA77" s="273"/>
      <c r="KB77" s="273"/>
      <c r="KC77" s="273"/>
      <c r="KD77" s="276"/>
      <c r="KE77" s="276"/>
      <c r="KF77" s="276"/>
      <c r="KG77" s="276"/>
      <c r="KH77" s="276"/>
      <c r="KI77" s="276"/>
      <c r="KJ77" s="276"/>
      <c r="KK77" s="276"/>
      <c r="KL77" s="276"/>
      <c r="KM77" s="276"/>
      <c r="KN77" s="276"/>
      <c r="KO77" s="276"/>
      <c r="KP77" s="369"/>
      <c r="KQ77" s="367"/>
      <c r="KR77" s="367"/>
      <c r="KS77" s="367"/>
      <c r="KT77" s="367"/>
      <c r="KU77" s="367"/>
      <c r="KV77" s="367"/>
      <c r="KW77" s="367"/>
      <c r="KX77" s="367"/>
      <c r="KY77" s="367"/>
      <c r="KZ77" s="367"/>
      <c r="LA77" s="367"/>
      <c r="LB77" s="367"/>
      <c r="LC77" s="367"/>
      <c r="LD77" s="367"/>
      <c r="LE77" s="367"/>
      <c r="LF77" s="367"/>
      <c r="LG77" s="367"/>
      <c r="LH77" s="367"/>
      <c r="LI77" s="367"/>
      <c r="LJ77" s="367"/>
      <c r="LK77" s="367"/>
      <c r="LL77" s="367"/>
      <c r="LM77" s="367"/>
      <c r="LN77" s="367"/>
      <c r="LO77" s="367"/>
      <c r="LP77" s="367"/>
      <c r="LQ77" s="367"/>
      <c r="LR77" s="367"/>
      <c r="LS77" s="367"/>
      <c r="LT77" s="367"/>
      <c r="LU77" s="367"/>
      <c r="LV77" s="367"/>
      <c r="LW77" s="367"/>
      <c r="LX77" s="367"/>
      <c r="LY77" s="367"/>
      <c r="LZ77" s="367"/>
      <c r="MA77" s="367"/>
      <c r="MB77" s="367"/>
      <c r="MC77" s="367"/>
      <c r="MD77" s="367"/>
      <c r="ME77" s="367"/>
      <c r="MF77" s="367"/>
      <c r="MG77" s="367"/>
      <c r="MH77" s="367"/>
      <c r="MI77" s="367"/>
      <c r="MJ77" s="367">
        <v>1</v>
      </c>
      <c r="MK77" s="367"/>
      <c r="ML77" s="367"/>
      <c r="MM77" s="367"/>
      <c r="MN77" s="367"/>
      <c r="MO77" s="367"/>
      <c r="MP77" s="367"/>
      <c r="MQ77" s="367"/>
      <c r="MR77" s="367"/>
      <c r="MS77" s="367"/>
      <c r="MT77" s="367">
        <v>1</v>
      </c>
      <c r="MU77" s="367">
        <v>1</v>
      </c>
      <c r="MV77" s="367"/>
      <c r="MW77" s="367">
        <v>1</v>
      </c>
      <c r="MX77" s="367"/>
      <c r="MY77" s="367"/>
      <c r="MZ77" s="367"/>
      <c r="NA77" s="367"/>
      <c r="NB77" s="367"/>
      <c r="NC77" s="367">
        <v>1</v>
      </c>
      <c r="ND77" s="367">
        <v>1</v>
      </c>
      <c r="NE77" s="367"/>
      <c r="NF77" s="367"/>
      <c r="NG77" s="367"/>
      <c r="NH77" s="367"/>
      <c r="NI77" s="367"/>
      <c r="NJ77" s="367"/>
      <c r="NK77" s="367"/>
      <c r="NL77" s="367"/>
      <c r="NM77" s="367"/>
      <c r="NN77" s="367"/>
      <c r="NO77" s="367"/>
      <c r="NP77" s="368"/>
      <c r="NQ77" s="275"/>
      <c r="NR77" s="273"/>
      <c r="NS77" s="273">
        <v>1</v>
      </c>
      <c r="NT77" s="273"/>
      <c r="NU77" s="273"/>
      <c r="NV77" s="273"/>
      <c r="NW77" s="274"/>
    </row>
    <row r="78" spans="1:387" s="267" customFormat="1" ht="30" customHeight="1" x14ac:dyDescent="0.25">
      <c r="A78" s="290">
        <f>'Ratownictwo_medyczne I st.'!A78</f>
        <v>57</v>
      </c>
      <c r="B78" s="291" t="str">
        <f>IF('Ratownictwo_medyczne I st.'!B78&gt;0,'Ratownictwo_medyczne I st.'!B78," ")</f>
        <v>C</v>
      </c>
      <c r="C78" s="291" t="str">
        <f>IF('Ratownictwo_medyczne I st.'!C78&gt;0,'Ratownictwo_medyczne I st.'!C78," ")</f>
        <v>2025/2028</v>
      </c>
      <c r="D78" s="291" t="str">
        <f>IF('Ratownictwo_medyczne I st.'!D78&gt;0,'Ratownictwo_medyczne I st.'!D78," ")</f>
        <v xml:space="preserve"> </v>
      </c>
      <c r="E78" s="291">
        <f>IF('Ratownictwo_medyczne I st.'!E78&gt;0,'Ratownictwo_medyczne I st.'!E78," ")</f>
        <v>3</v>
      </c>
      <c r="F78" s="291" t="str">
        <f>IF('Ratownictwo_medyczne I st.'!F78&gt;0,'Ratownictwo_medyczne I st.'!F78," ")</f>
        <v>2027/2028</v>
      </c>
      <c r="G78" s="291" t="str">
        <f>IF('Ratownictwo_medyczne I st.'!G78&gt;0,'Ratownictwo_medyczne I st.'!G78," ")</f>
        <v>RPS</v>
      </c>
      <c r="H78" s="291" t="str">
        <f>IF('Ratownictwo_medyczne I st.'!H78&gt;0,'Ratownictwo_medyczne I st.'!H78," ")</f>
        <v>ze standardu</v>
      </c>
      <c r="I78" s="328" t="str">
        <f>IF('Ratownictwo_medyczne I st.'!I78&gt;0,'Ratownictwo_medyczne I st.'!I78," ")</f>
        <v>Choroby zakaźne</v>
      </c>
      <c r="J78" s="250">
        <f>'Ratownictwo_medyczne I st.'!L78</f>
        <v>15</v>
      </c>
      <c r="K78" s="251">
        <f>'Ratownictwo_medyczne I st.'!M78</f>
        <v>5</v>
      </c>
      <c r="L78" s="252">
        <f>'Ratownictwo_medyczne I st.'!N78</f>
        <v>10</v>
      </c>
      <c r="M78" s="253">
        <f>'Ratownictwo_medyczne I st.'!AA78+'Ratownictwo_medyczne I st.'!AC78+'Ratownictwo_medyczne I st.'!AX78+'Ratownictwo_medyczne I st.'!AZ78</f>
        <v>10</v>
      </c>
      <c r="N78" s="317">
        <f>'Ratownictwo_medyczne I st.'!O78</f>
        <v>10</v>
      </c>
      <c r="O78" s="318">
        <f>'Ratownictwo_medyczne I st.'!P78</f>
        <v>0.5</v>
      </c>
      <c r="P78" s="319" t="str">
        <f>'Ratownictwo_medyczne I st.'!U78</f>
        <v>zal</v>
      </c>
      <c r="Q78" s="254">
        <f t="shared" si="29"/>
        <v>4</v>
      </c>
      <c r="R78" s="255">
        <f t="shared" si="30"/>
        <v>0</v>
      </c>
      <c r="S78" s="329">
        <f t="shared" si="31"/>
        <v>2</v>
      </c>
      <c r="T78" s="272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4"/>
      <c r="BV78" s="257"/>
      <c r="BW78" s="264"/>
      <c r="BX78" s="264"/>
      <c r="BY78" s="264"/>
      <c r="BZ78" s="264"/>
      <c r="CA78" s="264"/>
      <c r="CB78" s="264"/>
      <c r="CC78" s="264"/>
      <c r="CD78" s="264"/>
      <c r="CE78" s="264"/>
      <c r="CF78" s="264"/>
      <c r="CG78" s="264"/>
      <c r="CH78" s="264"/>
      <c r="CI78" s="264"/>
      <c r="CJ78" s="264"/>
      <c r="CK78" s="264"/>
      <c r="CL78" s="264"/>
      <c r="CM78" s="264"/>
      <c r="CN78" s="264"/>
      <c r="CO78" s="264"/>
      <c r="CP78" s="264"/>
      <c r="CQ78" s="264"/>
      <c r="CR78" s="264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1"/>
      <c r="EE78" s="364"/>
      <c r="EF78" s="365"/>
      <c r="EG78" s="365"/>
      <c r="EH78" s="365"/>
      <c r="EI78" s="365"/>
      <c r="EJ78" s="365"/>
      <c r="EK78" s="365"/>
      <c r="EL78" s="365"/>
      <c r="EM78" s="365"/>
      <c r="EN78" s="365"/>
      <c r="EO78" s="365"/>
      <c r="EP78" s="365"/>
      <c r="EQ78" s="365"/>
      <c r="ER78" s="365"/>
      <c r="ES78" s="365"/>
      <c r="ET78" s="365"/>
      <c r="EU78" s="365"/>
      <c r="EV78" s="365"/>
      <c r="EW78" s="365"/>
      <c r="EX78" s="365"/>
      <c r="EY78" s="365"/>
      <c r="EZ78" s="365"/>
      <c r="FA78" s="365"/>
      <c r="FB78" s="365"/>
      <c r="FC78" s="365">
        <v>1</v>
      </c>
      <c r="FD78" s="365">
        <v>1</v>
      </c>
      <c r="FE78" s="365"/>
      <c r="FF78" s="365"/>
      <c r="FG78" s="365"/>
      <c r="FH78" s="365"/>
      <c r="FI78" s="365"/>
      <c r="FJ78" s="365"/>
      <c r="FK78" s="365"/>
      <c r="FL78" s="365"/>
      <c r="FM78" s="365">
        <v>1</v>
      </c>
      <c r="FN78" s="365"/>
      <c r="FO78" s="365"/>
      <c r="FP78" s="365">
        <v>1</v>
      </c>
      <c r="FQ78" s="365"/>
      <c r="FR78" s="365"/>
      <c r="FS78" s="365"/>
      <c r="FT78" s="366"/>
      <c r="FU78" s="367"/>
      <c r="FV78" s="367"/>
      <c r="FW78" s="367"/>
      <c r="FX78" s="367"/>
      <c r="FY78" s="367"/>
      <c r="FZ78" s="367"/>
      <c r="GA78" s="367"/>
      <c r="GB78" s="367"/>
      <c r="GC78" s="367"/>
      <c r="GD78" s="367"/>
      <c r="GE78" s="367"/>
      <c r="GF78" s="367"/>
      <c r="GG78" s="367"/>
      <c r="GH78" s="367"/>
      <c r="GI78" s="367"/>
      <c r="GJ78" s="367"/>
      <c r="GK78" s="367"/>
      <c r="GL78" s="367"/>
      <c r="GM78" s="367"/>
      <c r="GN78" s="367"/>
      <c r="GO78" s="367"/>
      <c r="GP78" s="367"/>
      <c r="GQ78" s="367"/>
      <c r="GR78" s="367"/>
      <c r="GS78" s="367"/>
      <c r="GT78" s="367"/>
      <c r="GU78" s="367"/>
      <c r="GV78" s="367"/>
      <c r="GW78" s="367"/>
      <c r="GX78" s="367"/>
      <c r="GY78" s="367"/>
      <c r="GZ78" s="367"/>
      <c r="HA78" s="367"/>
      <c r="HB78" s="367"/>
      <c r="HC78" s="367"/>
      <c r="HD78" s="367"/>
      <c r="HE78" s="367"/>
      <c r="HF78" s="367"/>
      <c r="HG78" s="367"/>
      <c r="HH78" s="367"/>
      <c r="HI78" s="367"/>
      <c r="HJ78" s="367"/>
      <c r="HK78" s="367"/>
      <c r="HL78" s="367"/>
      <c r="HM78" s="367"/>
      <c r="HN78" s="367"/>
      <c r="HO78" s="367"/>
      <c r="HP78" s="367"/>
      <c r="HQ78" s="367"/>
      <c r="HR78" s="367"/>
      <c r="HS78" s="367"/>
      <c r="HT78" s="367"/>
      <c r="HU78" s="367"/>
      <c r="HV78" s="367"/>
      <c r="HW78" s="367"/>
      <c r="HX78" s="367"/>
      <c r="HY78" s="367"/>
      <c r="HZ78" s="367"/>
      <c r="IA78" s="367"/>
      <c r="IB78" s="367"/>
      <c r="IC78" s="367"/>
      <c r="ID78" s="367"/>
      <c r="IE78" s="367"/>
      <c r="IF78" s="367"/>
      <c r="IG78" s="367"/>
      <c r="IH78" s="367"/>
      <c r="II78" s="367"/>
      <c r="IJ78" s="367"/>
      <c r="IK78" s="367"/>
      <c r="IL78" s="367"/>
      <c r="IM78" s="367"/>
      <c r="IN78" s="367"/>
      <c r="IO78" s="367"/>
      <c r="IP78" s="367"/>
      <c r="IQ78" s="367"/>
      <c r="IR78" s="367"/>
      <c r="IS78" s="367"/>
      <c r="IT78" s="367"/>
      <c r="IU78" s="367"/>
      <c r="IV78" s="367"/>
      <c r="IW78" s="367"/>
      <c r="IX78" s="367"/>
      <c r="IY78" s="368"/>
      <c r="IZ78" s="272"/>
      <c r="JA78" s="273"/>
      <c r="JB78" s="276"/>
      <c r="JC78" s="276"/>
      <c r="JD78" s="276"/>
      <c r="JE78" s="276"/>
      <c r="JF78" s="276"/>
      <c r="JG78" s="276"/>
      <c r="JH78" s="276"/>
      <c r="JI78" s="276"/>
      <c r="JJ78" s="276"/>
      <c r="JK78" s="276"/>
      <c r="JL78" s="276"/>
      <c r="JM78" s="276"/>
      <c r="JN78" s="276"/>
      <c r="JO78" s="276"/>
      <c r="JP78" s="276"/>
      <c r="JQ78" s="276"/>
      <c r="JR78" s="274"/>
      <c r="JS78" s="275"/>
      <c r="JT78" s="273"/>
      <c r="JU78" s="273"/>
      <c r="JV78" s="273"/>
      <c r="JW78" s="273"/>
      <c r="JX78" s="273"/>
      <c r="JY78" s="273"/>
      <c r="JZ78" s="273"/>
      <c r="KA78" s="273"/>
      <c r="KB78" s="273"/>
      <c r="KC78" s="273"/>
      <c r="KD78" s="276"/>
      <c r="KE78" s="276"/>
      <c r="KF78" s="276"/>
      <c r="KG78" s="276"/>
      <c r="KH78" s="276"/>
      <c r="KI78" s="276"/>
      <c r="KJ78" s="276"/>
      <c r="KK78" s="276"/>
      <c r="KL78" s="276"/>
      <c r="KM78" s="276"/>
      <c r="KN78" s="276"/>
      <c r="KO78" s="276"/>
      <c r="KP78" s="369"/>
      <c r="KQ78" s="367"/>
      <c r="KR78" s="367"/>
      <c r="KS78" s="367"/>
      <c r="KT78" s="367"/>
      <c r="KU78" s="367"/>
      <c r="KV78" s="367"/>
      <c r="KW78" s="367"/>
      <c r="KX78" s="367"/>
      <c r="KY78" s="367"/>
      <c r="KZ78" s="367"/>
      <c r="LA78" s="367"/>
      <c r="LB78" s="367"/>
      <c r="LC78" s="367"/>
      <c r="LD78" s="367"/>
      <c r="LE78" s="367"/>
      <c r="LF78" s="367"/>
      <c r="LG78" s="367"/>
      <c r="LH78" s="367"/>
      <c r="LI78" s="367"/>
      <c r="LJ78" s="367"/>
      <c r="LK78" s="367"/>
      <c r="LL78" s="367"/>
      <c r="LM78" s="367"/>
      <c r="LN78" s="367"/>
      <c r="LO78" s="367"/>
      <c r="LP78" s="367"/>
      <c r="LQ78" s="367"/>
      <c r="LR78" s="367"/>
      <c r="LS78" s="367"/>
      <c r="LT78" s="367"/>
      <c r="LU78" s="367"/>
      <c r="LV78" s="367"/>
      <c r="LW78" s="367"/>
      <c r="LX78" s="367"/>
      <c r="LY78" s="367"/>
      <c r="LZ78" s="367"/>
      <c r="MA78" s="367"/>
      <c r="MB78" s="367"/>
      <c r="MC78" s="367"/>
      <c r="MD78" s="367"/>
      <c r="ME78" s="367"/>
      <c r="MF78" s="367"/>
      <c r="MG78" s="367"/>
      <c r="MH78" s="367"/>
      <c r="MI78" s="367"/>
      <c r="MJ78" s="367"/>
      <c r="MK78" s="367"/>
      <c r="ML78" s="367"/>
      <c r="MM78" s="367"/>
      <c r="MN78" s="367"/>
      <c r="MO78" s="367"/>
      <c r="MP78" s="367"/>
      <c r="MQ78" s="367"/>
      <c r="MR78" s="367"/>
      <c r="MS78" s="367"/>
      <c r="MT78" s="367"/>
      <c r="MU78" s="367"/>
      <c r="MV78" s="367"/>
      <c r="MW78" s="367"/>
      <c r="MX78" s="367"/>
      <c r="MY78" s="367"/>
      <c r="MZ78" s="367"/>
      <c r="NA78" s="367"/>
      <c r="NB78" s="367"/>
      <c r="NC78" s="367"/>
      <c r="ND78" s="367"/>
      <c r="NE78" s="367"/>
      <c r="NF78" s="367"/>
      <c r="NG78" s="367"/>
      <c r="NH78" s="367"/>
      <c r="NI78" s="367"/>
      <c r="NJ78" s="367"/>
      <c r="NK78" s="367"/>
      <c r="NL78" s="367"/>
      <c r="NM78" s="367"/>
      <c r="NN78" s="367"/>
      <c r="NO78" s="367"/>
      <c r="NP78" s="368"/>
      <c r="NQ78" s="275"/>
      <c r="NR78" s="273"/>
      <c r="NS78" s="273">
        <v>1</v>
      </c>
      <c r="NT78" s="273"/>
      <c r="NU78" s="273"/>
      <c r="NV78" s="273">
        <v>1</v>
      </c>
      <c r="NW78" s="274"/>
    </row>
    <row r="79" spans="1:387" s="267" customFormat="1" ht="30" customHeight="1" x14ac:dyDescent="0.25">
      <c r="A79" s="290">
        <f>'Ratownictwo_medyczne I st.'!A79</f>
        <v>58</v>
      </c>
      <c r="B79" s="291" t="str">
        <f>IF('Ratownictwo_medyczne I st.'!B79&gt;0,'Ratownictwo_medyczne I st.'!B79," ")</f>
        <v>C</v>
      </c>
      <c r="C79" s="291" t="str">
        <f>IF('Ratownictwo_medyczne I st.'!C79&gt;0,'Ratownictwo_medyczne I st.'!C79," ")</f>
        <v>2025/2028</v>
      </c>
      <c r="D79" s="291" t="str">
        <f>IF('Ratownictwo_medyczne I st.'!D79&gt;0,'Ratownictwo_medyczne I st.'!D79," ")</f>
        <v xml:space="preserve"> </v>
      </c>
      <c r="E79" s="291">
        <f>IF('Ratownictwo_medyczne I st.'!E79&gt;0,'Ratownictwo_medyczne I st.'!E79," ")</f>
        <v>3</v>
      </c>
      <c r="F79" s="291" t="str">
        <f>IF('Ratownictwo_medyczne I st.'!F79&gt;0,'Ratownictwo_medyczne I st.'!F79," ")</f>
        <v>2027/2028</v>
      </c>
      <c r="G79" s="291" t="str">
        <f>IF('Ratownictwo_medyczne I st.'!G79&gt;0,'Ratownictwo_medyczne I st.'!G79," ")</f>
        <v>RPS</v>
      </c>
      <c r="H79" s="291" t="str">
        <f>IF('Ratownictwo_medyczne I st.'!H79&gt;0,'Ratownictwo_medyczne I st.'!H79," ")</f>
        <v>ze standardu</v>
      </c>
      <c r="I79" s="328" t="str">
        <f>IF('Ratownictwo_medyczne I st.'!I79&gt;0,'Ratownictwo_medyczne I st.'!I79," ")</f>
        <v>Okulistyka</v>
      </c>
      <c r="J79" s="250">
        <f>'Ratownictwo_medyczne I st.'!L79</f>
        <v>13</v>
      </c>
      <c r="K79" s="251">
        <f>'Ratownictwo_medyczne I st.'!M79</f>
        <v>0</v>
      </c>
      <c r="L79" s="252">
        <f>'Ratownictwo_medyczne I st.'!N79</f>
        <v>13</v>
      </c>
      <c r="M79" s="253">
        <f>'Ratownictwo_medyczne I st.'!AA79+'Ratownictwo_medyczne I st.'!AC79+'Ratownictwo_medyczne I st.'!AX79+'Ratownictwo_medyczne I st.'!AZ79</f>
        <v>8</v>
      </c>
      <c r="N79" s="317">
        <f>'Ratownictwo_medyczne I st.'!O79</f>
        <v>13</v>
      </c>
      <c r="O79" s="318">
        <f>'Ratownictwo_medyczne I st.'!P79</f>
        <v>0.5</v>
      </c>
      <c r="P79" s="319" t="str">
        <f>'Ratownictwo_medyczne I st.'!U79</f>
        <v>zal</v>
      </c>
      <c r="Q79" s="254">
        <f t="shared" si="29"/>
        <v>3</v>
      </c>
      <c r="R79" s="255">
        <f t="shared" si="30"/>
        <v>4</v>
      </c>
      <c r="S79" s="329">
        <f t="shared" si="31"/>
        <v>1</v>
      </c>
      <c r="T79" s="272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4"/>
      <c r="BV79" s="257"/>
      <c r="BW79" s="264"/>
      <c r="BX79" s="264"/>
      <c r="BY79" s="264"/>
      <c r="BZ79" s="264"/>
      <c r="CA79" s="264"/>
      <c r="CB79" s="264"/>
      <c r="CC79" s="264"/>
      <c r="CD79" s="264"/>
      <c r="CE79" s="264"/>
      <c r="CF79" s="264"/>
      <c r="CG79" s="264"/>
      <c r="CH79" s="264"/>
      <c r="CI79" s="264"/>
      <c r="CJ79" s="264"/>
      <c r="CK79" s="264"/>
      <c r="CL79" s="264"/>
      <c r="CM79" s="264"/>
      <c r="CN79" s="264"/>
      <c r="CO79" s="264"/>
      <c r="CP79" s="264"/>
      <c r="CQ79" s="264"/>
      <c r="CR79" s="264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1"/>
      <c r="EE79" s="364"/>
      <c r="EF79" s="365"/>
      <c r="EG79" s="365"/>
      <c r="EH79" s="365"/>
      <c r="EI79" s="365"/>
      <c r="EJ79" s="365"/>
      <c r="EK79" s="365"/>
      <c r="EL79" s="365"/>
      <c r="EM79" s="365"/>
      <c r="EN79" s="365"/>
      <c r="EO79" s="365"/>
      <c r="EP79" s="365"/>
      <c r="EQ79" s="365"/>
      <c r="ER79" s="365"/>
      <c r="ES79" s="365"/>
      <c r="ET79" s="365"/>
      <c r="EU79" s="365"/>
      <c r="EV79" s="365"/>
      <c r="EW79" s="365"/>
      <c r="EX79" s="365"/>
      <c r="EY79" s="365"/>
      <c r="EZ79" s="365"/>
      <c r="FA79" s="365"/>
      <c r="FB79" s="365"/>
      <c r="FC79" s="365">
        <v>1</v>
      </c>
      <c r="FD79" s="365">
        <v>1</v>
      </c>
      <c r="FE79" s="365"/>
      <c r="FF79" s="365"/>
      <c r="FG79" s="365"/>
      <c r="FH79" s="365"/>
      <c r="FI79" s="365"/>
      <c r="FJ79" s="365"/>
      <c r="FK79" s="365"/>
      <c r="FL79" s="365"/>
      <c r="FM79" s="365"/>
      <c r="FN79" s="365"/>
      <c r="FO79" s="365"/>
      <c r="FP79" s="365"/>
      <c r="FQ79" s="365"/>
      <c r="FR79" s="365"/>
      <c r="FS79" s="365"/>
      <c r="FT79" s="366"/>
      <c r="FU79" s="367"/>
      <c r="FV79" s="367"/>
      <c r="FW79" s="367"/>
      <c r="FX79" s="367"/>
      <c r="FY79" s="367"/>
      <c r="FZ79" s="367"/>
      <c r="GA79" s="367"/>
      <c r="GB79" s="367"/>
      <c r="GC79" s="367"/>
      <c r="GD79" s="367"/>
      <c r="GE79" s="367"/>
      <c r="GF79" s="367"/>
      <c r="GG79" s="367"/>
      <c r="GH79" s="367"/>
      <c r="GI79" s="367"/>
      <c r="GJ79" s="367"/>
      <c r="GK79" s="367"/>
      <c r="GL79" s="367"/>
      <c r="GM79" s="367"/>
      <c r="GN79" s="367"/>
      <c r="GO79" s="367"/>
      <c r="GP79" s="367"/>
      <c r="GQ79" s="367"/>
      <c r="GR79" s="367"/>
      <c r="GS79" s="367"/>
      <c r="GT79" s="367"/>
      <c r="GU79" s="367"/>
      <c r="GV79" s="367"/>
      <c r="GW79" s="367"/>
      <c r="GX79" s="367"/>
      <c r="GY79" s="367"/>
      <c r="GZ79" s="367"/>
      <c r="HA79" s="367"/>
      <c r="HB79" s="367"/>
      <c r="HC79" s="367"/>
      <c r="HD79" s="367"/>
      <c r="HE79" s="367"/>
      <c r="HF79" s="367"/>
      <c r="HG79" s="367"/>
      <c r="HH79" s="367"/>
      <c r="HI79" s="367"/>
      <c r="HJ79" s="367"/>
      <c r="HK79" s="367"/>
      <c r="HL79" s="367"/>
      <c r="HM79" s="367"/>
      <c r="HN79" s="367"/>
      <c r="HO79" s="367"/>
      <c r="HP79" s="367"/>
      <c r="HQ79" s="367"/>
      <c r="HR79" s="367"/>
      <c r="HS79" s="367"/>
      <c r="HT79" s="367"/>
      <c r="HU79" s="367"/>
      <c r="HV79" s="367"/>
      <c r="HW79" s="367"/>
      <c r="HX79" s="367"/>
      <c r="HY79" s="367"/>
      <c r="HZ79" s="367"/>
      <c r="IA79" s="367"/>
      <c r="IB79" s="367"/>
      <c r="IC79" s="367"/>
      <c r="ID79" s="367"/>
      <c r="IE79" s="367"/>
      <c r="IF79" s="367"/>
      <c r="IG79" s="367"/>
      <c r="IH79" s="367">
        <v>1</v>
      </c>
      <c r="II79" s="367"/>
      <c r="IJ79" s="367"/>
      <c r="IK79" s="367"/>
      <c r="IL79" s="367"/>
      <c r="IM79" s="367"/>
      <c r="IN79" s="367"/>
      <c r="IO79" s="367"/>
      <c r="IP79" s="367"/>
      <c r="IQ79" s="367"/>
      <c r="IR79" s="367"/>
      <c r="IS79" s="367"/>
      <c r="IT79" s="367"/>
      <c r="IU79" s="367"/>
      <c r="IV79" s="367"/>
      <c r="IW79" s="367"/>
      <c r="IX79" s="367"/>
      <c r="IY79" s="368"/>
      <c r="IZ79" s="272"/>
      <c r="JA79" s="273"/>
      <c r="JB79" s="276"/>
      <c r="JC79" s="276"/>
      <c r="JD79" s="276"/>
      <c r="JE79" s="276"/>
      <c r="JF79" s="276"/>
      <c r="JG79" s="276"/>
      <c r="JH79" s="276"/>
      <c r="JI79" s="276"/>
      <c r="JJ79" s="276"/>
      <c r="JK79" s="276"/>
      <c r="JL79" s="276"/>
      <c r="JM79" s="276"/>
      <c r="JN79" s="276"/>
      <c r="JO79" s="276"/>
      <c r="JP79" s="276"/>
      <c r="JQ79" s="276"/>
      <c r="JR79" s="274"/>
      <c r="JS79" s="275"/>
      <c r="JT79" s="273"/>
      <c r="JU79" s="273"/>
      <c r="JV79" s="273"/>
      <c r="JW79" s="273"/>
      <c r="JX79" s="273"/>
      <c r="JY79" s="273"/>
      <c r="JZ79" s="273"/>
      <c r="KA79" s="273"/>
      <c r="KB79" s="273"/>
      <c r="KC79" s="273"/>
      <c r="KD79" s="276"/>
      <c r="KE79" s="276"/>
      <c r="KF79" s="276"/>
      <c r="KG79" s="276"/>
      <c r="KH79" s="276"/>
      <c r="KI79" s="276"/>
      <c r="KJ79" s="276"/>
      <c r="KK79" s="276"/>
      <c r="KL79" s="276"/>
      <c r="KM79" s="276"/>
      <c r="KN79" s="276"/>
      <c r="KO79" s="276"/>
      <c r="KP79" s="369"/>
      <c r="KQ79" s="367"/>
      <c r="KR79" s="367"/>
      <c r="KS79" s="367"/>
      <c r="KT79" s="367"/>
      <c r="KU79" s="367"/>
      <c r="KV79" s="367"/>
      <c r="KW79" s="367"/>
      <c r="KX79" s="367"/>
      <c r="KY79" s="367"/>
      <c r="KZ79" s="367"/>
      <c r="LA79" s="367"/>
      <c r="LB79" s="367"/>
      <c r="LC79" s="367"/>
      <c r="LD79" s="367"/>
      <c r="LE79" s="367"/>
      <c r="LF79" s="367"/>
      <c r="LG79" s="367"/>
      <c r="LH79" s="367"/>
      <c r="LI79" s="367"/>
      <c r="LJ79" s="367"/>
      <c r="LK79" s="367"/>
      <c r="LL79" s="367"/>
      <c r="LM79" s="367"/>
      <c r="LN79" s="367"/>
      <c r="LO79" s="367"/>
      <c r="LP79" s="367"/>
      <c r="LQ79" s="367">
        <v>1</v>
      </c>
      <c r="LR79" s="367"/>
      <c r="LS79" s="367"/>
      <c r="LT79" s="367"/>
      <c r="LU79" s="367"/>
      <c r="LV79" s="367"/>
      <c r="LW79" s="367"/>
      <c r="LX79" s="367">
        <v>1</v>
      </c>
      <c r="LY79" s="367"/>
      <c r="LZ79" s="367"/>
      <c r="MA79" s="367"/>
      <c r="MB79" s="367"/>
      <c r="MC79" s="367"/>
      <c r="MD79" s="367"/>
      <c r="ME79" s="367"/>
      <c r="MF79" s="367"/>
      <c r="MG79" s="367"/>
      <c r="MH79" s="367"/>
      <c r="MI79" s="367"/>
      <c r="MJ79" s="367">
        <v>1</v>
      </c>
      <c r="MK79" s="367"/>
      <c r="ML79" s="367"/>
      <c r="MM79" s="367"/>
      <c r="MN79" s="367"/>
      <c r="MO79" s="367"/>
      <c r="MP79" s="367"/>
      <c r="MQ79" s="367"/>
      <c r="MR79" s="367"/>
      <c r="MS79" s="367"/>
      <c r="MT79" s="367"/>
      <c r="MU79" s="367"/>
      <c r="MV79" s="367"/>
      <c r="MW79" s="367"/>
      <c r="MX79" s="367"/>
      <c r="MY79" s="367"/>
      <c r="MZ79" s="367"/>
      <c r="NA79" s="367"/>
      <c r="NB79" s="367"/>
      <c r="NC79" s="367"/>
      <c r="ND79" s="367"/>
      <c r="NE79" s="367">
        <v>1</v>
      </c>
      <c r="NF79" s="367"/>
      <c r="NG79" s="367"/>
      <c r="NH79" s="367"/>
      <c r="NI79" s="367"/>
      <c r="NJ79" s="367"/>
      <c r="NK79" s="367"/>
      <c r="NL79" s="367"/>
      <c r="NM79" s="367"/>
      <c r="NN79" s="367"/>
      <c r="NO79" s="367"/>
      <c r="NP79" s="368"/>
      <c r="NQ79" s="275"/>
      <c r="NR79" s="273"/>
      <c r="NS79" s="273">
        <v>1</v>
      </c>
      <c r="NT79" s="273"/>
      <c r="NU79" s="273"/>
      <c r="NV79" s="273"/>
      <c r="NW79" s="274"/>
    </row>
    <row r="80" spans="1:387" s="267" customFormat="1" ht="30" customHeight="1" x14ac:dyDescent="0.25">
      <c r="A80" s="290">
        <f>'Ratownictwo_medyczne I st.'!A80</f>
        <v>59</v>
      </c>
      <c r="B80" s="291" t="str">
        <f>IF('Ratownictwo_medyczne I st.'!B80&gt;0,'Ratownictwo_medyczne I st.'!B80," ")</f>
        <v>C</v>
      </c>
      <c r="C80" s="291" t="str">
        <f>IF('Ratownictwo_medyczne I st.'!C80&gt;0,'Ratownictwo_medyczne I st.'!C80," ")</f>
        <v>2025/2028</v>
      </c>
      <c r="D80" s="291" t="str">
        <f>IF('Ratownictwo_medyczne I st.'!D80&gt;0,'Ratownictwo_medyczne I st.'!D80," ")</f>
        <v xml:space="preserve"> </v>
      </c>
      <c r="E80" s="291">
        <f>IF('Ratownictwo_medyczne I st.'!E80&gt;0,'Ratownictwo_medyczne I st.'!E80," ")</f>
        <v>3</v>
      </c>
      <c r="F80" s="291" t="str">
        <f>IF('Ratownictwo_medyczne I st.'!F80&gt;0,'Ratownictwo_medyczne I st.'!F80," ")</f>
        <v>2027/2028</v>
      </c>
      <c r="G80" s="291" t="str">
        <f>IF('Ratownictwo_medyczne I st.'!G80&gt;0,'Ratownictwo_medyczne I st.'!G80," ")</f>
        <v>RPS</v>
      </c>
      <c r="H80" s="291" t="str">
        <f>IF('Ratownictwo_medyczne I st.'!H80&gt;0,'Ratownictwo_medyczne I st.'!H80," ")</f>
        <v>ze standardu</v>
      </c>
      <c r="I80" s="328" t="str">
        <f>IF('Ratownictwo_medyczne I st.'!I80&gt;0,'Ratownictwo_medyczne I st.'!I80," ")</f>
        <v>Laryngologia</v>
      </c>
      <c r="J80" s="250">
        <f>'Ratownictwo_medyczne I st.'!L80</f>
        <v>13</v>
      </c>
      <c r="K80" s="251">
        <f>'Ratownictwo_medyczne I st.'!M80</f>
        <v>0</v>
      </c>
      <c r="L80" s="252">
        <f>'Ratownictwo_medyczne I st.'!N80</f>
        <v>13</v>
      </c>
      <c r="M80" s="253">
        <f>'Ratownictwo_medyczne I st.'!AA80+'Ratownictwo_medyczne I st.'!AC80+'Ratownictwo_medyczne I st.'!AX80+'Ratownictwo_medyczne I st.'!AZ80</f>
        <v>8</v>
      </c>
      <c r="N80" s="317">
        <f>'Ratownictwo_medyczne I st.'!O80</f>
        <v>13</v>
      </c>
      <c r="O80" s="318">
        <f>'Ratownictwo_medyczne I st.'!P80</f>
        <v>0.5</v>
      </c>
      <c r="P80" s="319" t="str">
        <f>'Ratownictwo_medyczne I st.'!U80</f>
        <v>zal</v>
      </c>
      <c r="Q80" s="254">
        <f t="shared" si="29"/>
        <v>4</v>
      </c>
      <c r="R80" s="255">
        <f t="shared" si="30"/>
        <v>5</v>
      </c>
      <c r="S80" s="329">
        <f t="shared" si="31"/>
        <v>1</v>
      </c>
      <c r="T80" s="272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4"/>
      <c r="BV80" s="257"/>
      <c r="BW80" s="264"/>
      <c r="BX80" s="264"/>
      <c r="BY80" s="264"/>
      <c r="BZ80" s="264"/>
      <c r="CA80" s="264"/>
      <c r="CB80" s="264"/>
      <c r="CC80" s="264"/>
      <c r="CD80" s="264"/>
      <c r="CE80" s="264"/>
      <c r="CF80" s="264"/>
      <c r="CG80" s="264"/>
      <c r="CH80" s="264"/>
      <c r="CI80" s="264"/>
      <c r="CJ80" s="264"/>
      <c r="CK80" s="264"/>
      <c r="CL80" s="264"/>
      <c r="CM80" s="264"/>
      <c r="CN80" s="264"/>
      <c r="CO80" s="264"/>
      <c r="CP80" s="264"/>
      <c r="CQ80" s="264"/>
      <c r="CR80" s="264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1"/>
      <c r="EE80" s="364"/>
      <c r="EF80" s="365"/>
      <c r="EG80" s="365"/>
      <c r="EH80" s="365"/>
      <c r="EI80" s="365"/>
      <c r="EJ80" s="365"/>
      <c r="EK80" s="365"/>
      <c r="EL80" s="365"/>
      <c r="EM80" s="365"/>
      <c r="EN80" s="365"/>
      <c r="EO80" s="365"/>
      <c r="EP80" s="365"/>
      <c r="EQ80" s="365"/>
      <c r="ER80" s="365"/>
      <c r="ES80" s="365"/>
      <c r="ET80" s="365"/>
      <c r="EU80" s="365"/>
      <c r="EV80" s="365"/>
      <c r="EW80" s="365"/>
      <c r="EX80" s="365"/>
      <c r="EY80" s="365"/>
      <c r="EZ80" s="365"/>
      <c r="FA80" s="365"/>
      <c r="FB80" s="365"/>
      <c r="FC80" s="365">
        <v>1</v>
      </c>
      <c r="FD80" s="365">
        <v>1</v>
      </c>
      <c r="FE80" s="365"/>
      <c r="FF80" s="365"/>
      <c r="FG80" s="365"/>
      <c r="FH80" s="365">
        <v>1</v>
      </c>
      <c r="FI80" s="365"/>
      <c r="FJ80" s="365"/>
      <c r="FK80" s="365"/>
      <c r="FL80" s="365"/>
      <c r="FM80" s="365"/>
      <c r="FN80" s="365"/>
      <c r="FO80" s="365"/>
      <c r="FP80" s="365"/>
      <c r="FQ80" s="365"/>
      <c r="FR80" s="365"/>
      <c r="FS80" s="365"/>
      <c r="FT80" s="366"/>
      <c r="FU80" s="367"/>
      <c r="FV80" s="367"/>
      <c r="FW80" s="367"/>
      <c r="FX80" s="367"/>
      <c r="FY80" s="367"/>
      <c r="FZ80" s="367"/>
      <c r="GA80" s="367"/>
      <c r="GB80" s="367"/>
      <c r="GC80" s="367"/>
      <c r="GD80" s="367"/>
      <c r="GE80" s="367"/>
      <c r="GF80" s="367"/>
      <c r="GG80" s="367"/>
      <c r="GH80" s="367"/>
      <c r="GI80" s="367"/>
      <c r="GJ80" s="367"/>
      <c r="GK80" s="367"/>
      <c r="GL80" s="367"/>
      <c r="GM80" s="367"/>
      <c r="GN80" s="367"/>
      <c r="GO80" s="367"/>
      <c r="GP80" s="367"/>
      <c r="GQ80" s="367"/>
      <c r="GR80" s="367"/>
      <c r="GS80" s="367"/>
      <c r="GT80" s="367"/>
      <c r="GU80" s="367"/>
      <c r="GV80" s="367"/>
      <c r="GW80" s="367"/>
      <c r="GX80" s="367"/>
      <c r="GY80" s="367"/>
      <c r="GZ80" s="367"/>
      <c r="HA80" s="367"/>
      <c r="HB80" s="367"/>
      <c r="HC80" s="367"/>
      <c r="HD80" s="367"/>
      <c r="HE80" s="367"/>
      <c r="HF80" s="367"/>
      <c r="HG80" s="367"/>
      <c r="HH80" s="367"/>
      <c r="HI80" s="367"/>
      <c r="HJ80" s="367"/>
      <c r="HK80" s="367"/>
      <c r="HL80" s="367"/>
      <c r="HM80" s="367"/>
      <c r="HN80" s="367"/>
      <c r="HO80" s="367"/>
      <c r="HP80" s="367"/>
      <c r="HQ80" s="367"/>
      <c r="HR80" s="367"/>
      <c r="HS80" s="367"/>
      <c r="HT80" s="367"/>
      <c r="HU80" s="367"/>
      <c r="HV80" s="367"/>
      <c r="HW80" s="367"/>
      <c r="HX80" s="367"/>
      <c r="HY80" s="367"/>
      <c r="HZ80" s="367"/>
      <c r="IA80" s="367"/>
      <c r="IB80" s="367"/>
      <c r="IC80" s="367"/>
      <c r="ID80" s="367"/>
      <c r="IE80" s="367"/>
      <c r="IF80" s="367"/>
      <c r="IG80" s="367"/>
      <c r="IH80" s="367"/>
      <c r="II80" s="367">
        <v>1</v>
      </c>
      <c r="IJ80" s="367"/>
      <c r="IK80" s="367"/>
      <c r="IL80" s="367"/>
      <c r="IM80" s="367"/>
      <c r="IN80" s="367"/>
      <c r="IO80" s="367"/>
      <c r="IP80" s="367"/>
      <c r="IQ80" s="367"/>
      <c r="IR80" s="367"/>
      <c r="IS80" s="367"/>
      <c r="IT80" s="367"/>
      <c r="IU80" s="367"/>
      <c r="IV80" s="367"/>
      <c r="IW80" s="367"/>
      <c r="IX80" s="367"/>
      <c r="IY80" s="368"/>
      <c r="IZ80" s="272"/>
      <c r="JA80" s="273"/>
      <c r="JB80" s="276"/>
      <c r="JC80" s="276"/>
      <c r="JD80" s="276"/>
      <c r="JE80" s="276"/>
      <c r="JF80" s="276"/>
      <c r="JG80" s="276"/>
      <c r="JH80" s="276"/>
      <c r="JI80" s="276"/>
      <c r="JJ80" s="276"/>
      <c r="JK80" s="276"/>
      <c r="JL80" s="276"/>
      <c r="JM80" s="276"/>
      <c r="JN80" s="276"/>
      <c r="JO80" s="276"/>
      <c r="JP80" s="276"/>
      <c r="JQ80" s="276"/>
      <c r="JR80" s="274"/>
      <c r="JS80" s="275"/>
      <c r="JT80" s="273"/>
      <c r="JU80" s="273"/>
      <c r="JV80" s="273"/>
      <c r="JW80" s="273"/>
      <c r="JX80" s="273"/>
      <c r="JY80" s="273"/>
      <c r="JZ80" s="273"/>
      <c r="KA80" s="273"/>
      <c r="KB80" s="273"/>
      <c r="KC80" s="273"/>
      <c r="KD80" s="276"/>
      <c r="KE80" s="276"/>
      <c r="KF80" s="276"/>
      <c r="KG80" s="276"/>
      <c r="KH80" s="276"/>
      <c r="KI80" s="276"/>
      <c r="KJ80" s="276"/>
      <c r="KK80" s="276"/>
      <c r="KL80" s="276"/>
      <c r="KM80" s="276"/>
      <c r="KN80" s="276"/>
      <c r="KO80" s="276"/>
      <c r="KP80" s="369">
        <v>1</v>
      </c>
      <c r="KQ80" s="367"/>
      <c r="KR80" s="367"/>
      <c r="KS80" s="367"/>
      <c r="KT80" s="367"/>
      <c r="KU80" s="367"/>
      <c r="KV80" s="367"/>
      <c r="KW80" s="367"/>
      <c r="KX80" s="367"/>
      <c r="KY80" s="367">
        <v>1</v>
      </c>
      <c r="KZ80" s="367"/>
      <c r="LA80" s="367"/>
      <c r="LB80" s="367"/>
      <c r="LC80" s="367"/>
      <c r="LD80" s="367"/>
      <c r="LE80" s="367"/>
      <c r="LF80" s="367"/>
      <c r="LG80" s="367"/>
      <c r="LH80" s="367"/>
      <c r="LI80" s="367"/>
      <c r="LJ80" s="367"/>
      <c r="LK80" s="367"/>
      <c r="LL80" s="367"/>
      <c r="LM80" s="367"/>
      <c r="LN80" s="367"/>
      <c r="LO80" s="367"/>
      <c r="LP80" s="367"/>
      <c r="LQ80" s="367"/>
      <c r="LR80" s="367"/>
      <c r="LS80" s="367"/>
      <c r="LT80" s="367"/>
      <c r="LU80" s="367"/>
      <c r="LV80" s="367"/>
      <c r="LW80" s="367"/>
      <c r="LX80" s="367"/>
      <c r="LY80" s="367"/>
      <c r="LZ80" s="367"/>
      <c r="MA80" s="367"/>
      <c r="MB80" s="367"/>
      <c r="MC80" s="367"/>
      <c r="MD80" s="367"/>
      <c r="ME80" s="367"/>
      <c r="MF80" s="367"/>
      <c r="MG80" s="367"/>
      <c r="MH80" s="367"/>
      <c r="MI80" s="367"/>
      <c r="MJ80" s="367"/>
      <c r="MK80" s="367">
        <v>1</v>
      </c>
      <c r="ML80" s="367"/>
      <c r="MM80" s="367"/>
      <c r="MN80" s="367"/>
      <c r="MO80" s="367"/>
      <c r="MP80" s="367"/>
      <c r="MQ80" s="367"/>
      <c r="MR80" s="367"/>
      <c r="MS80" s="367"/>
      <c r="MT80" s="367"/>
      <c r="MU80" s="367"/>
      <c r="MV80" s="367"/>
      <c r="MW80" s="367"/>
      <c r="MX80" s="367"/>
      <c r="MY80" s="367"/>
      <c r="MZ80" s="367"/>
      <c r="NA80" s="367"/>
      <c r="NB80" s="367"/>
      <c r="NC80" s="367"/>
      <c r="ND80" s="367"/>
      <c r="NE80" s="367">
        <v>1</v>
      </c>
      <c r="NF80" s="367">
        <v>1</v>
      </c>
      <c r="NG80" s="367"/>
      <c r="NH80" s="367"/>
      <c r="NI80" s="367"/>
      <c r="NJ80" s="367"/>
      <c r="NK80" s="367"/>
      <c r="NL80" s="367"/>
      <c r="NM80" s="367"/>
      <c r="NN80" s="367"/>
      <c r="NO80" s="367"/>
      <c r="NP80" s="368"/>
      <c r="NQ80" s="275"/>
      <c r="NR80" s="273"/>
      <c r="NS80" s="273">
        <v>1</v>
      </c>
      <c r="NT80" s="273"/>
      <c r="NU80" s="273"/>
      <c r="NV80" s="273"/>
      <c r="NW80" s="274"/>
    </row>
    <row r="81" spans="1:387" s="267" customFormat="1" ht="30" customHeight="1" x14ac:dyDescent="0.25">
      <c r="A81" s="290">
        <f>'Ratownictwo_medyczne I st.'!A81</f>
        <v>60</v>
      </c>
      <c r="B81" s="291" t="str">
        <f>IF('Ratownictwo_medyczne I st.'!B81&gt;0,'Ratownictwo_medyczne I st.'!B81," ")</f>
        <v>C</v>
      </c>
      <c r="C81" s="291" t="str">
        <f>IF('Ratownictwo_medyczne I st.'!C81&gt;0,'Ratownictwo_medyczne I st.'!C81," ")</f>
        <v>2025/2028</v>
      </c>
      <c r="D81" s="291" t="str">
        <f>IF('Ratownictwo_medyczne I st.'!D81&gt;0,'Ratownictwo_medyczne I st.'!D81," ")</f>
        <v xml:space="preserve"> </v>
      </c>
      <c r="E81" s="291">
        <f>IF('Ratownictwo_medyczne I st.'!E81&gt;0,'Ratownictwo_medyczne I st.'!E81," ")</f>
        <v>3</v>
      </c>
      <c r="F81" s="291" t="str">
        <f>IF('Ratownictwo_medyczne I st.'!F81&gt;0,'Ratownictwo_medyczne I st.'!F81," ")</f>
        <v>2027/2028</v>
      </c>
      <c r="G81" s="291" t="str">
        <f>IF('Ratownictwo_medyczne I st.'!G81&gt;0,'Ratownictwo_medyczne I st.'!G81," ")</f>
        <v>RPS</v>
      </c>
      <c r="H81" s="291" t="str">
        <f>IF('Ratownictwo_medyczne I st.'!H81&gt;0,'Ratownictwo_medyczne I st.'!H81," ")</f>
        <v>ze standardu</v>
      </c>
      <c r="I81" s="328" t="str">
        <f>IF('Ratownictwo_medyczne I st.'!I81&gt;0,'Ratownictwo_medyczne I st.'!I81," ")</f>
        <v>Urologia</v>
      </c>
      <c r="J81" s="250">
        <f>'Ratownictwo_medyczne I st.'!L81</f>
        <v>13</v>
      </c>
      <c r="K81" s="251">
        <f>'Ratownictwo_medyczne I st.'!M81</f>
        <v>0</v>
      </c>
      <c r="L81" s="252">
        <f>'Ratownictwo_medyczne I st.'!N81</f>
        <v>13</v>
      </c>
      <c r="M81" s="253">
        <f>'Ratownictwo_medyczne I st.'!AA81+'Ratownictwo_medyczne I st.'!AC81+'Ratownictwo_medyczne I st.'!AX81+'Ratownictwo_medyczne I st.'!AZ81</f>
        <v>8</v>
      </c>
      <c r="N81" s="317">
        <f>'Ratownictwo_medyczne I st.'!O81</f>
        <v>13</v>
      </c>
      <c r="O81" s="318">
        <f>'Ratownictwo_medyczne I st.'!P81</f>
        <v>0.5</v>
      </c>
      <c r="P81" s="319" t="str">
        <f>'Ratownictwo_medyczne I st.'!U81</f>
        <v>zal</v>
      </c>
      <c r="Q81" s="254">
        <f t="shared" si="29"/>
        <v>4</v>
      </c>
      <c r="R81" s="255">
        <f t="shared" si="30"/>
        <v>6</v>
      </c>
      <c r="S81" s="329">
        <f t="shared" si="31"/>
        <v>1</v>
      </c>
      <c r="T81" s="272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4"/>
      <c r="BV81" s="257"/>
      <c r="BW81" s="264"/>
      <c r="BX81" s="264"/>
      <c r="BY81" s="264"/>
      <c r="BZ81" s="264"/>
      <c r="CA81" s="264"/>
      <c r="CB81" s="264"/>
      <c r="CC81" s="264"/>
      <c r="CD81" s="264"/>
      <c r="CE81" s="264"/>
      <c r="CF81" s="264"/>
      <c r="CG81" s="264"/>
      <c r="CH81" s="264"/>
      <c r="CI81" s="264"/>
      <c r="CJ81" s="264"/>
      <c r="CK81" s="264"/>
      <c r="CL81" s="264"/>
      <c r="CM81" s="264"/>
      <c r="CN81" s="264"/>
      <c r="CO81" s="264"/>
      <c r="CP81" s="264"/>
      <c r="CQ81" s="264"/>
      <c r="CR81" s="264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1"/>
      <c r="EE81" s="364"/>
      <c r="EF81" s="365"/>
      <c r="EG81" s="365"/>
      <c r="EH81" s="365"/>
      <c r="EI81" s="365"/>
      <c r="EJ81" s="365"/>
      <c r="EK81" s="365"/>
      <c r="EL81" s="365"/>
      <c r="EM81" s="365"/>
      <c r="EN81" s="365"/>
      <c r="EO81" s="365"/>
      <c r="EP81" s="365"/>
      <c r="EQ81" s="365"/>
      <c r="ER81" s="365"/>
      <c r="ES81" s="365"/>
      <c r="ET81" s="365"/>
      <c r="EU81" s="365"/>
      <c r="EV81" s="365"/>
      <c r="EW81" s="365"/>
      <c r="EX81" s="365"/>
      <c r="EY81" s="365"/>
      <c r="EZ81" s="365"/>
      <c r="FA81" s="365"/>
      <c r="FB81" s="365"/>
      <c r="FC81" s="365">
        <v>1</v>
      </c>
      <c r="FD81" s="365">
        <v>1</v>
      </c>
      <c r="FE81" s="365"/>
      <c r="FF81" s="365"/>
      <c r="FG81" s="365"/>
      <c r="FH81" s="365"/>
      <c r="FI81" s="365">
        <v>1</v>
      </c>
      <c r="FJ81" s="365"/>
      <c r="FK81" s="365"/>
      <c r="FL81" s="365"/>
      <c r="FM81" s="365"/>
      <c r="FN81" s="365"/>
      <c r="FO81" s="365"/>
      <c r="FP81" s="365"/>
      <c r="FQ81" s="365"/>
      <c r="FR81" s="365"/>
      <c r="FS81" s="365"/>
      <c r="FT81" s="366"/>
      <c r="FU81" s="367"/>
      <c r="FV81" s="367"/>
      <c r="FW81" s="367"/>
      <c r="FX81" s="367"/>
      <c r="FY81" s="367"/>
      <c r="FZ81" s="367"/>
      <c r="GA81" s="367"/>
      <c r="GB81" s="367"/>
      <c r="GC81" s="367"/>
      <c r="GD81" s="367"/>
      <c r="GE81" s="367"/>
      <c r="GF81" s="367"/>
      <c r="GG81" s="367"/>
      <c r="GH81" s="367"/>
      <c r="GI81" s="367"/>
      <c r="GJ81" s="367"/>
      <c r="GK81" s="367"/>
      <c r="GL81" s="367"/>
      <c r="GM81" s="367"/>
      <c r="GN81" s="367"/>
      <c r="GO81" s="367"/>
      <c r="GP81" s="367"/>
      <c r="GQ81" s="367"/>
      <c r="GR81" s="367"/>
      <c r="GS81" s="367"/>
      <c r="GT81" s="367"/>
      <c r="GU81" s="367"/>
      <c r="GV81" s="367"/>
      <c r="GW81" s="367"/>
      <c r="GX81" s="367"/>
      <c r="GY81" s="367"/>
      <c r="GZ81" s="367"/>
      <c r="HA81" s="367"/>
      <c r="HB81" s="367"/>
      <c r="HC81" s="367"/>
      <c r="HD81" s="367"/>
      <c r="HE81" s="367"/>
      <c r="HF81" s="367"/>
      <c r="HG81" s="367"/>
      <c r="HH81" s="367"/>
      <c r="HI81" s="367"/>
      <c r="HJ81" s="367"/>
      <c r="HK81" s="367"/>
      <c r="HL81" s="367"/>
      <c r="HM81" s="367"/>
      <c r="HN81" s="367"/>
      <c r="HO81" s="367"/>
      <c r="HP81" s="367"/>
      <c r="HQ81" s="367"/>
      <c r="HR81" s="367"/>
      <c r="HS81" s="367"/>
      <c r="HT81" s="367"/>
      <c r="HU81" s="367"/>
      <c r="HV81" s="367"/>
      <c r="HW81" s="367"/>
      <c r="HX81" s="367"/>
      <c r="HY81" s="367"/>
      <c r="HZ81" s="367"/>
      <c r="IA81" s="367"/>
      <c r="IB81" s="367"/>
      <c r="IC81" s="367"/>
      <c r="ID81" s="367"/>
      <c r="IE81" s="367"/>
      <c r="IF81" s="367">
        <v>1</v>
      </c>
      <c r="IG81" s="367"/>
      <c r="IH81" s="367"/>
      <c r="II81" s="367"/>
      <c r="IJ81" s="367"/>
      <c r="IK81" s="367"/>
      <c r="IL81" s="367"/>
      <c r="IM81" s="367"/>
      <c r="IN81" s="367"/>
      <c r="IO81" s="367"/>
      <c r="IP81" s="367"/>
      <c r="IQ81" s="367"/>
      <c r="IR81" s="367"/>
      <c r="IS81" s="367"/>
      <c r="IT81" s="367"/>
      <c r="IU81" s="367"/>
      <c r="IV81" s="367"/>
      <c r="IW81" s="367"/>
      <c r="IX81" s="367"/>
      <c r="IY81" s="368"/>
      <c r="IZ81" s="272"/>
      <c r="JA81" s="273"/>
      <c r="JB81" s="276"/>
      <c r="JC81" s="276"/>
      <c r="JD81" s="276"/>
      <c r="JE81" s="276"/>
      <c r="JF81" s="276"/>
      <c r="JG81" s="276"/>
      <c r="JH81" s="276"/>
      <c r="JI81" s="276"/>
      <c r="JJ81" s="276"/>
      <c r="JK81" s="276"/>
      <c r="JL81" s="276"/>
      <c r="JM81" s="276"/>
      <c r="JN81" s="276"/>
      <c r="JO81" s="276"/>
      <c r="JP81" s="276"/>
      <c r="JQ81" s="276"/>
      <c r="JR81" s="274"/>
      <c r="JS81" s="275"/>
      <c r="JT81" s="273"/>
      <c r="JU81" s="273"/>
      <c r="JV81" s="273"/>
      <c r="JW81" s="273"/>
      <c r="JX81" s="273"/>
      <c r="JY81" s="273"/>
      <c r="JZ81" s="273"/>
      <c r="KA81" s="273"/>
      <c r="KB81" s="273"/>
      <c r="KC81" s="273"/>
      <c r="KD81" s="276"/>
      <c r="KE81" s="276"/>
      <c r="KF81" s="276"/>
      <c r="KG81" s="276"/>
      <c r="KH81" s="276"/>
      <c r="KI81" s="276"/>
      <c r="KJ81" s="276"/>
      <c r="KK81" s="276"/>
      <c r="KL81" s="276"/>
      <c r="KM81" s="276"/>
      <c r="KN81" s="276"/>
      <c r="KO81" s="276"/>
      <c r="KP81" s="369">
        <v>1</v>
      </c>
      <c r="KQ81" s="367"/>
      <c r="KR81" s="367"/>
      <c r="KS81" s="367">
        <v>1</v>
      </c>
      <c r="KT81" s="367"/>
      <c r="KU81" s="367"/>
      <c r="KV81" s="367"/>
      <c r="KW81" s="367"/>
      <c r="KX81" s="367"/>
      <c r="KY81" s="367">
        <v>1</v>
      </c>
      <c r="KZ81" s="367"/>
      <c r="LA81" s="367"/>
      <c r="LB81" s="367"/>
      <c r="LC81" s="367"/>
      <c r="LD81" s="367"/>
      <c r="LE81" s="367"/>
      <c r="LF81" s="367"/>
      <c r="LG81" s="367"/>
      <c r="LH81" s="367"/>
      <c r="LI81" s="367"/>
      <c r="LJ81" s="367"/>
      <c r="LK81" s="367"/>
      <c r="LL81" s="367"/>
      <c r="LM81" s="367"/>
      <c r="LN81" s="367"/>
      <c r="LO81" s="367"/>
      <c r="LP81" s="367"/>
      <c r="LQ81" s="367"/>
      <c r="LR81" s="367"/>
      <c r="LS81" s="367"/>
      <c r="LT81" s="367"/>
      <c r="LU81" s="367"/>
      <c r="LV81" s="367"/>
      <c r="LW81" s="367"/>
      <c r="LX81" s="367">
        <v>1</v>
      </c>
      <c r="LY81" s="367"/>
      <c r="LZ81" s="367"/>
      <c r="MA81" s="367"/>
      <c r="MB81" s="367"/>
      <c r="MC81" s="367"/>
      <c r="MD81" s="367"/>
      <c r="ME81" s="367"/>
      <c r="MF81" s="367"/>
      <c r="MG81" s="367"/>
      <c r="MH81" s="367"/>
      <c r="MI81" s="367"/>
      <c r="MJ81" s="367"/>
      <c r="MK81" s="367">
        <v>1</v>
      </c>
      <c r="ML81" s="367"/>
      <c r="MM81" s="367"/>
      <c r="MN81" s="367"/>
      <c r="MO81" s="367"/>
      <c r="MP81" s="367"/>
      <c r="MQ81" s="367"/>
      <c r="MR81" s="367"/>
      <c r="MS81" s="367"/>
      <c r="MT81" s="367"/>
      <c r="MU81" s="367"/>
      <c r="MV81" s="367"/>
      <c r="MW81" s="367"/>
      <c r="MX81" s="367"/>
      <c r="MY81" s="367"/>
      <c r="MZ81" s="367"/>
      <c r="NA81" s="367"/>
      <c r="NB81" s="367"/>
      <c r="NC81" s="367"/>
      <c r="ND81" s="367"/>
      <c r="NE81" s="367">
        <v>1</v>
      </c>
      <c r="NF81" s="367"/>
      <c r="NG81" s="367"/>
      <c r="NH81" s="367"/>
      <c r="NI81" s="367"/>
      <c r="NJ81" s="367"/>
      <c r="NK81" s="367"/>
      <c r="NL81" s="367"/>
      <c r="NM81" s="367"/>
      <c r="NN81" s="367"/>
      <c r="NO81" s="367"/>
      <c r="NP81" s="368"/>
      <c r="NQ81" s="275"/>
      <c r="NR81" s="273"/>
      <c r="NS81" s="273">
        <v>1</v>
      </c>
      <c r="NT81" s="273"/>
      <c r="NU81" s="273"/>
      <c r="NV81" s="273"/>
      <c r="NW81" s="274"/>
    </row>
    <row r="82" spans="1:387" s="267" customFormat="1" ht="30" customHeight="1" x14ac:dyDescent="0.25">
      <c r="A82" s="290">
        <f>'Ratownictwo_medyczne I st.'!A82</f>
        <v>61</v>
      </c>
      <c r="B82" s="291" t="str">
        <f>IF('Ratownictwo_medyczne I st.'!B82&gt;0,'Ratownictwo_medyczne I st.'!B82," ")</f>
        <v>C</v>
      </c>
      <c r="C82" s="291" t="str">
        <f>IF('Ratownictwo_medyczne I st.'!C82&gt;0,'Ratownictwo_medyczne I st.'!C82," ")</f>
        <v>2025/2028</v>
      </c>
      <c r="D82" s="291" t="str">
        <f>IF('Ratownictwo_medyczne I st.'!D82&gt;0,'Ratownictwo_medyczne I st.'!D82," ")</f>
        <v xml:space="preserve"> </v>
      </c>
      <c r="E82" s="291">
        <f>IF('Ratownictwo_medyczne I st.'!E82&gt;0,'Ratownictwo_medyczne I st.'!E82," ")</f>
        <v>3</v>
      </c>
      <c r="F82" s="291" t="str">
        <f>IF('Ratownictwo_medyczne I st.'!F82&gt;0,'Ratownictwo_medyczne I st.'!F82," ")</f>
        <v>2027/2028</v>
      </c>
      <c r="G82" s="291" t="str">
        <f>IF('Ratownictwo_medyczne I st.'!G82&gt;0,'Ratownictwo_medyczne I st.'!G82," ")</f>
        <v>RPS</v>
      </c>
      <c r="H82" s="291" t="str">
        <f>IF('Ratownictwo_medyczne I st.'!H82&gt;0,'Ratownictwo_medyczne I st.'!H82," ")</f>
        <v>ze standardu</v>
      </c>
      <c r="I82" s="328" t="str">
        <f>IF('Ratownictwo_medyczne I st.'!I82&gt;0,'Ratownictwo_medyczne I st.'!I82," ")</f>
        <v>Zagrożenia epidemiologiczne i szczepienia ochronne</v>
      </c>
      <c r="J82" s="250">
        <f>'Ratownictwo_medyczne I st.'!L82</f>
        <v>15</v>
      </c>
      <c r="K82" s="251">
        <f>'Ratownictwo_medyczne I st.'!M82</f>
        <v>5</v>
      </c>
      <c r="L82" s="252">
        <f>'Ratownictwo_medyczne I st.'!N82</f>
        <v>10</v>
      </c>
      <c r="M82" s="253">
        <f>'Ratownictwo_medyczne I st.'!AA82+'Ratownictwo_medyczne I st.'!AC82+'Ratownictwo_medyczne I st.'!AX82+'Ratownictwo_medyczne I st.'!AZ82</f>
        <v>5</v>
      </c>
      <c r="N82" s="317">
        <f>'Ratownictwo_medyczne I st.'!O82</f>
        <v>10</v>
      </c>
      <c r="O82" s="318">
        <f>'Ratownictwo_medyczne I st.'!P82</f>
        <v>0.5</v>
      </c>
      <c r="P82" s="319" t="str">
        <f>'Ratownictwo_medyczne I st.'!U82</f>
        <v>zal</v>
      </c>
      <c r="Q82" s="254">
        <f t="shared" ref="Q82" si="32">SUM(T82:IY82)</f>
        <v>4</v>
      </c>
      <c r="R82" s="255">
        <f t="shared" ref="R82" si="33">SUM(IZ82:NP82)</f>
        <v>3</v>
      </c>
      <c r="S82" s="329">
        <f t="shared" ref="S82" si="34">SUM(NQ82:NW82)</f>
        <v>1</v>
      </c>
      <c r="T82" s="272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4"/>
      <c r="BV82" s="257"/>
      <c r="BW82" s="264"/>
      <c r="BX82" s="264"/>
      <c r="BY82" s="264"/>
      <c r="BZ82" s="264"/>
      <c r="CA82" s="264"/>
      <c r="CB82" s="264"/>
      <c r="CC82" s="264"/>
      <c r="CD82" s="264"/>
      <c r="CE82" s="264"/>
      <c r="CF82" s="264"/>
      <c r="CG82" s="264"/>
      <c r="CH82" s="264"/>
      <c r="CI82" s="264"/>
      <c r="CJ82" s="264"/>
      <c r="CK82" s="264"/>
      <c r="CL82" s="264"/>
      <c r="CM82" s="264"/>
      <c r="CN82" s="264"/>
      <c r="CO82" s="264"/>
      <c r="CP82" s="264"/>
      <c r="CQ82" s="264"/>
      <c r="CR82" s="264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1"/>
      <c r="EE82" s="364"/>
      <c r="EF82" s="365"/>
      <c r="EG82" s="365"/>
      <c r="EH82" s="365"/>
      <c r="EI82" s="365"/>
      <c r="EJ82" s="365"/>
      <c r="EK82" s="365"/>
      <c r="EL82" s="365"/>
      <c r="EM82" s="365"/>
      <c r="EN82" s="365"/>
      <c r="EO82" s="365"/>
      <c r="EP82" s="365"/>
      <c r="EQ82" s="365"/>
      <c r="ER82" s="365"/>
      <c r="ES82" s="365"/>
      <c r="ET82" s="365"/>
      <c r="EU82" s="365"/>
      <c r="EV82" s="365"/>
      <c r="EW82" s="365"/>
      <c r="EX82" s="365"/>
      <c r="EY82" s="365"/>
      <c r="EZ82" s="365"/>
      <c r="FA82" s="365"/>
      <c r="FB82" s="365"/>
      <c r="FC82" s="365"/>
      <c r="FD82" s="365"/>
      <c r="FE82" s="365"/>
      <c r="FF82" s="365"/>
      <c r="FG82" s="365"/>
      <c r="FH82" s="365"/>
      <c r="FI82" s="365"/>
      <c r="FJ82" s="365"/>
      <c r="FK82" s="365"/>
      <c r="FL82" s="365"/>
      <c r="FM82" s="365"/>
      <c r="FN82" s="365"/>
      <c r="FO82" s="365"/>
      <c r="FP82" s="365"/>
      <c r="FQ82" s="365"/>
      <c r="FR82" s="365"/>
      <c r="FS82" s="365"/>
      <c r="FT82" s="366"/>
      <c r="FU82" s="367"/>
      <c r="FV82" s="367"/>
      <c r="FW82" s="367"/>
      <c r="FX82" s="367"/>
      <c r="FY82" s="367"/>
      <c r="FZ82" s="367"/>
      <c r="GA82" s="367"/>
      <c r="GB82" s="367"/>
      <c r="GC82" s="367"/>
      <c r="GD82" s="367"/>
      <c r="GE82" s="367"/>
      <c r="GF82" s="367"/>
      <c r="GG82" s="367"/>
      <c r="GH82" s="367"/>
      <c r="GI82" s="367"/>
      <c r="GJ82" s="367"/>
      <c r="GK82" s="367"/>
      <c r="GL82" s="367"/>
      <c r="GM82" s="367"/>
      <c r="GN82" s="367"/>
      <c r="GO82" s="367"/>
      <c r="GP82" s="367"/>
      <c r="GQ82" s="367"/>
      <c r="GR82" s="367"/>
      <c r="GS82" s="367"/>
      <c r="GT82" s="367"/>
      <c r="GU82" s="367"/>
      <c r="GV82" s="367"/>
      <c r="GW82" s="367"/>
      <c r="GX82" s="367"/>
      <c r="GY82" s="367"/>
      <c r="GZ82" s="367"/>
      <c r="HA82" s="367"/>
      <c r="HB82" s="367"/>
      <c r="HC82" s="367"/>
      <c r="HD82" s="367"/>
      <c r="HE82" s="367"/>
      <c r="HF82" s="367"/>
      <c r="HG82" s="367"/>
      <c r="HH82" s="367"/>
      <c r="HI82" s="367"/>
      <c r="HJ82" s="367"/>
      <c r="HK82" s="367"/>
      <c r="HL82" s="367"/>
      <c r="HM82" s="367"/>
      <c r="HN82" s="367"/>
      <c r="HO82" s="367"/>
      <c r="HP82" s="367"/>
      <c r="HQ82" s="367"/>
      <c r="HR82" s="367"/>
      <c r="HS82" s="367"/>
      <c r="HT82" s="367"/>
      <c r="HU82" s="367"/>
      <c r="HV82" s="367"/>
      <c r="HW82" s="367"/>
      <c r="HX82" s="367"/>
      <c r="HY82" s="367"/>
      <c r="HZ82" s="367"/>
      <c r="IA82" s="367"/>
      <c r="IB82" s="367"/>
      <c r="IC82" s="367"/>
      <c r="ID82" s="367"/>
      <c r="IE82" s="367"/>
      <c r="IF82" s="367"/>
      <c r="IG82" s="367"/>
      <c r="IH82" s="367"/>
      <c r="II82" s="367"/>
      <c r="IJ82" s="367"/>
      <c r="IK82" s="367"/>
      <c r="IL82" s="367"/>
      <c r="IM82" s="367"/>
      <c r="IN82" s="367"/>
      <c r="IO82" s="367"/>
      <c r="IP82" s="367"/>
      <c r="IQ82" s="367"/>
      <c r="IR82" s="367"/>
      <c r="IS82" s="367"/>
      <c r="IT82" s="367">
        <v>1</v>
      </c>
      <c r="IU82" s="367">
        <v>1</v>
      </c>
      <c r="IV82" s="367">
        <v>1</v>
      </c>
      <c r="IW82" s="367">
        <v>1</v>
      </c>
      <c r="IX82" s="367"/>
      <c r="IY82" s="368"/>
      <c r="IZ82" s="272"/>
      <c r="JA82" s="273"/>
      <c r="JB82" s="276"/>
      <c r="JC82" s="276"/>
      <c r="JD82" s="276"/>
      <c r="JE82" s="276"/>
      <c r="JF82" s="276"/>
      <c r="JG82" s="276"/>
      <c r="JH82" s="276"/>
      <c r="JI82" s="276"/>
      <c r="JJ82" s="276"/>
      <c r="JK82" s="276"/>
      <c r="JL82" s="276"/>
      <c r="JM82" s="276"/>
      <c r="JN82" s="276"/>
      <c r="JO82" s="276"/>
      <c r="JP82" s="276"/>
      <c r="JQ82" s="276"/>
      <c r="JR82" s="274"/>
      <c r="JS82" s="275"/>
      <c r="JT82" s="273"/>
      <c r="JU82" s="273"/>
      <c r="JV82" s="273"/>
      <c r="JW82" s="273"/>
      <c r="JX82" s="273"/>
      <c r="JY82" s="273"/>
      <c r="JZ82" s="273"/>
      <c r="KA82" s="273"/>
      <c r="KB82" s="273"/>
      <c r="KC82" s="273"/>
      <c r="KD82" s="276"/>
      <c r="KE82" s="276"/>
      <c r="KF82" s="276"/>
      <c r="KG82" s="276"/>
      <c r="KH82" s="276"/>
      <c r="KI82" s="276"/>
      <c r="KJ82" s="276"/>
      <c r="KK82" s="276"/>
      <c r="KL82" s="276"/>
      <c r="KM82" s="276"/>
      <c r="KN82" s="276"/>
      <c r="KO82" s="276"/>
      <c r="KP82" s="369"/>
      <c r="KQ82" s="367"/>
      <c r="KR82" s="367"/>
      <c r="KS82" s="367"/>
      <c r="KT82" s="367"/>
      <c r="KU82" s="367"/>
      <c r="KV82" s="367"/>
      <c r="KW82" s="367"/>
      <c r="KX82" s="367"/>
      <c r="KY82" s="367"/>
      <c r="KZ82" s="367"/>
      <c r="LA82" s="367"/>
      <c r="LB82" s="367"/>
      <c r="LC82" s="367"/>
      <c r="LD82" s="367"/>
      <c r="LE82" s="367"/>
      <c r="LF82" s="367"/>
      <c r="LG82" s="367"/>
      <c r="LH82" s="367"/>
      <c r="LI82" s="367"/>
      <c r="LJ82" s="367"/>
      <c r="LK82" s="367"/>
      <c r="LL82" s="367"/>
      <c r="LM82" s="367"/>
      <c r="LN82" s="367"/>
      <c r="LO82" s="367"/>
      <c r="LP82" s="367"/>
      <c r="LQ82" s="367"/>
      <c r="LR82" s="367"/>
      <c r="LS82" s="367"/>
      <c r="LT82" s="367"/>
      <c r="LU82" s="367"/>
      <c r="LV82" s="367"/>
      <c r="LW82" s="367"/>
      <c r="LX82" s="367"/>
      <c r="LY82" s="367"/>
      <c r="LZ82" s="367"/>
      <c r="MA82" s="367"/>
      <c r="MB82" s="367"/>
      <c r="MC82" s="367"/>
      <c r="MD82" s="367"/>
      <c r="ME82" s="367"/>
      <c r="MF82" s="367"/>
      <c r="MG82" s="367"/>
      <c r="MH82" s="367"/>
      <c r="MI82" s="367"/>
      <c r="MJ82" s="367"/>
      <c r="MK82" s="367"/>
      <c r="ML82" s="367"/>
      <c r="MM82" s="367"/>
      <c r="MN82" s="367"/>
      <c r="MO82" s="367"/>
      <c r="MP82" s="367"/>
      <c r="MQ82" s="367"/>
      <c r="MR82" s="367"/>
      <c r="MS82" s="367"/>
      <c r="MT82" s="367"/>
      <c r="MU82" s="367"/>
      <c r="MV82" s="367"/>
      <c r="MW82" s="367"/>
      <c r="MX82" s="367"/>
      <c r="MY82" s="367"/>
      <c r="MZ82" s="367"/>
      <c r="NA82" s="367"/>
      <c r="NB82" s="367"/>
      <c r="NC82" s="367"/>
      <c r="ND82" s="367"/>
      <c r="NE82" s="367"/>
      <c r="NF82" s="367"/>
      <c r="NG82" s="367"/>
      <c r="NH82" s="367"/>
      <c r="NI82" s="367">
        <v>1</v>
      </c>
      <c r="NJ82" s="367">
        <v>1</v>
      </c>
      <c r="NK82" s="367"/>
      <c r="NL82" s="367"/>
      <c r="NM82" s="367"/>
      <c r="NN82" s="367"/>
      <c r="NO82" s="367">
        <v>1</v>
      </c>
      <c r="NP82" s="368"/>
      <c r="NQ82" s="275"/>
      <c r="NR82" s="273"/>
      <c r="NS82" s="273"/>
      <c r="NT82" s="273"/>
      <c r="NU82" s="273"/>
      <c r="NV82" s="273">
        <v>1</v>
      </c>
      <c r="NW82" s="274"/>
    </row>
    <row r="83" spans="1:387" s="267" customFormat="1" ht="30" customHeight="1" x14ac:dyDescent="0.25">
      <c r="A83" s="290">
        <f>'Ratownictwo_medyczne I st.'!A83</f>
        <v>62</v>
      </c>
      <c r="B83" s="291" t="str">
        <f>IF('Ratownictwo_medyczne I st.'!B83&gt;0,'Ratownictwo_medyczne I st.'!B83," ")</f>
        <v xml:space="preserve"> </v>
      </c>
      <c r="C83" s="291" t="str">
        <f>IF('Ratownictwo_medyczne I st.'!C83&gt;0,'Ratownictwo_medyczne I st.'!C83," ")</f>
        <v>2025/2028</v>
      </c>
      <c r="D83" s="291" t="str">
        <f>IF('Ratownictwo_medyczne I st.'!D83&gt;0,'Ratownictwo_medyczne I st.'!D83," ")</f>
        <v xml:space="preserve"> </v>
      </c>
      <c r="E83" s="291">
        <f>IF('Ratownictwo_medyczne I st.'!E83&gt;0,'Ratownictwo_medyczne I st.'!E83," ")</f>
        <v>3</v>
      </c>
      <c r="F83" s="291" t="str">
        <f>IF('Ratownictwo_medyczne I st.'!F83&gt;0,'Ratownictwo_medyczne I st.'!F83," ")</f>
        <v>2027/2028</v>
      </c>
      <c r="G83" s="291" t="str">
        <f>IF('Ratownictwo_medyczne I st.'!G83&gt;0,'Ratownictwo_medyczne I st.'!G83," ")</f>
        <v>RPS</v>
      </c>
      <c r="H83" s="291" t="str">
        <f>IF('Ratownictwo_medyczne I st.'!H83&gt;0,'Ratownictwo_medyczne I st.'!H83," ")</f>
        <v>ze standardu</v>
      </c>
      <c r="I83" s="328" t="str">
        <f>IF('Ratownictwo_medyczne I st.'!I83&gt;0,'Ratownictwo_medyczne I st.'!I83," ")</f>
        <v>Przygotowanie do egzaminu dyplomowego</v>
      </c>
      <c r="J83" s="250">
        <f>'Ratownictwo_medyczne I st.'!L83</f>
        <v>125</v>
      </c>
      <c r="K83" s="251">
        <f>'Ratownictwo_medyczne I st.'!M83</f>
        <v>125</v>
      </c>
      <c r="L83" s="252">
        <f>'Ratownictwo_medyczne I st.'!N83</f>
        <v>0</v>
      </c>
      <c r="M83" s="253">
        <f>'Ratownictwo_medyczne I st.'!AA83+'Ratownictwo_medyczne I st.'!AC83+'Ratownictwo_medyczne I st.'!AX83+'Ratownictwo_medyczne I st.'!AZ83</f>
        <v>0</v>
      </c>
      <c r="N83" s="317">
        <f>'Ratownictwo_medyczne I st.'!O83</f>
        <v>0</v>
      </c>
      <c r="O83" s="318">
        <f>'Ratownictwo_medyczne I st.'!P83</f>
        <v>5</v>
      </c>
      <c r="P83" s="319" t="str">
        <f>'Ratownictwo_medyczne I st.'!U83</f>
        <v>zal</v>
      </c>
      <c r="Q83" s="254">
        <f t="shared" si="29"/>
        <v>0</v>
      </c>
      <c r="R83" s="255">
        <f t="shared" si="30"/>
        <v>0</v>
      </c>
      <c r="S83" s="329">
        <f t="shared" si="31"/>
        <v>0</v>
      </c>
      <c r="T83" s="272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4"/>
      <c r="BV83" s="257"/>
      <c r="BW83" s="264"/>
      <c r="BX83" s="264"/>
      <c r="BY83" s="264"/>
      <c r="BZ83" s="264"/>
      <c r="CA83" s="264"/>
      <c r="CB83" s="264"/>
      <c r="CC83" s="264"/>
      <c r="CD83" s="264"/>
      <c r="CE83" s="264"/>
      <c r="CF83" s="264"/>
      <c r="CG83" s="264"/>
      <c r="CH83" s="264"/>
      <c r="CI83" s="264"/>
      <c r="CJ83" s="264"/>
      <c r="CK83" s="264"/>
      <c r="CL83" s="264"/>
      <c r="CM83" s="264"/>
      <c r="CN83" s="264"/>
      <c r="CO83" s="264"/>
      <c r="CP83" s="264"/>
      <c r="CQ83" s="264"/>
      <c r="CR83" s="264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1"/>
      <c r="EE83" s="364"/>
      <c r="EF83" s="365"/>
      <c r="EG83" s="365"/>
      <c r="EH83" s="365"/>
      <c r="EI83" s="365"/>
      <c r="EJ83" s="365"/>
      <c r="EK83" s="365"/>
      <c r="EL83" s="365"/>
      <c r="EM83" s="365"/>
      <c r="EN83" s="365"/>
      <c r="EO83" s="365"/>
      <c r="EP83" s="365"/>
      <c r="EQ83" s="365"/>
      <c r="ER83" s="365"/>
      <c r="ES83" s="365"/>
      <c r="ET83" s="365"/>
      <c r="EU83" s="365"/>
      <c r="EV83" s="365"/>
      <c r="EW83" s="365"/>
      <c r="EX83" s="365"/>
      <c r="EY83" s="365"/>
      <c r="EZ83" s="365"/>
      <c r="FA83" s="365"/>
      <c r="FB83" s="365"/>
      <c r="FC83" s="365"/>
      <c r="FD83" s="365"/>
      <c r="FE83" s="365"/>
      <c r="FF83" s="365"/>
      <c r="FG83" s="365"/>
      <c r="FH83" s="365"/>
      <c r="FI83" s="365"/>
      <c r="FJ83" s="365"/>
      <c r="FK83" s="365"/>
      <c r="FL83" s="365"/>
      <c r="FM83" s="365"/>
      <c r="FN83" s="365"/>
      <c r="FO83" s="365"/>
      <c r="FP83" s="365"/>
      <c r="FQ83" s="365"/>
      <c r="FR83" s="365"/>
      <c r="FS83" s="365"/>
      <c r="FT83" s="366"/>
      <c r="FU83" s="367"/>
      <c r="FV83" s="367"/>
      <c r="FW83" s="367"/>
      <c r="FX83" s="367"/>
      <c r="FY83" s="367"/>
      <c r="FZ83" s="367"/>
      <c r="GA83" s="367"/>
      <c r="GB83" s="367"/>
      <c r="GC83" s="367"/>
      <c r="GD83" s="367"/>
      <c r="GE83" s="367"/>
      <c r="GF83" s="367"/>
      <c r="GG83" s="367"/>
      <c r="GH83" s="367"/>
      <c r="GI83" s="367"/>
      <c r="GJ83" s="367"/>
      <c r="GK83" s="367"/>
      <c r="GL83" s="367"/>
      <c r="GM83" s="367"/>
      <c r="GN83" s="367"/>
      <c r="GO83" s="367"/>
      <c r="GP83" s="367"/>
      <c r="GQ83" s="367"/>
      <c r="GR83" s="367"/>
      <c r="GS83" s="367"/>
      <c r="GT83" s="367"/>
      <c r="GU83" s="367"/>
      <c r="GV83" s="367"/>
      <c r="GW83" s="367"/>
      <c r="GX83" s="367"/>
      <c r="GY83" s="367"/>
      <c r="GZ83" s="367"/>
      <c r="HA83" s="367"/>
      <c r="HB83" s="367"/>
      <c r="HC83" s="367"/>
      <c r="HD83" s="367"/>
      <c r="HE83" s="367"/>
      <c r="HF83" s="367"/>
      <c r="HG83" s="367"/>
      <c r="HH83" s="367"/>
      <c r="HI83" s="367"/>
      <c r="HJ83" s="367"/>
      <c r="HK83" s="367"/>
      <c r="HL83" s="367"/>
      <c r="HM83" s="367"/>
      <c r="HN83" s="367"/>
      <c r="HO83" s="367"/>
      <c r="HP83" s="367"/>
      <c r="HQ83" s="367"/>
      <c r="HR83" s="367"/>
      <c r="HS83" s="367"/>
      <c r="HT83" s="367"/>
      <c r="HU83" s="367"/>
      <c r="HV83" s="367"/>
      <c r="HW83" s="367"/>
      <c r="HX83" s="367"/>
      <c r="HY83" s="367"/>
      <c r="HZ83" s="367"/>
      <c r="IA83" s="367"/>
      <c r="IB83" s="367"/>
      <c r="IC83" s="367"/>
      <c r="ID83" s="367"/>
      <c r="IE83" s="367"/>
      <c r="IF83" s="367"/>
      <c r="IG83" s="367"/>
      <c r="IH83" s="367"/>
      <c r="II83" s="367"/>
      <c r="IJ83" s="367"/>
      <c r="IK83" s="367"/>
      <c r="IL83" s="367"/>
      <c r="IM83" s="367"/>
      <c r="IN83" s="367"/>
      <c r="IO83" s="367"/>
      <c r="IP83" s="367"/>
      <c r="IQ83" s="367"/>
      <c r="IR83" s="367"/>
      <c r="IS83" s="367"/>
      <c r="IT83" s="367"/>
      <c r="IU83" s="367"/>
      <c r="IV83" s="367"/>
      <c r="IW83" s="367"/>
      <c r="IX83" s="367"/>
      <c r="IY83" s="368"/>
      <c r="IZ83" s="272"/>
      <c r="JA83" s="273"/>
      <c r="JB83" s="276"/>
      <c r="JC83" s="276"/>
      <c r="JD83" s="276"/>
      <c r="JE83" s="276"/>
      <c r="JF83" s="276"/>
      <c r="JG83" s="276"/>
      <c r="JH83" s="276"/>
      <c r="JI83" s="276"/>
      <c r="JJ83" s="276"/>
      <c r="JK83" s="276"/>
      <c r="JL83" s="276"/>
      <c r="JM83" s="276"/>
      <c r="JN83" s="276"/>
      <c r="JO83" s="276"/>
      <c r="JP83" s="276"/>
      <c r="JQ83" s="276"/>
      <c r="JR83" s="274"/>
      <c r="JS83" s="275"/>
      <c r="JT83" s="273"/>
      <c r="JU83" s="273"/>
      <c r="JV83" s="273"/>
      <c r="JW83" s="273"/>
      <c r="JX83" s="273"/>
      <c r="JY83" s="273"/>
      <c r="JZ83" s="273"/>
      <c r="KA83" s="273"/>
      <c r="KB83" s="273"/>
      <c r="KC83" s="273"/>
      <c r="KD83" s="276"/>
      <c r="KE83" s="276"/>
      <c r="KF83" s="276"/>
      <c r="KG83" s="276"/>
      <c r="KH83" s="276"/>
      <c r="KI83" s="276"/>
      <c r="KJ83" s="276"/>
      <c r="KK83" s="276"/>
      <c r="KL83" s="276"/>
      <c r="KM83" s="276"/>
      <c r="KN83" s="276"/>
      <c r="KO83" s="276"/>
      <c r="KP83" s="369"/>
      <c r="KQ83" s="367"/>
      <c r="KR83" s="367"/>
      <c r="KS83" s="367"/>
      <c r="KT83" s="367"/>
      <c r="KU83" s="367"/>
      <c r="KV83" s="367"/>
      <c r="KW83" s="367"/>
      <c r="KX83" s="367"/>
      <c r="KY83" s="367"/>
      <c r="KZ83" s="367"/>
      <c r="LA83" s="367"/>
      <c r="LB83" s="367"/>
      <c r="LC83" s="367"/>
      <c r="LD83" s="367"/>
      <c r="LE83" s="367"/>
      <c r="LF83" s="367"/>
      <c r="LG83" s="367"/>
      <c r="LH83" s="367"/>
      <c r="LI83" s="367"/>
      <c r="LJ83" s="367"/>
      <c r="LK83" s="367"/>
      <c r="LL83" s="367"/>
      <c r="LM83" s="367"/>
      <c r="LN83" s="367"/>
      <c r="LO83" s="367"/>
      <c r="LP83" s="367"/>
      <c r="LQ83" s="367"/>
      <c r="LR83" s="367"/>
      <c r="LS83" s="367"/>
      <c r="LT83" s="367"/>
      <c r="LU83" s="367"/>
      <c r="LV83" s="367"/>
      <c r="LW83" s="367"/>
      <c r="LX83" s="367"/>
      <c r="LY83" s="367"/>
      <c r="LZ83" s="367"/>
      <c r="MA83" s="367"/>
      <c r="MB83" s="367"/>
      <c r="MC83" s="367"/>
      <c r="MD83" s="367"/>
      <c r="ME83" s="367"/>
      <c r="MF83" s="367"/>
      <c r="MG83" s="367"/>
      <c r="MH83" s="367"/>
      <c r="MI83" s="367"/>
      <c r="MJ83" s="367"/>
      <c r="MK83" s="367"/>
      <c r="ML83" s="367"/>
      <c r="MM83" s="367"/>
      <c r="MN83" s="367"/>
      <c r="MO83" s="367"/>
      <c r="MP83" s="367"/>
      <c r="MQ83" s="367"/>
      <c r="MR83" s="367"/>
      <c r="MS83" s="367"/>
      <c r="MT83" s="367"/>
      <c r="MU83" s="367"/>
      <c r="MV83" s="367"/>
      <c r="MW83" s="367"/>
      <c r="MX83" s="367"/>
      <c r="MY83" s="367"/>
      <c r="MZ83" s="367"/>
      <c r="NA83" s="367"/>
      <c r="NB83" s="367"/>
      <c r="NC83" s="367"/>
      <c r="ND83" s="367"/>
      <c r="NE83" s="367"/>
      <c r="NF83" s="367"/>
      <c r="NG83" s="367"/>
      <c r="NH83" s="367"/>
      <c r="NI83" s="367"/>
      <c r="NJ83" s="367"/>
      <c r="NK83" s="367"/>
      <c r="NL83" s="367"/>
      <c r="NM83" s="367"/>
      <c r="NN83" s="367"/>
      <c r="NO83" s="367"/>
      <c r="NP83" s="368"/>
      <c r="NQ83" s="275"/>
      <c r="NR83" s="273"/>
      <c r="NS83" s="273"/>
      <c r="NT83" s="273"/>
      <c r="NU83" s="273"/>
      <c r="NV83" s="273"/>
      <c r="NW83" s="274"/>
    </row>
    <row r="84" spans="1:387" s="267" customFormat="1" ht="31.5" x14ac:dyDescent="0.25">
      <c r="A84" s="290">
        <f>'Ratownictwo_medyczne I st.'!A84</f>
        <v>63</v>
      </c>
      <c r="B84" s="291" t="str">
        <f>IF('Ratownictwo_medyczne I st.'!B84&gt;0,'Ratownictwo_medyczne I st.'!B84," ")</f>
        <v>C</v>
      </c>
      <c r="C84" s="291" t="str">
        <f>IF('Ratownictwo_medyczne I st.'!C84&gt;0,'Ratownictwo_medyczne I st.'!C84," ")</f>
        <v>2025/2028</v>
      </c>
      <c r="D84" s="291" t="str">
        <f>IF('Ratownictwo_medyczne I st.'!D84&gt;0,'Ratownictwo_medyczne I st.'!D84," ")</f>
        <v>A</v>
      </c>
      <c r="E84" s="291">
        <f>IF('Ratownictwo_medyczne I st.'!E84&gt;0,'Ratownictwo_medyczne I st.'!E84," ")</f>
        <v>3</v>
      </c>
      <c r="F84" s="291" t="str">
        <f>IF('Ratownictwo_medyczne I st.'!F84&gt;0,'Ratownictwo_medyczne I st.'!F84," ")</f>
        <v>2027/2028</v>
      </c>
      <c r="G84" s="291" t="str">
        <f>IF('Ratownictwo_medyczne I st.'!G84&gt;0,'Ratownictwo_medyczne I st.'!G84," ")</f>
        <v>POW</v>
      </c>
      <c r="H84" s="291" t="str">
        <f>IF('Ratownictwo_medyczne I st.'!H84&gt;0,'Ratownictwo_medyczne I st.'!H84," ")</f>
        <v>do dyspozycji uczelni (Autorska oferta uczelni)</v>
      </c>
      <c r="I84" s="328" t="str">
        <f>IF('Ratownictwo_medyczne I st.'!I84&gt;0,'Ratownictwo_medyczne I st.'!I84," ")</f>
        <v>Medyczne czynności ratunkowe - elementy ratownictwa wodnego</v>
      </c>
      <c r="J84" s="250">
        <f>'Ratownictwo_medyczne I st.'!L84</f>
        <v>50</v>
      </c>
      <c r="K84" s="251">
        <f>'Ratownictwo_medyczne I st.'!M84</f>
        <v>10</v>
      </c>
      <c r="L84" s="252">
        <f>'Ratownictwo_medyczne I st.'!N84</f>
        <v>40</v>
      </c>
      <c r="M84" s="253">
        <f>'Ratownictwo_medyczne I st.'!AA84+'Ratownictwo_medyczne I st.'!AC84+'Ratownictwo_medyczne I st.'!AX84+'Ratownictwo_medyczne I st.'!AZ84</f>
        <v>5</v>
      </c>
      <c r="N84" s="317">
        <f>'Ratownictwo_medyczne I st.'!O84</f>
        <v>40</v>
      </c>
      <c r="O84" s="318">
        <f>'Ratownictwo_medyczne I st.'!P84</f>
        <v>2</v>
      </c>
      <c r="P84" s="319" t="str">
        <f>'Ratownictwo_medyczne I st.'!U84</f>
        <v>zal</v>
      </c>
      <c r="Q84" s="254">
        <f t="shared" si="29"/>
        <v>6</v>
      </c>
      <c r="R84" s="255">
        <f t="shared" si="30"/>
        <v>5</v>
      </c>
      <c r="S84" s="329">
        <f t="shared" si="31"/>
        <v>2</v>
      </c>
      <c r="T84" s="272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4"/>
      <c r="BV84" s="257"/>
      <c r="BW84" s="264"/>
      <c r="BX84" s="264"/>
      <c r="BY84" s="264"/>
      <c r="BZ84" s="264"/>
      <c r="CA84" s="264"/>
      <c r="CB84" s="264"/>
      <c r="CC84" s="264"/>
      <c r="CD84" s="264"/>
      <c r="CE84" s="264"/>
      <c r="CF84" s="264"/>
      <c r="CG84" s="264"/>
      <c r="CH84" s="264"/>
      <c r="CI84" s="264"/>
      <c r="CJ84" s="264"/>
      <c r="CK84" s="264"/>
      <c r="CL84" s="264"/>
      <c r="CM84" s="264"/>
      <c r="CN84" s="264"/>
      <c r="CO84" s="264"/>
      <c r="CP84" s="264"/>
      <c r="CQ84" s="264"/>
      <c r="CR84" s="264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1"/>
      <c r="EE84" s="364"/>
      <c r="EF84" s="365"/>
      <c r="EG84" s="365"/>
      <c r="EH84" s="365"/>
      <c r="EI84" s="365"/>
      <c r="EJ84" s="365"/>
      <c r="EK84" s="365"/>
      <c r="EL84" s="365"/>
      <c r="EM84" s="365"/>
      <c r="EN84" s="365"/>
      <c r="EO84" s="365"/>
      <c r="EP84" s="365"/>
      <c r="EQ84" s="365"/>
      <c r="ER84" s="365"/>
      <c r="ES84" s="365"/>
      <c r="ET84" s="365"/>
      <c r="EU84" s="365">
        <v>1</v>
      </c>
      <c r="EV84" s="365"/>
      <c r="EW84" s="365"/>
      <c r="EX84" s="365"/>
      <c r="EY84" s="365"/>
      <c r="EZ84" s="365"/>
      <c r="FA84" s="365"/>
      <c r="FB84" s="365"/>
      <c r="FC84" s="365"/>
      <c r="FD84" s="365"/>
      <c r="FE84" s="365"/>
      <c r="FF84" s="365"/>
      <c r="FG84" s="365"/>
      <c r="FH84" s="365"/>
      <c r="FI84" s="365"/>
      <c r="FJ84" s="365"/>
      <c r="FK84" s="365"/>
      <c r="FL84" s="365"/>
      <c r="FM84" s="365"/>
      <c r="FN84" s="365"/>
      <c r="FO84" s="365"/>
      <c r="FP84" s="365"/>
      <c r="FQ84" s="365"/>
      <c r="FR84" s="365"/>
      <c r="FS84" s="365"/>
      <c r="FT84" s="366">
        <v>1</v>
      </c>
      <c r="FU84" s="367"/>
      <c r="FV84" s="367"/>
      <c r="FW84" s="367"/>
      <c r="FX84" s="367"/>
      <c r="FY84" s="367"/>
      <c r="FZ84" s="367"/>
      <c r="GA84" s="367"/>
      <c r="GB84" s="367"/>
      <c r="GC84" s="367"/>
      <c r="GD84" s="367"/>
      <c r="GE84" s="367"/>
      <c r="GF84" s="367"/>
      <c r="GG84" s="367"/>
      <c r="GH84" s="367"/>
      <c r="GI84" s="367"/>
      <c r="GJ84" s="367">
        <v>1</v>
      </c>
      <c r="GK84" s="367"/>
      <c r="GL84" s="367"/>
      <c r="GM84" s="367"/>
      <c r="GN84" s="367"/>
      <c r="GO84" s="367"/>
      <c r="GP84" s="367"/>
      <c r="GQ84" s="367"/>
      <c r="GR84" s="367"/>
      <c r="GS84" s="367"/>
      <c r="GT84" s="367"/>
      <c r="GU84" s="367"/>
      <c r="GV84" s="367"/>
      <c r="GW84" s="367"/>
      <c r="GX84" s="367"/>
      <c r="GY84" s="367"/>
      <c r="GZ84" s="367"/>
      <c r="HA84" s="367"/>
      <c r="HB84" s="367"/>
      <c r="HC84" s="367"/>
      <c r="HD84" s="367"/>
      <c r="HE84" s="367"/>
      <c r="HF84" s="367"/>
      <c r="HG84" s="367">
        <v>1</v>
      </c>
      <c r="HH84" s="367"/>
      <c r="HI84" s="367"/>
      <c r="HJ84" s="367"/>
      <c r="HK84" s="367"/>
      <c r="HL84" s="367"/>
      <c r="HM84" s="367"/>
      <c r="HN84" s="367"/>
      <c r="HO84" s="367"/>
      <c r="HP84" s="367"/>
      <c r="HQ84" s="367"/>
      <c r="HR84" s="367">
        <v>1</v>
      </c>
      <c r="HS84" s="367">
        <v>1</v>
      </c>
      <c r="HT84" s="367"/>
      <c r="HU84" s="367"/>
      <c r="HV84" s="367"/>
      <c r="HW84" s="367"/>
      <c r="HX84" s="367"/>
      <c r="HY84" s="367"/>
      <c r="HZ84" s="367"/>
      <c r="IA84" s="367"/>
      <c r="IB84" s="367"/>
      <c r="IC84" s="367"/>
      <c r="ID84" s="367"/>
      <c r="IE84" s="367"/>
      <c r="IF84" s="367"/>
      <c r="IG84" s="367"/>
      <c r="IH84" s="367"/>
      <c r="II84" s="367"/>
      <c r="IJ84" s="367"/>
      <c r="IK84" s="367"/>
      <c r="IL84" s="367"/>
      <c r="IM84" s="367"/>
      <c r="IN84" s="367"/>
      <c r="IO84" s="367"/>
      <c r="IP84" s="367"/>
      <c r="IQ84" s="367"/>
      <c r="IR84" s="367"/>
      <c r="IS84" s="367"/>
      <c r="IT84" s="367"/>
      <c r="IU84" s="367"/>
      <c r="IV84" s="367"/>
      <c r="IW84" s="367"/>
      <c r="IX84" s="367"/>
      <c r="IY84" s="368"/>
      <c r="IZ84" s="272"/>
      <c r="JA84" s="273"/>
      <c r="JB84" s="276"/>
      <c r="JC84" s="276"/>
      <c r="JD84" s="276"/>
      <c r="JE84" s="276"/>
      <c r="JF84" s="276"/>
      <c r="JG84" s="276"/>
      <c r="JH84" s="276"/>
      <c r="JI84" s="276"/>
      <c r="JJ84" s="276"/>
      <c r="JK84" s="276"/>
      <c r="JL84" s="276"/>
      <c r="JM84" s="276"/>
      <c r="JN84" s="276"/>
      <c r="JO84" s="276"/>
      <c r="JP84" s="276"/>
      <c r="JQ84" s="276"/>
      <c r="JR84" s="274"/>
      <c r="JS84" s="275"/>
      <c r="JT84" s="273"/>
      <c r="JU84" s="273"/>
      <c r="JV84" s="273"/>
      <c r="JW84" s="273"/>
      <c r="JX84" s="273"/>
      <c r="JY84" s="273"/>
      <c r="JZ84" s="273"/>
      <c r="KA84" s="273"/>
      <c r="KB84" s="273"/>
      <c r="KC84" s="273"/>
      <c r="KD84" s="276"/>
      <c r="KE84" s="276"/>
      <c r="KF84" s="276"/>
      <c r="KG84" s="276"/>
      <c r="KH84" s="276"/>
      <c r="KI84" s="276"/>
      <c r="KJ84" s="276"/>
      <c r="KK84" s="276"/>
      <c r="KL84" s="276"/>
      <c r="KM84" s="276"/>
      <c r="KN84" s="276"/>
      <c r="KO84" s="276"/>
      <c r="KP84" s="369">
        <v>1</v>
      </c>
      <c r="KQ84" s="367"/>
      <c r="KR84" s="367"/>
      <c r="KS84" s="367"/>
      <c r="KT84" s="367"/>
      <c r="KU84" s="367"/>
      <c r="KV84" s="367"/>
      <c r="KW84" s="367"/>
      <c r="KX84" s="367">
        <v>1</v>
      </c>
      <c r="KY84" s="367"/>
      <c r="KZ84" s="367"/>
      <c r="LA84" s="367"/>
      <c r="LB84" s="367"/>
      <c r="LC84" s="367"/>
      <c r="LD84" s="367"/>
      <c r="LE84" s="367"/>
      <c r="LF84" s="367"/>
      <c r="LG84" s="367"/>
      <c r="LH84" s="367"/>
      <c r="LI84" s="367"/>
      <c r="LJ84" s="367"/>
      <c r="LK84" s="367"/>
      <c r="LL84" s="367"/>
      <c r="LM84" s="367"/>
      <c r="LN84" s="367"/>
      <c r="LO84" s="367"/>
      <c r="LP84" s="367"/>
      <c r="LQ84" s="367"/>
      <c r="LR84" s="367"/>
      <c r="LS84" s="367"/>
      <c r="LT84" s="367"/>
      <c r="LU84" s="367"/>
      <c r="LV84" s="367"/>
      <c r="LW84" s="367"/>
      <c r="LX84" s="367">
        <v>1</v>
      </c>
      <c r="LY84" s="367"/>
      <c r="LZ84" s="367"/>
      <c r="MA84" s="367"/>
      <c r="MB84" s="367"/>
      <c r="MC84" s="367"/>
      <c r="MD84" s="367"/>
      <c r="ME84" s="367"/>
      <c r="MF84" s="367"/>
      <c r="MG84" s="367"/>
      <c r="MH84" s="367">
        <v>1</v>
      </c>
      <c r="MI84" s="367"/>
      <c r="MJ84" s="367"/>
      <c r="MK84" s="367"/>
      <c r="ML84" s="367"/>
      <c r="MM84" s="367"/>
      <c r="MN84" s="367"/>
      <c r="MO84" s="367"/>
      <c r="MP84" s="367"/>
      <c r="MQ84" s="367"/>
      <c r="MR84" s="367"/>
      <c r="MS84" s="367"/>
      <c r="MT84" s="367"/>
      <c r="MU84" s="367"/>
      <c r="MV84" s="367"/>
      <c r="MW84" s="367"/>
      <c r="MX84" s="367"/>
      <c r="MY84" s="367"/>
      <c r="MZ84" s="367"/>
      <c r="NA84" s="367"/>
      <c r="NB84" s="367"/>
      <c r="NC84" s="367"/>
      <c r="ND84" s="367"/>
      <c r="NE84" s="367"/>
      <c r="NF84" s="367">
        <v>1</v>
      </c>
      <c r="NG84" s="367"/>
      <c r="NH84" s="367"/>
      <c r="NI84" s="367"/>
      <c r="NJ84" s="367"/>
      <c r="NK84" s="367"/>
      <c r="NL84" s="367"/>
      <c r="NM84" s="367"/>
      <c r="NN84" s="367"/>
      <c r="NO84" s="367"/>
      <c r="NP84" s="368"/>
      <c r="NQ84" s="275">
        <v>1</v>
      </c>
      <c r="NR84" s="273"/>
      <c r="NS84" s="273"/>
      <c r="NT84" s="273">
        <v>1</v>
      </c>
      <c r="NU84" s="273"/>
      <c r="NV84" s="273"/>
      <c r="NW84" s="274"/>
    </row>
    <row r="85" spans="1:387" s="267" customFormat="1" ht="31.5" x14ac:dyDescent="0.25">
      <c r="A85" s="290">
        <f>'Ratownictwo_medyczne I st.'!A85</f>
        <v>64</v>
      </c>
      <c r="B85" s="291" t="str">
        <f>IF('Ratownictwo_medyczne I st.'!B85&gt;0,'Ratownictwo_medyczne I st.'!B85," ")</f>
        <v>C</v>
      </c>
      <c r="C85" s="291" t="str">
        <f>IF('Ratownictwo_medyczne I st.'!C85&gt;0,'Ratownictwo_medyczne I st.'!C85," ")</f>
        <v>2025/2028</v>
      </c>
      <c r="D85" s="291" t="str">
        <f>IF('Ratownictwo_medyczne I st.'!D85&gt;0,'Ratownictwo_medyczne I st.'!D85," ")</f>
        <v>B</v>
      </c>
      <c r="E85" s="291">
        <f>IF('Ratownictwo_medyczne I st.'!E85&gt;0,'Ratownictwo_medyczne I st.'!E85," ")</f>
        <v>3</v>
      </c>
      <c r="F85" s="291" t="str">
        <f>IF('Ratownictwo_medyczne I st.'!F85&gt;0,'Ratownictwo_medyczne I st.'!F85," ")</f>
        <v>2027/2028</v>
      </c>
      <c r="G85" s="291" t="str">
        <f>IF('Ratownictwo_medyczne I st.'!G85&gt;0,'Ratownictwo_medyczne I st.'!G85," ")</f>
        <v>POW</v>
      </c>
      <c r="H85" s="291" t="str">
        <f>IF('Ratownictwo_medyczne I st.'!H85&gt;0,'Ratownictwo_medyczne I st.'!H85," ")</f>
        <v>do dyspozycji uczelni (Autorska oferta uczelni)</v>
      </c>
      <c r="I85" s="328" t="str">
        <f>IF('Ratownictwo_medyczne I st.'!I85&gt;0,'Ratownictwo_medyczne I st.'!I85," ")</f>
        <v>Specjalistyczne i techniczne działania ratownicze</v>
      </c>
      <c r="J85" s="250">
        <f>'Ratownictwo_medyczne I st.'!L85</f>
        <v>50</v>
      </c>
      <c r="K85" s="251">
        <f>'Ratownictwo_medyczne I st.'!M85</f>
        <v>10</v>
      </c>
      <c r="L85" s="252">
        <f>'Ratownictwo_medyczne I st.'!N85</f>
        <v>40</v>
      </c>
      <c r="M85" s="253">
        <f>'Ratownictwo_medyczne I st.'!AA85+'Ratownictwo_medyczne I st.'!AC85+'Ratownictwo_medyczne I st.'!AX85+'Ratownictwo_medyczne I st.'!AZ85</f>
        <v>5</v>
      </c>
      <c r="N85" s="317">
        <f>'Ratownictwo_medyczne I st.'!O85</f>
        <v>40</v>
      </c>
      <c r="O85" s="318">
        <f>'Ratownictwo_medyczne I st.'!P85</f>
        <v>2</v>
      </c>
      <c r="P85" s="319" t="str">
        <f>'Ratownictwo_medyczne I st.'!U85</f>
        <v>zal</v>
      </c>
      <c r="Q85" s="254">
        <f t="shared" si="29"/>
        <v>6</v>
      </c>
      <c r="R85" s="255">
        <f t="shared" si="30"/>
        <v>5</v>
      </c>
      <c r="S85" s="329">
        <f t="shared" si="31"/>
        <v>2</v>
      </c>
      <c r="T85" s="272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4"/>
      <c r="BV85" s="257"/>
      <c r="BW85" s="264"/>
      <c r="BX85" s="264"/>
      <c r="BY85" s="264"/>
      <c r="BZ85" s="264"/>
      <c r="CA85" s="264"/>
      <c r="CB85" s="264"/>
      <c r="CC85" s="264"/>
      <c r="CD85" s="264"/>
      <c r="CE85" s="264"/>
      <c r="CF85" s="264"/>
      <c r="CG85" s="264"/>
      <c r="CH85" s="264"/>
      <c r="CI85" s="264"/>
      <c r="CJ85" s="264"/>
      <c r="CK85" s="264"/>
      <c r="CL85" s="264"/>
      <c r="CM85" s="264"/>
      <c r="CN85" s="264"/>
      <c r="CO85" s="264"/>
      <c r="CP85" s="264"/>
      <c r="CQ85" s="264"/>
      <c r="CR85" s="264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1"/>
      <c r="EE85" s="364"/>
      <c r="EF85" s="365"/>
      <c r="EG85" s="365"/>
      <c r="EH85" s="365"/>
      <c r="EI85" s="365"/>
      <c r="EJ85" s="365"/>
      <c r="EK85" s="365"/>
      <c r="EL85" s="365"/>
      <c r="EM85" s="365"/>
      <c r="EN85" s="365"/>
      <c r="EO85" s="365"/>
      <c r="EP85" s="365"/>
      <c r="EQ85" s="365"/>
      <c r="ER85" s="365"/>
      <c r="ES85" s="365"/>
      <c r="ET85" s="365"/>
      <c r="EU85" s="365">
        <v>1</v>
      </c>
      <c r="EV85" s="365"/>
      <c r="EW85" s="365"/>
      <c r="EX85" s="365"/>
      <c r="EY85" s="365"/>
      <c r="EZ85" s="365"/>
      <c r="FA85" s="365"/>
      <c r="FB85" s="365"/>
      <c r="FC85" s="365"/>
      <c r="FD85" s="365"/>
      <c r="FE85" s="365"/>
      <c r="FF85" s="365"/>
      <c r="FG85" s="365"/>
      <c r="FH85" s="365"/>
      <c r="FI85" s="365"/>
      <c r="FJ85" s="365"/>
      <c r="FK85" s="365"/>
      <c r="FL85" s="365"/>
      <c r="FM85" s="365"/>
      <c r="FN85" s="365"/>
      <c r="FO85" s="365"/>
      <c r="FP85" s="365"/>
      <c r="FQ85" s="365"/>
      <c r="FR85" s="365"/>
      <c r="FS85" s="365"/>
      <c r="FT85" s="366">
        <v>1</v>
      </c>
      <c r="FU85" s="367"/>
      <c r="FV85" s="367"/>
      <c r="FW85" s="367"/>
      <c r="FX85" s="367"/>
      <c r="FY85" s="367"/>
      <c r="FZ85" s="367"/>
      <c r="GA85" s="367"/>
      <c r="GB85" s="367"/>
      <c r="GC85" s="367"/>
      <c r="GD85" s="367"/>
      <c r="GE85" s="367"/>
      <c r="GF85" s="367"/>
      <c r="GG85" s="367"/>
      <c r="GH85" s="367"/>
      <c r="GI85" s="367"/>
      <c r="GJ85" s="367">
        <v>1</v>
      </c>
      <c r="GK85" s="367"/>
      <c r="GL85" s="367"/>
      <c r="GM85" s="367"/>
      <c r="GN85" s="367"/>
      <c r="GO85" s="367"/>
      <c r="GP85" s="367"/>
      <c r="GQ85" s="367"/>
      <c r="GR85" s="367"/>
      <c r="GS85" s="367"/>
      <c r="GT85" s="367"/>
      <c r="GU85" s="367"/>
      <c r="GV85" s="367"/>
      <c r="GW85" s="367"/>
      <c r="GX85" s="367"/>
      <c r="GY85" s="367"/>
      <c r="GZ85" s="367"/>
      <c r="HA85" s="367"/>
      <c r="HB85" s="367"/>
      <c r="HC85" s="367"/>
      <c r="HD85" s="367"/>
      <c r="HE85" s="367"/>
      <c r="HF85" s="367"/>
      <c r="HG85" s="367">
        <v>1</v>
      </c>
      <c r="HH85" s="367"/>
      <c r="HI85" s="367"/>
      <c r="HJ85" s="367"/>
      <c r="HK85" s="367"/>
      <c r="HL85" s="367"/>
      <c r="HM85" s="367"/>
      <c r="HN85" s="367"/>
      <c r="HO85" s="367"/>
      <c r="HP85" s="367"/>
      <c r="HQ85" s="367"/>
      <c r="HR85" s="367">
        <v>1</v>
      </c>
      <c r="HS85" s="367">
        <v>1</v>
      </c>
      <c r="HT85" s="367"/>
      <c r="HU85" s="367"/>
      <c r="HV85" s="367"/>
      <c r="HW85" s="367"/>
      <c r="HX85" s="367"/>
      <c r="HY85" s="367"/>
      <c r="HZ85" s="367"/>
      <c r="IA85" s="367"/>
      <c r="IB85" s="367"/>
      <c r="IC85" s="367"/>
      <c r="ID85" s="367"/>
      <c r="IE85" s="367"/>
      <c r="IF85" s="367"/>
      <c r="IG85" s="367"/>
      <c r="IH85" s="367"/>
      <c r="II85" s="367"/>
      <c r="IJ85" s="367"/>
      <c r="IK85" s="367"/>
      <c r="IL85" s="367"/>
      <c r="IM85" s="367"/>
      <c r="IN85" s="367"/>
      <c r="IO85" s="367"/>
      <c r="IP85" s="367"/>
      <c r="IQ85" s="367"/>
      <c r="IR85" s="367"/>
      <c r="IS85" s="367"/>
      <c r="IT85" s="367"/>
      <c r="IU85" s="367"/>
      <c r="IV85" s="367"/>
      <c r="IW85" s="367"/>
      <c r="IX85" s="367"/>
      <c r="IY85" s="368"/>
      <c r="IZ85" s="272"/>
      <c r="JA85" s="273"/>
      <c r="JB85" s="276"/>
      <c r="JC85" s="276"/>
      <c r="JD85" s="276"/>
      <c r="JE85" s="276"/>
      <c r="JF85" s="276"/>
      <c r="JG85" s="276"/>
      <c r="JH85" s="276"/>
      <c r="JI85" s="276"/>
      <c r="JJ85" s="276"/>
      <c r="JK85" s="276"/>
      <c r="JL85" s="276"/>
      <c r="JM85" s="276"/>
      <c r="JN85" s="276"/>
      <c r="JO85" s="276"/>
      <c r="JP85" s="276"/>
      <c r="JQ85" s="276"/>
      <c r="JR85" s="274"/>
      <c r="JS85" s="275"/>
      <c r="JT85" s="273"/>
      <c r="JU85" s="273"/>
      <c r="JV85" s="273"/>
      <c r="JW85" s="273"/>
      <c r="JX85" s="273"/>
      <c r="JY85" s="273"/>
      <c r="JZ85" s="273"/>
      <c r="KA85" s="273"/>
      <c r="KB85" s="273"/>
      <c r="KC85" s="273"/>
      <c r="KD85" s="276"/>
      <c r="KE85" s="276"/>
      <c r="KF85" s="276"/>
      <c r="KG85" s="276"/>
      <c r="KH85" s="276"/>
      <c r="KI85" s="276"/>
      <c r="KJ85" s="276"/>
      <c r="KK85" s="276"/>
      <c r="KL85" s="276"/>
      <c r="KM85" s="276"/>
      <c r="KN85" s="276"/>
      <c r="KO85" s="276"/>
      <c r="KP85" s="369">
        <v>1</v>
      </c>
      <c r="KQ85" s="367"/>
      <c r="KR85" s="367"/>
      <c r="KS85" s="367"/>
      <c r="KT85" s="367"/>
      <c r="KU85" s="367"/>
      <c r="KV85" s="367"/>
      <c r="KW85" s="367"/>
      <c r="KX85" s="367">
        <v>1</v>
      </c>
      <c r="KY85" s="367"/>
      <c r="KZ85" s="367"/>
      <c r="LA85" s="367"/>
      <c r="LB85" s="367"/>
      <c r="LC85" s="367"/>
      <c r="LD85" s="367"/>
      <c r="LE85" s="367"/>
      <c r="LF85" s="367"/>
      <c r="LG85" s="367"/>
      <c r="LH85" s="367"/>
      <c r="LI85" s="367"/>
      <c r="LJ85" s="367"/>
      <c r="LK85" s="367"/>
      <c r="LL85" s="367"/>
      <c r="LM85" s="367"/>
      <c r="LN85" s="367"/>
      <c r="LO85" s="367"/>
      <c r="LP85" s="367"/>
      <c r="LQ85" s="367"/>
      <c r="LR85" s="367"/>
      <c r="LS85" s="367"/>
      <c r="LT85" s="367"/>
      <c r="LU85" s="367"/>
      <c r="LV85" s="367"/>
      <c r="LW85" s="367"/>
      <c r="LX85" s="367">
        <v>1</v>
      </c>
      <c r="LY85" s="367"/>
      <c r="LZ85" s="367"/>
      <c r="MA85" s="367"/>
      <c r="MB85" s="367"/>
      <c r="MC85" s="367"/>
      <c r="MD85" s="367"/>
      <c r="ME85" s="367"/>
      <c r="MF85" s="367"/>
      <c r="MG85" s="367"/>
      <c r="MH85" s="367">
        <v>1</v>
      </c>
      <c r="MI85" s="367"/>
      <c r="MJ85" s="367"/>
      <c r="MK85" s="367"/>
      <c r="ML85" s="367"/>
      <c r="MM85" s="367"/>
      <c r="MN85" s="367"/>
      <c r="MO85" s="367"/>
      <c r="MP85" s="367"/>
      <c r="MQ85" s="367"/>
      <c r="MR85" s="367"/>
      <c r="MS85" s="367"/>
      <c r="MT85" s="367"/>
      <c r="MU85" s="367"/>
      <c r="MV85" s="367"/>
      <c r="MW85" s="367"/>
      <c r="MX85" s="367"/>
      <c r="MY85" s="367"/>
      <c r="MZ85" s="367"/>
      <c r="NA85" s="367"/>
      <c r="NB85" s="367"/>
      <c r="NC85" s="367"/>
      <c r="ND85" s="367"/>
      <c r="NE85" s="367"/>
      <c r="NF85" s="367">
        <v>1</v>
      </c>
      <c r="NG85" s="367"/>
      <c r="NH85" s="367"/>
      <c r="NI85" s="367"/>
      <c r="NJ85" s="367"/>
      <c r="NK85" s="367"/>
      <c r="NL85" s="367"/>
      <c r="NM85" s="367"/>
      <c r="NN85" s="367"/>
      <c r="NO85" s="367"/>
      <c r="NP85" s="368"/>
      <c r="NQ85" s="275">
        <v>1</v>
      </c>
      <c r="NR85" s="273"/>
      <c r="NS85" s="273"/>
      <c r="NT85" s="273">
        <v>1</v>
      </c>
      <c r="NU85" s="273"/>
      <c r="NV85" s="273"/>
      <c r="NW85" s="274"/>
    </row>
    <row r="86" spans="1:387" s="267" customFormat="1" ht="30" customHeight="1" x14ac:dyDescent="0.25">
      <c r="A86" s="290">
        <f>'Ratownictwo_medyczne I st.'!A86</f>
        <v>65</v>
      </c>
      <c r="B86" s="291" t="str">
        <f>IF('Ratownictwo_medyczne I st.'!B86&gt;0,'Ratownictwo_medyczne I st.'!B86," ")</f>
        <v>C</v>
      </c>
      <c r="C86" s="291" t="str">
        <f>IF('Ratownictwo_medyczne I st.'!C86&gt;0,'Ratownictwo_medyczne I st.'!C86," ")</f>
        <v>2025/2028</v>
      </c>
      <c r="D86" s="291" t="str">
        <f>IF('Ratownictwo_medyczne I st.'!D86&gt;0,'Ratownictwo_medyczne I st.'!D86," ")</f>
        <v>B</v>
      </c>
      <c r="E86" s="291">
        <f>IF('Ratownictwo_medyczne I st.'!E86&gt;0,'Ratownictwo_medyczne I st.'!E86," ")</f>
        <v>3</v>
      </c>
      <c r="F86" s="291" t="str">
        <f>IF('Ratownictwo_medyczne I st.'!F86&gt;0,'Ratownictwo_medyczne I st.'!F86," ")</f>
        <v>2027/2028</v>
      </c>
      <c r="G86" s="291" t="str">
        <f>IF('Ratownictwo_medyczne I st.'!G86&gt;0,'Ratownictwo_medyczne I st.'!G86," ")</f>
        <v>POW</v>
      </c>
      <c r="H86" s="291" t="str">
        <f>IF('Ratownictwo_medyczne I st.'!H86&gt;0,'Ratownictwo_medyczne I st.'!H86," ")</f>
        <v>do dyspozycji uczelni (Autorska oferta uczelni)</v>
      </c>
      <c r="I86" s="328" t="str">
        <f>IF('Ratownictwo_medyczne I st.'!I86&gt;0,'Ratownictwo_medyczne I st.'!I86," ")</f>
        <v>Ratowictwo w zagrożeniach CBRNiE</v>
      </c>
      <c r="J86" s="250">
        <f>'Ratownictwo_medyczne I st.'!L86</f>
        <v>100</v>
      </c>
      <c r="K86" s="251">
        <f>'Ratownictwo_medyczne I st.'!M86</f>
        <v>20</v>
      </c>
      <c r="L86" s="252">
        <f>'Ratownictwo_medyczne I st.'!N86</f>
        <v>80</v>
      </c>
      <c r="M86" s="253">
        <f>'Ratownictwo_medyczne I st.'!AA86+'Ratownictwo_medyczne I st.'!AC86+'Ratownictwo_medyczne I st.'!AX86+'Ratownictwo_medyczne I st.'!AZ86</f>
        <v>10</v>
      </c>
      <c r="N86" s="317">
        <f>'Ratownictwo_medyczne I st.'!O86</f>
        <v>80</v>
      </c>
      <c r="O86" s="318">
        <f>'Ratownictwo_medyczne I st.'!P86</f>
        <v>4</v>
      </c>
      <c r="P86" s="319" t="str">
        <f>'Ratownictwo_medyczne I st.'!U86</f>
        <v>zal</v>
      </c>
      <c r="Q86" s="254">
        <f t="shared" si="29"/>
        <v>6</v>
      </c>
      <c r="R86" s="255">
        <f t="shared" si="30"/>
        <v>5</v>
      </c>
      <c r="S86" s="329">
        <f t="shared" si="31"/>
        <v>2</v>
      </c>
      <c r="T86" s="272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4"/>
      <c r="BV86" s="257"/>
      <c r="BW86" s="264"/>
      <c r="BX86" s="264"/>
      <c r="BY86" s="264"/>
      <c r="BZ86" s="264"/>
      <c r="CA86" s="264"/>
      <c r="CB86" s="264"/>
      <c r="CC86" s="264"/>
      <c r="CD86" s="264"/>
      <c r="CE86" s="264"/>
      <c r="CF86" s="264"/>
      <c r="CG86" s="264"/>
      <c r="CH86" s="264"/>
      <c r="CI86" s="264"/>
      <c r="CJ86" s="264"/>
      <c r="CK86" s="264"/>
      <c r="CL86" s="264"/>
      <c r="CM86" s="264"/>
      <c r="CN86" s="264"/>
      <c r="CO86" s="264"/>
      <c r="CP86" s="264"/>
      <c r="CQ86" s="264"/>
      <c r="CR86" s="264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1"/>
      <c r="EE86" s="364"/>
      <c r="EF86" s="365"/>
      <c r="EG86" s="365"/>
      <c r="EH86" s="365"/>
      <c r="EI86" s="365"/>
      <c r="EJ86" s="365"/>
      <c r="EK86" s="365"/>
      <c r="EL86" s="365"/>
      <c r="EM86" s="365"/>
      <c r="EN86" s="365"/>
      <c r="EO86" s="365"/>
      <c r="EP86" s="365"/>
      <c r="EQ86" s="365"/>
      <c r="ER86" s="365"/>
      <c r="ES86" s="365"/>
      <c r="ET86" s="365"/>
      <c r="EU86" s="365">
        <v>1</v>
      </c>
      <c r="EV86" s="365"/>
      <c r="EW86" s="365"/>
      <c r="EX86" s="365"/>
      <c r="EY86" s="365"/>
      <c r="EZ86" s="365"/>
      <c r="FA86" s="365"/>
      <c r="FB86" s="365"/>
      <c r="FC86" s="365"/>
      <c r="FD86" s="365"/>
      <c r="FE86" s="365"/>
      <c r="FF86" s="365"/>
      <c r="FG86" s="365"/>
      <c r="FH86" s="365"/>
      <c r="FI86" s="365"/>
      <c r="FJ86" s="365"/>
      <c r="FK86" s="365"/>
      <c r="FL86" s="365"/>
      <c r="FM86" s="365"/>
      <c r="FN86" s="365"/>
      <c r="FO86" s="365"/>
      <c r="FP86" s="365"/>
      <c r="FQ86" s="365"/>
      <c r="FR86" s="365"/>
      <c r="FS86" s="365"/>
      <c r="FT86" s="366">
        <v>1</v>
      </c>
      <c r="FU86" s="367"/>
      <c r="FV86" s="367"/>
      <c r="FW86" s="367"/>
      <c r="FX86" s="367"/>
      <c r="FY86" s="367"/>
      <c r="FZ86" s="367"/>
      <c r="GA86" s="367"/>
      <c r="GB86" s="367"/>
      <c r="GC86" s="367"/>
      <c r="GD86" s="367"/>
      <c r="GE86" s="367"/>
      <c r="GF86" s="367"/>
      <c r="GG86" s="367"/>
      <c r="GH86" s="367"/>
      <c r="GI86" s="367"/>
      <c r="GJ86" s="367">
        <v>1</v>
      </c>
      <c r="GK86" s="367"/>
      <c r="GL86" s="367"/>
      <c r="GM86" s="367"/>
      <c r="GN86" s="367"/>
      <c r="GO86" s="367"/>
      <c r="GP86" s="367"/>
      <c r="GQ86" s="367"/>
      <c r="GR86" s="367"/>
      <c r="GS86" s="367"/>
      <c r="GT86" s="367"/>
      <c r="GU86" s="367"/>
      <c r="GV86" s="367"/>
      <c r="GW86" s="367"/>
      <c r="GX86" s="367"/>
      <c r="GY86" s="367"/>
      <c r="GZ86" s="367"/>
      <c r="HA86" s="367"/>
      <c r="HB86" s="367"/>
      <c r="HC86" s="367"/>
      <c r="HD86" s="367"/>
      <c r="HE86" s="367"/>
      <c r="HF86" s="367"/>
      <c r="HG86" s="367">
        <v>1</v>
      </c>
      <c r="HH86" s="367"/>
      <c r="HI86" s="367"/>
      <c r="HJ86" s="367"/>
      <c r="HK86" s="367"/>
      <c r="HL86" s="367"/>
      <c r="HM86" s="367"/>
      <c r="HN86" s="367"/>
      <c r="HO86" s="367"/>
      <c r="HP86" s="367"/>
      <c r="HQ86" s="367"/>
      <c r="HR86" s="367">
        <v>1</v>
      </c>
      <c r="HS86" s="367">
        <v>1</v>
      </c>
      <c r="HT86" s="367"/>
      <c r="HU86" s="367"/>
      <c r="HV86" s="367"/>
      <c r="HW86" s="367"/>
      <c r="HX86" s="367"/>
      <c r="HY86" s="367"/>
      <c r="HZ86" s="367"/>
      <c r="IA86" s="367"/>
      <c r="IB86" s="367"/>
      <c r="IC86" s="367"/>
      <c r="ID86" s="367"/>
      <c r="IE86" s="367"/>
      <c r="IF86" s="367"/>
      <c r="IG86" s="367"/>
      <c r="IH86" s="367"/>
      <c r="II86" s="367"/>
      <c r="IJ86" s="367"/>
      <c r="IK86" s="367"/>
      <c r="IL86" s="367"/>
      <c r="IM86" s="367"/>
      <c r="IN86" s="367"/>
      <c r="IO86" s="367"/>
      <c r="IP86" s="367"/>
      <c r="IQ86" s="367"/>
      <c r="IR86" s="367"/>
      <c r="IS86" s="367"/>
      <c r="IT86" s="367"/>
      <c r="IU86" s="367"/>
      <c r="IV86" s="367"/>
      <c r="IW86" s="367"/>
      <c r="IX86" s="367"/>
      <c r="IY86" s="368"/>
      <c r="IZ86" s="272"/>
      <c r="JA86" s="273"/>
      <c r="JB86" s="276"/>
      <c r="JC86" s="276"/>
      <c r="JD86" s="276"/>
      <c r="JE86" s="276"/>
      <c r="JF86" s="276"/>
      <c r="JG86" s="276"/>
      <c r="JH86" s="276"/>
      <c r="JI86" s="276"/>
      <c r="JJ86" s="276"/>
      <c r="JK86" s="276"/>
      <c r="JL86" s="276"/>
      <c r="JM86" s="276"/>
      <c r="JN86" s="276"/>
      <c r="JO86" s="276"/>
      <c r="JP86" s="276"/>
      <c r="JQ86" s="276"/>
      <c r="JR86" s="274"/>
      <c r="JS86" s="275"/>
      <c r="JT86" s="273"/>
      <c r="JU86" s="273"/>
      <c r="JV86" s="273"/>
      <c r="JW86" s="273"/>
      <c r="JX86" s="273"/>
      <c r="JY86" s="273"/>
      <c r="JZ86" s="273"/>
      <c r="KA86" s="273"/>
      <c r="KB86" s="273"/>
      <c r="KC86" s="273"/>
      <c r="KD86" s="276"/>
      <c r="KE86" s="276"/>
      <c r="KF86" s="276"/>
      <c r="KG86" s="276"/>
      <c r="KH86" s="276"/>
      <c r="KI86" s="276"/>
      <c r="KJ86" s="276"/>
      <c r="KK86" s="276"/>
      <c r="KL86" s="276"/>
      <c r="KM86" s="276"/>
      <c r="KN86" s="276"/>
      <c r="KO86" s="276"/>
      <c r="KP86" s="369">
        <v>1</v>
      </c>
      <c r="KQ86" s="367"/>
      <c r="KR86" s="367"/>
      <c r="KS86" s="367"/>
      <c r="KT86" s="367"/>
      <c r="KU86" s="367"/>
      <c r="KV86" s="367"/>
      <c r="KW86" s="367"/>
      <c r="KX86" s="367">
        <v>1</v>
      </c>
      <c r="KY86" s="367"/>
      <c r="KZ86" s="367"/>
      <c r="LA86" s="367"/>
      <c r="LB86" s="367"/>
      <c r="LC86" s="367"/>
      <c r="LD86" s="367"/>
      <c r="LE86" s="367"/>
      <c r="LF86" s="367"/>
      <c r="LG86" s="367"/>
      <c r="LH86" s="367"/>
      <c r="LI86" s="367"/>
      <c r="LJ86" s="367"/>
      <c r="LK86" s="367"/>
      <c r="LL86" s="367"/>
      <c r="LM86" s="367"/>
      <c r="LN86" s="367"/>
      <c r="LO86" s="367"/>
      <c r="LP86" s="367"/>
      <c r="LQ86" s="367"/>
      <c r="LR86" s="367"/>
      <c r="LS86" s="367"/>
      <c r="LT86" s="367"/>
      <c r="LU86" s="367"/>
      <c r="LV86" s="367"/>
      <c r="LW86" s="367"/>
      <c r="LX86" s="367">
        <v>1</v>
      </c>
      <c r="LY86" s="367"/>
      <c r="LZ86" s="367"/>
      <c r="MA86" s="367"/>
      <c r="MB86" s="367"/>
      <c r="MC86" s="367"/>
      <c r="MD86" s="367"/>
      <c r="ME86" s="367"/>
      <c r="MF86" s="367"/>
      <c r="MG86" s="367"/>
      <c r="MH86" s="367">
        <v>1</v>
      </c>
      <c r="MI86" s="367"/>
      <c r="MJ86" s="367"/>
      <c r="MK86" s="367"/>
      <c r="ML86" s="367"/>
      <c r="MM86" s="367"/>
      <c r="MN86" s="367"/>
      <c r="MO86" s="367"/>
      <c r="MP86" s="367"/>
      <c r="MQ86" s="367"/>
      <c r="MR86" s="367"/>
      <c r="MS86" s="367"/>
      <c r="MT86" s="367"/>
      <c r="MU86" s="367"/>
      <c r="MV86" s="367"/>
      <c r="MW86" s="367"/>
      <c r="MX86" s="367"/>
      <c r="MY86" s="367"/>
      <c r="MZ86" s="367"/>
      <c r="NA86" s="367"/>
      <c r="NB86" s="367"/>
      <c r="NC86" s="367"/>
      <c r="ND86" s="367"/>
      <c r="NE86" s="367"/>
      <c r="NF86" s="367">
        <v>1</v>
      </c>
      <c r="NG86" s="367"/>
      <c r="NH86" s="367"/>
      <c r="NI86" s="367"/>
      <c r="NJ86" s="367"/>
      <c r="NK86" s="367"/>
      <c r="NL86" s="367"/>
      <c r="NM86" s="367"/>
      <c r="NN86" s="367"/>
      <c r="NO86" s="367"/>
      <c r="NP86" s="368"/>
      <c r="NQ86" s="275">
        <v>1</v>
      </c>
      <c r="NR86" s="273"/>
      <c r="NS86" s="273"/>
      <c r="NT86" s="273">
        <v>1</v>
      </c>
      <c r="NU86" s="273"/>
      <c r="NV86" s="273"/>
      <c r="NW86" s="274"/>
    </row>
    <row r="87" spans="1:387" s="267" customFormat="1" ht="30" customHeight="1" x14ac:dyDescent="0.25">
      <c r="A87" s="290">
        <f>'Ratownictwo_medyczne I st.'!A87</f>
        <v>66</v>
      </c>
      <c r="B87" s="291" t="str">
        <f>IF('Ratownictwo_medyczne I st.'!B87&gt;0,'Ratownictwo_medyczne I st.'!B87," ")</f>
        <v>C</v>
      </c>
      <c r="C87" s="291" t="str">
        <f>IF('Ratownictwo_medyczne I st.'!C87&gt;0,'Ratownictwo_medyczne I st.'!C87," ")</f>
        <v>2025/2028</v>
      </c>
      <c r="D87" s="291" t="str">
        <f>IF('Ratownictwo_medyczne I st.'!D87&gt;0,'Ratownictwo_medyczne I st.'!D87," ")</f>
        <v>A</v>
      </c>
      <c r="E87" s="291">
        <f>IF('Ratownictwo_medyczne I st.'!E87&gt;0,'Ratownictwo_medyczne I st.'!E87," ")</f>
        <v>3</v>
      </c>
      <c r="F87" s="291" t="str">
        <f>IF('Ratownictwo_medyczne I st.'!F87&gt;0,'Ratownictwo_medyczne I st.'!F87," ")</f>
        <v>2027/2028</v>
      </c>
      <c r="G87" s="291" t="str">
        <f>IF('Ratownictwo_medyczne I st.'!G87&gt;0,'Ratownictwo_medyczne I st.'!G87," ")</f>
        <v>POW</v>
      </c>
      <c r="H87" s="291" t="str">
        <f>IF('Ratownictwo_medyczne I st.'!H87&gt;0,'Ratownictwo_medyczne I st.'!H87," ")</f>
        <v>do dyspozycji uczelni (Autorska oferta uczelni)</v>
      </c>
      <c r="I87" s="328" t="str">
        <f>IF('Ratownictwo_medyczne I st.'!I87&gt;0,'Ratownictwo_medyczne I st.'!I87," ")</f>
        <v>Medyczne czynności ratunkowe - elementy ratownictwa górskiego</v>
      </c>
      <c r="J87" s="250">
        <f>'Ratownictwo_medyczne I st.'!L87</f>
        <v>100</v>
      </c>
      <c r="K87" s="251">
        <f>'Ratownictwo_medyczne I st.'!M87</f>
        <v>20</v>
      </c>
      <c r="L87" s="252">
        <f>'Ratownictwo_medyczne I st.'!N87</f>
        <v>80</v>
      </c>
      <c r="M87" s="253">
        <f>'Ratownictwo_medyczne I st.'!AA87+'Ratownictwo_medyczne I st.'!AC87+'Ratownictwo_medyczne I st.'!AX87+'Ratownictwo_medyczne I st.'!AZ87</f>
        <v>10</v>
      </c>
      <c r="N87" s="317">
        <f>'Ratownictwo_medyczne I st.'!O87</f>
        <v>80</v>
      </c>
      <c r="O87" s="318">
        <f>'Ratownictwo_medyczne I st.'!P87</f>
        <v>4</v>
      </c>
      <c r="P87" s="319" t="str">
        <f>'Ratownictwo_medyczne I st.'!U87</f>
        <v>zal</v>
      </c>
      <c r="Q87" s="254">
        <f t="shared" si="29"/>
        <v>6</v>
      </c>
      <c r="R87" s="255">
        <f t="shared" si="30"/>
        <v>5</v>
      </c>
      <c r="S87" s="329">
        <f t="shared" si="31"/>
        <v>2</v>
      </c>
      <c r="T87" s="272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4"/>
      <c r="BV87" s="257"/>
      <c r="BW87" s="264"/>
      <c r="BX87" s="264"/>
      <c r="BY87" s="264"/>
      <c r="BZ87" s="264"/>
      <c r="CA87" s="264"/>
      <c r="CB87" s="264"/>
      <c r="CC87" s="264"/>
      <c r="CD87" s="264"/>
      <c r="CE87" s="264"/>
      <c r="CF87" s="264"/>
      <c r="CG87" s="264"/>
      <c r="CH87" s="264"/>
      <c r="CI87" s="264"/>
      <c r="CJ87" s="264"/>
      <c r="CK87" s="264"/>
      <c r="CL87" s="264"/>
      <c r="CM87" s="264"/>
      <c r="CN87" s="264"/>
      <c r="CO87" s="264"/>
      <c r="CP87" s="264"/>
      <c r="CQ87" s="264"/>
      <c r="CR87" s="264"/>
      <c r="CS87" s="276"/>
      <c r="CT87" s="276"/>
      <c r="CU87" s="276"/>
      <c r="CV87" s="276"/>
      <c r="CW87" s="276"/>
      <c r="CX87" s="276"/>
      <c r="CY87" s="276"/>
      <c r="CZ87" s="276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6"/>
      <c r="DO87" s="276"/>
      <c r="DP87" s="276"/>
      <c r="DQ87" s="276"/>
      <c r="DR87" s="276"/>
      <c r="DS87" s="276"/>
      <c r="DT87" s="276"/>
      <c r="DU87" s="276"/>
      <c r="DV87" s="276"/>
      <c r="DW87" s="276"/>
      <c r="DX87" s="276"/>
      <c r="DY87" s="276"/>
      <c r="DZ87" s="276"/>
      <c r="EA87" s="276"/>
      <c r="EB87" s="276"/>
      <c r="EC87" s="276"/>
      <c r="ED87" s="271"/>
      <c r="EE87" s="364"/>
      <c r="EF87" s="365"/>
      <c r="EG87" s="365"/>
      <c r="EH87" s="365"/>
      <c r="EI87" s="365"/>
      <c r="EJ87" s="365"/>
      <c r="EK87" s="365"/>
      <c r="EL87" s="365"/>
      <c r="EM87" s="365"/>
      <c r="EN87" s="365"/>
      <c r="EO87" s="365"/>
      <c r="EP87" s="365"/>
      <c r="EQ87" s="365"/>
      <c r="ER87" s="365"/>
      <c r="ES87" s="365"/>
      <c r="ET87" s="365"/>
      <c r="EU87" s="365">
        <v>1</v>
      </c>
      <c r="EV87" s="365"/>
      <c r="EW87" s="365"/>
      <c r="EX87" s="365"/>
      <c r="EY87" s="365"/>
      <c r="EZ87" s="365"/>
      <c r="FA87" s="365"/>
      <c r="FB87" s="365"/>
      <c r="FC87" s="365"/>
      <c r="FD87" s="365"/>
      <c r="FE87" s="365"/>
      <c r="FF87" s="365"/>
      <c r="FG87" s="365"/>
      <c r="FH87" s="365"/>
      <c r="FI87" s="365"/>
      <c r="FJ87" s="365"/>
      <c r="FK87" s="365"/>
      <c r="FL87" s="365"/>
      <c r="FM87" s="365"/>
      <c r="FN87" s="365"/>
      <c r="FO87" s="365"/>
      <c r="FP87" s="365"/>
      <c r="FQ87" s="365"/>
      <c r="FR87" s="365"/>
      <c r="FS87" s="365"/>
      <c r="FT87" s="366">
        <v>1</v>
      </c>
      <c r="FU87" s="367"/>
      <c r="FV87" s="367"/>
      <c r="FW87" s="367"/>
      <c r="FX87" s="367"/>
      <c r="FY87" s="367"/>
      <c r="FZ87" s="367"/>
      <c r="GA87" s="367"/>
      <c r="GB87" s="367"/>
      <c r="GC87" s="367"/>
      <c r="GD87" s="367"/>
      <c r="GE87" s="367"/>
      <c r="GF87" s="367"/>
      <c r="GG87" s="367"/>
      <c r="GH87" s="367"/>
      <c r="GI87" s="367"/>
      <c r="GJ87" s="367">
        <v>1</v>
      </c>
      <c r="GK87" s="367"/>
      <c r="GL87" s="367"/>
      <c r="GM87" s="367"/>
      <c r="GN87" s="367"/>
      <c r="GO87" s="367"/>
      <c r="GP87" s="367"/>
      <c r="GQ87" s="367"/>
      <c r="GR87" s="367"/>
      <c r="GS87" s="367"/>
      <c r="GT87" s="367"/>
      <c r="GU87" s="367"/>
      <c r="GV87" s="367"/>
      <c r="GW87" s="367"/>
      <c r="GX87" s="367"/>
      <c r="GY87" s="367"/>
      <c r="GZ87" s="367"/>
      <c r="HA87" s="367"/>
      <c r="HB87" s="367"/>
      <c r="HC87" s="367"/>
      <c r="HD87" s="367"/>
      <c r="HE87" s="367"/>
      <c r="HF87" s="367"/>
      <c r="HG87" s="367">
        <v>1</v>
      </c>
      <c r="HH87" s="367"/>
      <c r="HI87" s="367"/>
      <c r="HJ87" s="367"/>
      <c r="HK87" s="367"/>
      <c r="HL87" s="367"/>
      <c r="HM87" s="367"/>
      <c r="HN87" s="367"/>
      <c r="HO87" s="367"/>
      <c r="HP87" s="367"/>
      <c r="HQ87" s="367"/>
      <c r="HR87" s="367">
        <v>1</v>
      </c>
      <c r="HS87" s="367">
        <v>1</v>
      </c>
      <c r="HT87" s="367"/>
      <c r="HU87" s="367"/>
      <c r="HV87" s="367"/>
      <c r="HW87" s="367"/>
      <c r="HX87" s="367"/>
      <c r="HY87" s="367"/>
      <c r="HZ87" s="367"/>
      <c r="IA87" s="367"/>
      <c r="IB87" s="367"/>
      <c r="IC87" s="367"/>
      <c r="ID87" s="367"/>
      <c r="IE87" s="367"/>
      <c r="IF87" s="367"/>
      <c r="IG87" s="367"/>
      <c r="IH87" s="367"/>
      <c r="II87" s="367"/>
      <c r="IJ87" s="367"/>
      <c r="IK87" s="367"/>
      <c r="IL87" s="367"/>
      <c r="IM87" s="367"/>
      <c r="IN87" s="367"/>
      <c r="IO87" s="367"/>
      <c r="IP87" s="367"/>
      <c r="IQ87" s="367"/>
      <c r="IR87" s="367"/>
      <c r="IS87" s="367"/>
      <c r="IT87" s="367"/>
      <c r="IU87" s="367"/>
      <c r="IV87" s="367"/>
      <c r="IW87" s="367"/>
      <c r="IX87" s="367"/>
      <c r="IY87" s="368"/>
      <c r="IZ87" s="279"/>
      <c r="JA87" s="280"/>
      <c r="JB87" s="283"/>
      <c r="JC87" s="283"/>
      <c r="JD87" s="283"/>
      <c r="JE87" s="283"/>
      <c r="JF87" s="283"/>
      <c r="JG87" s="283"/>
      <c r="JH87" s="283"/>
      <c r="JI87" s="283"/>
      <c r="JJ87" s="283"/>
      <c r="JK87" s="283"/>
      <c r="JL87" s="283"/>
      <c r="JM87" s="283"/>
      <c r="JN87" s="283"/>
      <c r="JO87" s="283"/>
      <c r="JP87" s="283"/>
      <c r="JQ87" s="283"/>
      <c r="JR87" s="281"/>
      <c r="JS87" s="282"/>
      <c r="JT87" s="280"/>
      <c r="JU87" s="280"/>
      <c r="JV87" s="280"/>
      <c r="JW87" s="280"/>
      <c r="JX87" s="280"/>
      <c r="JY87" s="280"/>
      <c r="JZ87" s="280"/>
      <c r="KA87" s="280"/>
      <c r="KB87" s="280"/>
      <c r="KC87" s="280"/>
      <c r="KD87" s="283"/>
      <c r="KE87" s="283"/>
      <c r="KF87" s="283"/>
      <c r="KG87" s="283"/>
      <c r="KH87" s="283"/>
      <c r="KI87" s="283"/>
      <c r="KJ87" s="283"/>
      <c r="KK87" s="283"/>
      <c r="KL87" s="283"/>
      <c r="KM87" s="283"/>
      <c r="KN87" s="283"/>
      <c r="KO87" s="283"/>
      <c r="KP87" s="369">
        <v>1</v>
      </c>
      <c r="KQ87" s="367"/>
      <c r="KR87" s="367"/>
      <c r="KS87" s="367"/>
      <c r="KT87" s="367"/>
      <c r="KU87" s="367"/>
      <c r="KV87" s="367"/>
      <c r="KW87" s="367"/>
      <c r="KX87" s="367">
        <v>1</v>
      </c>
      <c r="KY87" s="367"/>
      <c r="KZ87" s="367"/>
      <c r="LA87" s="367"/>
      <c r="LB87" s="367"/>
      <c r="LC87" s="367"/>
      <c r="LD87" s="367"/>
      <c r="LE87" s="367"/>
      <c r="LF87" s="367"/>
      <c r="LG87" s="367"/>
      <c r="LH87" s="367"/>
      <c r="LI87" s="367"/>
      <c r="LJ87" s="367"/>
      <c r="LK87" s="367"/>
      <c r="LL87" s="367"/>
      <c r="LM87" s="367"/>
      <c r="LN87" s="367"/>
      <c r="LO87" s="367"/>
      <c r="LP87" s="367"/>
      <c r="LQ87" s="367"/>
      <c r="LR87" s="367"/>
      <c r="LS87" s="367"/>
      <c r="LT87" s="367"/>
      <c r="LU87" s="367"/>
      <c r="LV87" s="367"/>
      <c r="LW87" s="367"/>
      <c r="LX87" s="367">
        <v>1</v>
      </c>
      <c r="LY87" s="367"/>
      <c r="LZ87" s="367"/>
      <c r="MA87" s="367"/>
      <c r="MB87" s="367"/>
      <c r="MC87" s="367"/>
      <c r="MD87" s="367"/>
      <c r="ME87" s="367"/>
      <c r="MF87" s="367"/>
      <c r="MG87" s="367"/>
      <c r="MH87" s="367">
        <v>1</v>
      </c>
      <c r="MI87" s="367"/>
      <c r="MJ87" s="367"/>
      <c r="MK87" s="367"/>
      <c r="ML87" s="367"/>
      <c r="MM87" s="367"/>
      <c r="MN87" s="367"/>
      <c r="MO87" s="367"/>
      <c r="MP87" s="367"/>
      <c r="MQ87" s="367"/>
      <c r="MR87" s="367"/>
      <c r="MS87" s="367"/>
      <c r="MT87" s="367"/>
      <c r="MU87" s="367"/>
      <c r="MV87" s="367"/>
      <c r="MW87" s="367"/>
      <c r="MX87" s="367"/>
      <c r="MY87" s="367"/>
      <c r="MZ87" s="367"/>
      <c r="NA87" s="367"/>
      <c r="NB87" s="367"/>
      <c r="NC87" s="367"/>
      <c r="ND87" s="367"/>
      <c r="NE87" s="367"/>
      <c r="NF87" s="367">
        <v>1</v>
      </c>
      <c r="NG87" s="367"/>
      <c r="NH87" s="367"/>
      <c r="NI87" s="367"/>
      <c r="NJ87" s="367"/>
      <c r="NK87" s="367"/>
      <c r="NL87" s="367"/>
      <c r="NM87" s="367"/>
      <c r="NN87" s="367"/>
      <c r="NO87" s="367"/>
      <c r="NP87" s="368"/>
      <c r="NQ87" s="282"/>
      <c r="NR87" s="280"/>
      <c r="NS87" s="280"/>
      <c r="NT87" s="280">
        <v>1</v>
      </c>
      <c r="NU87" s="280"/>
      <c r="NV87" s="280"/>
      <c r="NW87" s="281">
        <v>1</v>
      </c>
    </row>
    <row r="88" spans="1:387" s="267" customFormat="1" ht="28.5" customHeight="1" x14ac:dyDescent="0.25">
      <c r="A88" s="290">
        <f>'Ratownictwo_medyczne I st.'!A88</f>
        <v>67</v>
      </c>
      <c r="B88" s="291" t="str">
        <f>IF('Ratownictwo_medyczne I st.'!B88&gt;0,'Ratownictwo_medyczne I st.'!B88," ")</f>
        <v>C</v>
      </c>
      <c r="C88" s="291" t="str">
        <f>IF('Ratownictwo_medyczne I st.'!C88&gt;0,'Ratownictwo_medyczne I st.'!C88," ")</f>
        <v>2025/2028</v>
      </c>
      <c r="D88" s="291" t="str">
        <f>IF('Ratownictwo_medyczne I st.'!D88&gt;0,'Ratownictwo_medyczne I st.'!D88," ")</f>
        <v>A</v>
      </c>
      <c r="E88" s="291">
        <f>IF('Ratownictwo_medyczne I st.'!E88&gt;0,'Ratownictwo_medyczne I st.'!E88," ")</f>
        <v>3</v>
      </c>
      <c r="F88" s="291" t="str">
        <f>IF('Ratownictwo_medyczne I st.'!F88&gt;0,'Ratownictwo_medyczne I st.'!F88," ")</f>
        <v>2027/2028</v>
      </c>
      <c r="G88" s="291" t="str">
        <f>IF('Ratownictwo_medyczne I st.'!G88&gt;0,'Ratownictwo_medyczne I st.'!G88," ")</f>
        <v>POW</v>
      </c>
      <c r="H88" s="291" t="str">
        <f>IF('Ratownictwo_medyczne I st.'!H88&gt;0,'Ratownictwo_medyczne I st.'!H88," ")</f>
        <v>do dyspozycji uczelni (Autorska oferta uczelni)</v>
      </c>
      <c r="I88" s="328" t="str">
        <f>IF('Ratownictwo_medyczne I st.'!I88&gt;0,'Ratownictwo_medyczne I st.'!I88," ")</f>
        <v>Innowacyjne techniki symulacji w ratownictwie medycznym</v>
      </c>
      <c r="J88" s="250">
        <f>'Ratownictwo_medyczne I st.'!L88</f>
        <v>25</v>
      </c>
      <c r="K88" s="251">
        <f>'Ratownictwo_medyczne I st.'!M88</f>
        <v>5</v>
      </c>
      <c r="L88" s="252">
        <f>'Ratownictwo_medyczne I st.'!N88</f>
        <v>20</v>
      </c>
      <c r="M88" s="253">
        <f>'Ratownictwo_medyczne I st.'!AA88+'Ratownictwo_medyczne I st.'!AC88+'Ratownictwo_medyczne I st.'!AX88+'Ratownictwo_medyczne I st.'!AZ88</f>
        <v>5</v>
      </c>
      <c r="N88" s="317">
        <f>'Ratownictwo_medyczne I st.'!O88</f>
        <v>20</v>
      </c>
      <c r="O88" s="318">
        <f>'Ratownictwo_medyczne I st.'!P88</f>
        <v>1</v>
      </c>
      <c r="P88" s="319" t="str">
        <f>'Ratownictwo_medyczne I st.'!U88</f>
        <v>zal</v>
      </c>
      <c r="Q88" s="254">
        <f t="shared" si="29"/>
        <v>5</v>
      </c>
      <c r="R88" s="255">
        <f t="shared" si="30"/>
        <v>1</v>
      </c>
      <c r="S88" s="329">
        <f t="shared" si="31"/>
        <v>2</v>
      </c>
      <c r="T88" s="272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4"/>
      <c r="BV88" s="272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6"/>
      <c r="CT88" s="276"/>
      <c r="CU88" s="276"/>
      <c r="CV88" s="276"/>
      <c r="CW88" s="276"/>
      <c r="CX88" s="276"/>
      <c r="CY88" s="276"/>
      <c r="CZ88" s="276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6"/>
      <c r="DO88" s="276"/>
      <c r="DP88" s="276"/>
      <c r="DQ88" s="276"/>
      <c r="DR88" s="276"/>
      <c r="DS88" s="276"/>
      <c r="DT88" s="276"/>
      <c r="DU88" s="276"/>
      <c r="DV88" s="276"/>
      <c r="DW88" s="276"/>
      <c r="DX88" s="276"/>
      <c r="DY88" s="276"/>
      <c r="DZ88" s="276"/>
      <c r="EA88" s="276"/>
      <c r="EB88" s="276"/>
      <c r="EC88" s="276"/>
      <c r="ED88" s="274"/>
      <c r="EE88" s="369"/>
      <c r="EF88" s="367"/>
      <c r="EG88" s="367"/>
      <c r="EH88" s="367"/>
      <c r="EI88" s="367"/>
      <c r="EJ88" s="367"/>
      <c r="EK88" s="367"/>
      <c r="EL88" s="367"/>
      <c r="EM88" s="367"/>
      <c r="EN88" s="367"/>
      <c r="EO88" s="367"/>
      <c r="EP88" s="367"/>
      <c r="EQ88" s="367"/>
      <c r="ER88" s="367"/>
      <c r="ES88" s="367"/>
      <c r="ET88" s="367"/>
      <c r="EU88" s="367"/>
      <c r="EV88" s="367"/>
      <c r="EW88" s="367"/>
      <c r="EX88" s="367"/>
      <c r="EY88" s="367"/>
      <c r="EZ88" s="367">
        <v>1</v>
      </c>
      <c r="FA88" s="367"/>
      <c r="FB88" s="367"/>
      <c r="FC88" s="367"/>
      <c r="FD88" s="367"/>
      <c r="FE88" s="367"/>
      <c r="FF88" s="367"/>
      <c r="FG88" s="367"/>
      <c r="FH88" s="367"/>
      <c r="FI88" s="367"/>
      <c r="FJ88" s="367"/>
      <c r="FK88" s="367"/>
      <c r="FL88" s="367"/>
      <c r="FM88" s="367"/>
      <c r="FN88" s="367"/>
      <c r="FO88" s="367"/>
      <c r="FP88" s="367"/>
      <c r="FQ88" s="367"/>
      <c r="FR88" s="367"/>
      <c r="FS88" s="367"/>
      <c r="FT88" s="370"/>
      <c r="FU88" s="367"/>
      <c r="FV88" s="367"/>
      <c r="FW88" s="367"/>
      <c r="FX88" s="367"/>
      <c r="FY88" s="367"/>
      <c r="FZ88" s="367"/>
      <c r="GA88" s="367"/>
      <c r="GB88" s="367"/>
      <c r="GC88" s="367"/>
      <c r="GD88" s="367"/>
      <c r="GE88" s="367"/>
      <c r="GF88" s="367"/>
      <c r="GG88" s="367"/>
      <c r="GH88" s="367"/>
      <c r="GI88" s="367"/>
      <c r="GJ88" s="367"/>
      <c r="GK88" s="367"/>
      <c r="GL88" s="367"/>
      <c r="GM88" s="367"/>
      <c r="GN88" s="367"/>
      <c r="GO88" s="367"/>
      <c r="GP88" s="367"/>
      <c r="GQ88" s="367"/>
      <c r="GR88" s="367"/>
      <c r="GS88" s="367"/>
      <c r="GT88" s="367"/>
      <c r="GU88" s="367"/>
      <c r="GV88" s="367"/>
      <c r="GW88" s="367"/>
      <c r="GX88" s="367"/>
      <c r="GY88" s="367"/>
      <c r="GZ88" s="367"/>
      <c r="HA88" s="367"/>
      <c r="HB88" s="367"/>
      <c r="HC88" s="367"/>
      <c r="HD88" s="367"/>
      <c r="HE88" s="367"/>
      <c r="HF88" s="367"/>
      <c r="HG88" s="367"/>
      <c r="HH88" s="367">
        <v>1</v>
      </c>
      <c r="HI88" s="367"/>
      <c r="HJ88" s="367"/>
      <c r="HK88" s="367"/>
      <c r="HL88" s="367"/>
      <c r="HM88" s="367"/>
      <c r="HN88" s="367"/>
      <c r="HO88" s="367"/>
      <c r="HP88" s="367"/>
      <c r="HQ88" s="367"/>
      <c r="HR88" s="367"/>
      <c r="HS88" s="367"/>
      <c r="HT88" s="367">
        <v>1</v>
      </c>
      <c r="HU88" s="367">
        <v>1</v>
      </c>
      <c r="HV88" s="367"/>
      <c r="HW88" s="367"/>
      <c r="HX88" s="367">
        <v>1</v>
      </c>
      <c r="HY88" s="367"/>
      <c r="HZ88" s="367"/>
      <c r="IA88" s="367"/>
      <c r="IB88" s="367"/>
      <c r="IC88" s="367"/>
      <c r="ID88" s="367"/>
      <c r="IE88" s="367"/>
      <c r="IF88" s="367"/>
      <c r="IG88" s="367"/>
      <c r="IH88" s="367"/>
      <c r="II88" s="367"/>
      <c r="IJ88" s="367"/>
      <c r="IK88" s="367"/>
      <c r="IL88" s="367"/>
      <c r="IM88" s="367"/>
      <c r="IN88" s="367"/>
      <c r="IO88" s="367"/>
      <c r="IP88" s="367"/>
      <c r="IQ88" s="367"/>
      <c r="IR88" s="367"/>
      <c r="IS88" s="367"/>
      <c r="IT88" s="367"/>
      <c r="IU88" s="367"/>
      <c r="IV88" s="367"/>
      <c r="IW88" s="367"/>
      <c r="IX88" s="367"/>
      <c r="IY88" s="368"/>
      <c r="IZ88" s="279"/>
      <c r="JA88" s="280"/>
      <c r="JB88" s="283"/>
      <c r="JC88" s="283"/>
      <c r="JD88" s="283"/>
      <c r="JE88" s="283"/>
      <c r="JF88" s="283"/>
      <c r="JG88" s="283"/>
      <c r="JH88" s="283"/>
      <c r="JI88" s="283"/>
      <c r="JJ88" s="283"/>
      <c r="JK88" s="283"/>
      <c r="JL88" s="283"/>
      <c r="JM88" s="283"/>
      <c r="JN88" s="283"/>
      <c r="JO88" s="283"/>
      <c r="JP88" s="283"/>
      <c r="JQ88" s="283"/>
      <c r="JR88" s="281"/>
      <c r="JS88" s="282"/>
      <c r="JT88" s="280"/>
      <c r="JU88" s="280"/>
      <c r="JV88" s="280"/>
      <c r="JW88" s="280"/>
      <c r="JX88" s="280"/>
      <c r="JY88" s="280"/>
      <c r="JZ88" s="280"/>
      <c r="KA88" s="280"/>
      <c r="KB88" s="280"/>
      <c r="KC88" s="280"/>
      <c r="KD88" s="283"/>
      <c r="KE88" s="283"/>
      <c r="KF88" s="283"/>
      <c r="KG88" s="283"/>
      <c r="KH88" s="283"/>
      <c r="KI88" s="283"/>
      <c r="KJ88" s="283"/>
      <c r="KK88" s="283"/>
      <c r="KL88" s="283"/>
      <c r="KM88" s="283"/>
      <c r="KN88" s="283"/>
      <c r="KO88" s="283"/>
      <c r="KP88" s="369">
        <v>1</v>
      </c>
      <c r="KQ88" s="367"/>
      <c r="KR88" s="367"/>
      <c r="KS88" s="367"/>
      <c r="KT88" s="367"/>
      <c r="KU88" s="367"/>
      <c r="KV88" s="367"/>
      <c r="KW88" s="367"/>
      <c r="KX88" s="367"/>
      <c r="KY88" s="367"/>
      <c r="KZ88" s="367"/>
      <c r="LA88" s="367"/>
      <c r="LB88" s="367"/>
      <c r="LC88" s="367"/>
      <c r="LD88" s="367"/>
      <c r="LE88" s="367"/>
      <c r="LF88" s="367"/>
      <c r="LG88" s="367"/>
      <c r="LH88" s="367"/>
      <c r="LI88" s="367"/>
      <c r="LJ88" s="367"/>
      <c r="LK88" s="367"/>
      <c r="LL88" s="367"/>
      <c r="LM88" s="367"/>
      <c r="LN88" s="367"/>
      <c r="LO88" s="367"/>
      <c r="LP88" s="367"/>
      <c r="LQ88" s="367"/>
      <c r="LR88" s="367"/>
      <c r="LS88" s="367"/>
      <c r="LT88" s="367"/>
      <c r="LU88" s="367"/>
      <c r="LV88" s="367"/>
      <c r="LW88" s="367"/>
      <c r="LX88" s="367"/>
      <c r="LY88" s="367"/>
      <c r="LZ88" s="367"/>
      <c r="MA88" s="367"/>
      <c r="MB88" s="367"/>
      <c r="MC88" s="367"/>
      <c r="MD88" s="367"/>
      <c r="ME88" s="367"/>
      <c r="MF88" s="367"/>
      <c r="MG88" s="367"/>
      <c r="MH88" s="367"/>
      <c r="MI88" s="367"/>
      <c r="MJ88" s="367"/>
      <c r="MK88" s="367"/>
      <c r="ML88" s="367"/>
      <c r="MM88" s="367"/>
      <c r="MN88" s="367"/>
      <c r="MO88" s="367"/>
      <c r="MP88" s="367"/>
      <c r="MQ88" s="367"/>
      <c r="MR88" s="367"/>
      <c r="MS88" s="367"/>
      <c r="MT88" s="367"/>
      <c r="MU88" s="367"/>
      <c r="MV88" s="367"/>
      <c r="MW88" s="367"/>
      <c r="MX88" s="367"/>
      <c r="MY88" s="367"/>
      <c r="MZ88" s="367"/>
      <c r="NA88" s="367"/>
      <c r="NB88" s="367"/>
      <c r="NC88" s="367"/>
      <c r="ND88" s="367"/>
      <c r="NE88" s="367"/>
      <c r="NF88" s="367"/>
      <c r="NG88" s="367"/>
      <c r="NH88" s="367"/>
      <c r="NI88" s="367"/>
      <c r="NJ88" s="367"/>
      <c r="NK88" s="367"/>
      <c r="NL88" s="367"/>
      <c r="NM88" s="367"/>
      <c r="NN88" s="367"/>
      <c r="NO88" s="367"/>
      <c r="NP88" s="368"/>
      <c r="NQ88" s="282"/>
      <c r="NR88" s="280"/>
      <c r="NS88" s="280">
        <v>1</v>
      </c>
      <c r="NT88" s="280">
        <v>1</v>
      </c>
      <c r="NU88" s="280"/>
      <c r="NV88" s="280"/>
      <c r="NW88" s="281"/>
    </row>
    <row r="89" spans="1:387" s="267" customFormat="1" ht="28.5" customHeight="1" x14ac:dyDescent="0.25">
      <c r="A89" s="290">
        <f>'Ratownictwo_medyczne I st.'!A89</f>
        <v>68</v>
      </c>
      <c r="B89" s="291" t="str">
        <f>IF('Ratownictwo_medyczne I st.'!B89&gt;0,'Ratownictwo_medyczne I st.'!B89," ")</f>
        <v>C</v>
      </c>
      <c r="C89" s="291" t="str">
        <f>IF('Ratownictwo_medyczne I st.'!C89&gt;0,'Ratownictwo_medyczne I st.'!C89," ")</f>
        <v>2025/2028</v>
      </c>
      <c r="D89" s="291" t="str">
        <f>IF('Ratownictwo_medyczne I st.'!D89&gt;0,'Ratownictwo_medyczne I st.'!D89," ")</f>
        <v>B</v>
      </c>
      <c r="E89" s="291">
        <f>IF('Ratownictwo_medyczne I st.'!E89&gt;0,'Ratownictwo_medyczne I st.'!E89," ")</f>
        <v>3</v>
      </c>
      <c r="F89" s="291" t="str">
        <f>IF('Ratownictwo_medyczne I st.'!F89&gt;0,'Ratownictwo_medyczne I st.'!F89," ")</f>
        <v>2027/2028</v>
      </c>
      <c r="G89" s="291" t="str">
        <f>IF('Ratownictwo_medyczne I st.'!G89&gt;0,'Ratownictwo_medyczne I st.'!G89," ")</f>
        <v>POW</v>
      </c>
      <c r="H89" s="291" t="str">
        <f>IF('Ratownictwo_medyczne I st.'!H89&gt;0,'Ratownictwo_medyczne I st.'!H89," ")</f>
        <v>do dyspozycji uczelni (Autorska oferta uczelni)</v>
      </c>
      <c r="I89" s="328" t="str">
        <f>IF('Ratownictwo_medyczne I st.'!I89&gt;0,'Ratownictwo_medyczne I st.'!I89," ")</f>
        <v>Wykorzystywanie nowoczesnych technologii w nauczaniu</v>
      </c>
      <c r="J89" s="250">
        <f>'Ratownictwo_medyczne I st.'!L89</f>
        <v>25</v>
      </c>
      <c r="K89" s="251">
        <f>'Ratownictwo_medyczne I st.'!M89</f>
        <v>5</v>
      </c>
      <c r="L89" s="252">
        <f>'Ratownictwo_medyczne I st.'!N89</f>
        <v>20</v>
      </c>
      <c r="M89" s="253">
        <f>'Ratownictwo_medyczne I st.'!AA89+'Ratownictwo_medyczne I st.'!AC89+'Ratownictwo_medyczne I st.'!AX89+'Ratownictwo_medyczne I st.'!AZ89</f>
        <v>5</v>
      </c>
      <c r="N89" s="317">
        <f>'Ratownictwo_medyczne I st.'!O89</f>
        <v>20</v>
      </c>
      <c r="O89" s="318">
        <f>'Ratownictwo_medyczne I st.'!P89</f>
        <v>1</v>
      </c>
      <c r="P89" s="319" t="str">
        <f>'Ratownictwo_medyczne I st.'!U89</f>
        <v>zal</v>
      </c>
      <c r="Q89" s="254">
        <f t="shared" si="29"/>
        <v>5</v>
      </c>
      <c r="R89" s="255">
        <f t="shared" si="30"/>
        <v>1</v>
      </c>
      <c r="S89" s="329">
        <f t="shared" si="31"/>
        <v>2</v>
      </c>
      <c r="T89" s="272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4"/>
      <c r="BV89" s="272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6"/>
      <c r="CT89" s="276"/>
      <c r="CU89" s="276"/>
      <c r="CV89" s="276"/>
      <c r="CW89" s="276"/>
      <c r="CX89" s="276"/>
      <c r="CY89" s="276"/>
      <c r="CZ89" s="276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6"/>
      <c r="DO89" s="276"/>
      <c r="DP89" s="276"/>
      <c r="DQ89" s="276"/>
      <c r="DR89" s="276"/>
      <c r="DS89" s="276"/>
      <c r="DT89" s="276"/>
      <c r="DU89" s="276"/>
      <c r="DV89" s="276"/>
      <c r="DW89" s="276"/>
      <c r="DX89" s="276"/>
      <c r="DY89" s="276"/>
      <c r="DZ89" s="276"/>
      <c r="EA89" s="276"/>
      <c r="EB89" s="276"/>
      <c r="EC89" s="276"/>
      <c r="ED89" s="274"/>
      <c r="EE89" s="369"/>
      <c r="EF89" s="367"/>
      <c r="EG89" s="367"/>
      <c r="EH89" s="367"/>
      <c r="EI89" s="367"/>
      <c r="EJ89" s="367"/>
      <c r="EK89" s="367"/>
      <c r="EL89" s="367"/>
      <c r="EM89" s="367"/>
      <c r="EN89" s="367"/>
      <c r="EO89" s="367"/>
      <c r="EP89" s="367"/>
      <c r="EQ89" s="367"/>
      <c r="ER89" s="367"/>
      <c r="ES89" s="367"/>
      <c r="ET89" s="367"/>
      <c r="EU89" s="367"/>
      <c r="EV89" s="367"/>
      <c r="EW89" s="367"/>
      <c r="EX89" s="367"/>
      <c r="EY89" s="367"/>
      <c r="EZ89" s="367">
        <v>1</v>
      </c>
      <c r="FA89" s="367"/>
      <c r="FB89" s="367"/>
      <c r="FC89" s="367"/>
      <c r="FD89" s="367"/>
      <c r="FE89" s="367"/>
      <c r="FF89" s="367"/>
      <c r="FG89" s="367"/>
      <c r="FH89" s="367"/>
      <c r="FI89" s="367"/>
      <c r="FJ89" s="367"/>
      <c r="FK89" s="367"/>
      <c r="FL89" s="367"/>
      <c r="FM89" s="367"/>
      <c r="FN89" s="367"/>
      <c r="FO89" s="367"/>
      <c r="FP89" s="367"/>
      <c r="FQ89" s="367"/>
      <c r="FR89" s="367"/>
      <c r="FS89" s="367"/>
      <c r="FT89" s="370"/>
      <c r="FU89" s="367"/>
      <c r="FV89" s="367"/>
      <c r="FW89" s="367"/>
      <c r="FX89" s="367"/>
      <c r="FY89" s="367"/>
      <c r="FZ89" s="367"/>
      <c r="GA89" s="367"/>
      <c r="GB89" s="367"/>
      <c r="GC89" s="367"/>
      <c r="GD89" s="367"/>
      <c r="GE89" s="367"/>
      <c r="GF89" s="367"/>
      <c r="GG89" s="367"/>
      <c r="GH89" s="367"/>
      <c r="GI89" s="367"/>
      <c r="GJ89" s="367"/>
      <c r="GK89" s="367"/>
      <c r="GL89" s="367"/>
      <c r="GM89" s="367"/>
      <c r="GN89" s="367"/>
      <c r="GO89" s="367"/>
      <c r="GP89" s="367"/>
      <c r="GQ89" s="367"/>
      <c r="GR89" s="367"/>
      <c r="GS89" s="367"/>
      <c r="GT89" s="367"/>
      <c r="GU89" s="367"/>
      <c r="GV89" s="367"/>
      <c r="GW89" s="367"/>
      <c r="GX89" s="367"/>
      <c r="GY89" s="367"/>
      <c r="GZ89" s="367"/>
      <c r="HA89" s="367"/>
      <c r="HB89" s="367"/>
      <c r="HC89" s="367"/>
      <c r="HD89" s="367"/>
      <c r="HE89" s="367"/>
      <c r="HF89" s="367"/>
      <c r="HG89" s="367"/>
      <c r="HH89" s="367">
        <v>1</v>
      </c>
      <c r="HI89" s="367"/>
      <c r="HJ89" s="367"/>
      <c r="HK89" s="367"/>
      <c r="HL89" s="367"/>
      <c r="HM89" s="367"/>
      <c r="HN89" s="367"/>
      <c r="HO89" s="367"/>
      <c r="HP89" s="367"/>
      <c r="HQ89" s="367"/>
      <c r="HR89" s="367"/>
      <c r="HS89" s="367"/>
      <c r="HT89" s="367">
        <v>1</v>
      </c>
      <c r="HU89" s="367">
        <v>1</v>
      </c>
      <c r="HV89" s="367"/>
      <c r="HW89" s="367"/>
      <c r="HX89" s="367">
        <v>1</v>
      </c>
      <c r="HY89" s="367"/>
      <c r="HZ89" s="367"/>
      <c r="IA89" s="367"/>
      <c r="IB89" s="367"/>
      <c r="IC89" s="367"/>
      <c r="ID89" s="367"/>
      <c r="IE89" s="367"/>
      <c r="IF89" s="367"/>
      <c r="IG89" s="367"/>
      <c r="IH89" s="367"/>
      <c r="II89" s="367"/>
      <c r="IJ89" s="367"/>
      <c r="IK89" s="367"/>
      <c r="IL89" s="367"/>
      <c r="IM89" s="367"/>
      <c r="IN89" s="367"/>
      <c r="IO89" s="367"/>
      <c r="IP89" s="367"/>
      <c r="IQ89" s="367"/>
      <c r="IR89" s="367"/>
      <c r="IS89" s="367"/>
      <c r="IT89" s="367"/>
      <c r="IU89" s="367"/>
      <c r="IV89" s="367"/>
      <c r="IW89" s="367"/>
      <c r="IX89" s="367"/>
      <c r="IY89" s="368"/>
      <c r="IZ89" s="279"/>
      <c r="JA89" s="280"/>
      <c r="JB89" s="283"/>
      <c r="JC89" s="283"/>
      <c r="JD89" s="283"/>
      <c r="JE89" s="283"/>
      <c r="JF89" s="283"/>
      <c r="JG89" s="283"/>
      <c r="JH89" s="283"/>
      <c r="JI89" s="283"/>
      <c r="JJ89" s="283"/>
      <c r="JK89" s="283"/>
      <c r="JL89" s="283"/>
      <c r="JM89" s="283"/>
      <c r="JN89" s="283"/>
      <c r="JO89" s="283"/>
      <c r="JP89" s="283"/>
      <c r="JQ89" s="283"/>
      <c r="JR89" s="281"/>
      <c r="JS89" s="282"/>
      <c r="JT89" s="280"/>
      <c r="JU89" s="280"/>
      <c r="JV89" s="280"/>
      <c r="JW89" s="280"/>
      <c r="JX89" s="280"/>
      <c r="JY89" s="280"/>
      <c r="JZ89" s="280"/>
      <c r="KA89" s="280"/>
      <c r="KB89" s="280"/>
      <c r="KC89" s="280"/>
      <c r="KD89" s="283"/>
      <c r="KE89" s="283"/>
      <c r="KF89" s="283"/>
      <c r="KG89" s="283"/>
      <c r="KH89" s="283"/>
      <c r="KI89" s="283"/>
      <c r="KJ89" s="283"/>
      <c r="KK89" s="283"/>
      <c r="KL89" s="283"/>
      <c r="KM89" s="283"/>
      <c r="KN89" s="283"/>
      <c r="KO89" s="283"/>
      <c r="KP89" s="369">
        <v>1</v>
      </c>
      <c r="KQ89" s="367"/>
      <c r="KR89" s="367"/>
      <c r="KS89" s="367"/>
      <c r="KT89" s="367"/>
      <c r="KU89" s="367"/>
      <c r="KV89" s="367"/>
      <c r="KW89" s="367"/>
      <c r="KX89" s="367"/>
      <c r="KY89" s="367"/>
      <c r="KZ89" s="367"/>
      <c r="LA89" s="367"/>
      <c r="LB89" s="367"/>
      <c r="LC89" s="367"/>
      <c r="LD89" s="367"/>
      <c r="LE89" s="367"/>
      <c r="LF89" s="367"/>
      <c r="LG89" s="367"/>
      <c r="LH89" s="367"/>
      <c r="LI89" s="367"/>
      <c r="LJ89" s="367"/>
      <c r="LK89" s="367"/>
      <c r="LL89" s="367"/>
      <c r="LM89" s="367"/>
      <c r="LN89" s="367"/>
      <c r="LO89" s="367"/>
      <c r="LP89" s="367"/>
      <c r="LQ89" s="367"/>
      <c r="LR89" s="367"/>
      <c r="LS89" s="367"/>
      <c r="LT89" s="367"/>
      <c r="LU89" s="367"/>
      <c r="LV89" s="367"/>
      <c r="LW89" s="367"/>
      <c r="LX89" s="367"/>
      <c r="LY89" s="367"/>
      <c r="LZ89" s="367"/>
      <c r="MA89" s="367"/>
      <c r="MB89" s="367"/>
      <c r="MC89" s="367"/>
      <c r="MD89" s="367"/>
      <c r="ME89" s="367"/>
      <c r="MF89" s="367"/>
      <c r="MG89" s="367"/>
      <c r="MH89" s="367"/>
      <c r="MI89" s="367"/>
      <c r="MJ89" s="367"/>
      <c r="MK89" s="367"/>
      <c r="ML89" s="367"/>
      <c r="MM89" s="367"/>
      <c r="MN89" s="367"/>
      <c r="MO89" s="367"/>
      <c r="MP89" s="367"/>
      <c r="MQ89" s="367"/>
      <c r="MR89" s="367"/>
      <c r="MS89" s="367"/>
      <c r="MT89" s="367"/>
      <c r="MU89" s="367"/>
      <c r="MV89" s="367"/>
      <c r="MW89" s="367"/>
      <c r="MX89" s="367"/>
      <c r="MY89" s="367"/>
      <c r="MZ89" s="367"/>
      <c r="NA89" s="367"/>
      <c r="NB89" s="367"/>
      <c r="NC89" s="367"/>
      <c r="ND89" s="367"/>
      <c r="NE89" s="367"/>
      <c r="NF89" s="367"/>
      <c r="NG89" s="367"/>
      <c r="NH89" s="367"/>
      <c r="NI89" s="367"/>
      <c r="NJ89" s="367"/>
      <c r="NK89" s="367"/>
      <c r="NL89" s="367"/>
      <c r="NM89" s="367"/>
      <c r="NN89" s="367"/>
      <c r="NO89" s="367"/>
      <c r="NP89" s="368"/>
      <c r="NQ89" s="282"/>
      <c r="NR89" s="280"/>
      <c r="NS89" s="280">
        <v>1</v>
      </c>
      <c r="NT89" s="280">
        <v>1</v>
      </c>
      <c r="NU89" s="280"/>
      <c r="NV89" s="280"/>
      <c r="NW89" s="281"/>
    </row>
    <row r="90" spans="1:387" s="267" customFormat="1" ht="30" customHeight="1" x14ac:dyDescent="0.25">
      <c r="A90" s="290">
        <f>'Ratownictwo_medyczne I st.'!A90</f>
        <v>69</v>
      </c>
      <c r="B90" s="291" t="str">
        <f>IF('Ratownictwo_medyczne I st.'!B92&gt;0,'Ratownictwo_medyczne I st.'!B92," ")</f>
        <v>D</v>
      </c>
      <c r="C90" s="291" t="str">
        <f>IF('Ratownictwo_medyczne I st.'!C92&gt;0,'Ratownictwo_medyczne I st.'!C92," ")</f>
        <v>2025/2028</v>
      </c>
      <c r="D90" s="291" t="str">
        <f>IF('Ratownictwo_medyczne I st.'!D92&gt;0,'Ratownictwo_medyczne I st.'!D92," ")</f>
        <v xml:space="preserve"> </v>
      </c>
      <c r="E90" s="291">
        <f>IF('Ratownictwo_medyczne I st.'!E92&gt;0,'Ratownictwo_medyczne I st.'!E92," ")</f>
        <v>3</v>
      </c>
      <c r="F90" s="291" t="str">
        <f>IF('Ratownictwo_medyczne I st.'!F92&gt;0,'Ratownictwo_medyczne I st.'!F92," ")</f>
        <v>2027/2028</v>
      </c>
      <c r="G90" s="291" t="str">
        <f>IF('Ratownictwo_medyczne I st.'!G92&gt;0,'Ratownictwo_medyczne I st.'!G92," ")</f>
        <v>RPS</v>
      </c>
      <c r="H90" s="291" t="str">
        <f>IF('Ratownictwo_medyczne I st.'!H92&gt;0,'Ratownictwo_medyczne I st.'!H92," ")</f>
        <v>ze standardu</v>
      </c>
      <c r="I90" s="328" t="str">
        <f>IF('Ratownictwo_medyczne I st.'!I92&gt;0,'Ratownictwo_medyczne I st.'!I92," ")</f>
        <v>Oddział ortopedyczno-urazowy - praktyka zawodowa (śródroczna)</v>
      </c>
      <c r="J90" s="250">
        <f>'Ratownictwo_medyczne I st.'!L92</f>
        <v>30</v>
      </c>
      <c r="K90" s="251">
        <f>'Ratownictwo_medyczne I st.'!M92</f>
        <v>0</v>
      </c>
      <c r="L90" s="252">
        <f>'Ratownictwo_medyczne I st.'!N92</f>
        <v>30</v>
      </c>
      <c r="M90" s="253">
        <f>'Ratownictwo_medyczne I st.'!AA92+'Ratownictwo_medyczne I st.'!AC92+'Ratownictwo_medyczne I st.'!AX92+'Ratownictwo_medyczne I st.'!AZ92</f>
        <v>0</v>
      </c>
      <c r="N90" s="317">
        <f>'Ratownictwo_medyczne I st.'!O92</f>
        <v>30</v>
      </c>
      <c r="O90" s="318">
        <f>'Ratownictwo_medyczne I st.'!P92</f>
        <v>1</v>
      </c>
      <c r="P90" s="319" t="str">
        <f>'Ratownictwo_medyczne I st.'!U92</f>
        <v>zal</v>
      </c>
      <c r="Q90" s="254">
        <f t="shared" si="29"/>
        <v>0</v>
      </c>
      <c r="R90" s="255">
        <f t="shared" si="30"/>
        <v>17</v>
      </c>
      <c r="S90" s="329">
        <f t="shared" si="31"/>
        <v>2</v>
      </c>
      <c r="T90" s="272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4"/>
      <c r="BV90" s="272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6"/>
      <c r="CT90" s="276"/>
      <c r="CU90" s="276"/>
      <c r="CV90" s="276"/>
      <c r="CW90" s="276"/>
      <c r="CX90" s="276"/>
      <c r="CY90" s="276"/>
      <c r="CZ90" s="276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6"/>
      <c r="DO90" s="276"/>
      <c r="DP90" s="276"/>
      <c r="DQ90" s="276"/>
      <c r="DR90" s="276"/>
      <c r="DS90" s="276"/>
      <c r="DT90" s="276"/>
      <c r="DU90" s="276"/>
      <c r="DV90" s="276"/>
      <c r="DW90" s="276"/>
      <c r="DX90" s="276"/>
      <c r="DY90" s="276"/>
      <c r="DZ90" s="276"/>
      <c r="EA90" s="276"/>
      <c r="EB90" s="276"/>
      <c r="EC90" s="276"/>
      <c r="ED90" s="274"/>
      <c r="EE90" s="272"/>
      <c r="EF90" s="273"/>
      <c r="EG90" s="273"/>
      <c r="EH90" s="273"/>
      <c r="EI90" s="273"/>
      <c r="EJ90" s="273"/>
      <c r="EK90" s="273"/>
      <c r="EL90" s="273"/>
      <c r="EM90" s="273"/>
      <c r="EN90" s="273"/>
      <c r="EO90" s="273"/>
      <c r="EP90" s="273"/>
      <c r="EQ90" s="273"/>
      <c r="ER90" s="273"/>
      <c r="ES90" s="273"/>
      <c r="ET90" s="273"/>
      <c r="EU90" s="273"/>
      <c r="EV90" s="273"/>
      <c r="EW90" s="273"/>
      <c r="EX90" s="273"/>
      <c r="EY90" s="273"/>
      <c r="EZ90" s="273"/>
      <c r="FA90" s="273"/>
      <c r="FB90" s="273"/>
      <c r="FC90" s="273"/>
      <c r="FD90" s="273"/>
      <c r="FE90" s="273"/>
      <c r="FF90" s="273"/>
      <c r="FG90" s="273"/>
      <c r="FH90" s="273"/>
      <c r="FI90" s="273"/>
      <c r="FJ90" s="273"/>
      <c r="FK90" s="273"/>
      <c r="FL90" s="273"/>
      <c r="FM90" s="273"/>
      <c r="FN90" s="273"/>
      <c r="FO90" s="273"/>
      <c r="FP90" s="273"/>
      <c r="FQ90" s="273"/>
      <c r="FR90" s="273"/>
      <c r="FS90" s="273"/>
      <c r="FT90" s="276"/>
      <c r="FU90" s="273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3"/>
      <c r="GM90" s="273"/>
      <c r="GN90" s="273"/>
      <c r="GO90" s="273"/>
      <c r="GP90" s="273"/>
      <c r="GQ90" s="273"/>
      <c r="GR90" s="273"/>
      <c r="GS90" s="273"/>
      <c r="GT90" s="273"/>
      <c r="GU90" s="273"/>
      <c r="GV90" s="273"/>
      <c r="GW90" s="273"/>
      <c r="GX90" s="273"/>
      <c r="GY90" s="273"/>
      <c r="GZ90" s="273"/>
      <c r="HA90" s="273"/>
      <c r="HB90" s="273"/>
      <c r="HC90" s="273"/>
      <c r="HD90" s="273"/>
      <c r="HE90" s="273"/>
      <c r="HF90" s="273"/>
      <c r="HG90" s="273"/>
      <c r="HH90" s="273"/>
      <c r="HI90" s="273"/>
      <c r="HJ90" s="273"/>
      <c r="HK90" s="273"/>
      <c r="HL90" s="273"/>
      <c r="HM90" s="273"/>
      <c r="HN90" s="273"/>
      <c r="HO90" s="273"/>
      <c r="HP90" s="273"/>
      <c r="HQ90" s="273"/>
      <c r="HR90" s="273"/>
      <c r="HS90" s="273"/>
      <c r="HT90" s="273"/>
      <c r="HU90" s="273"/>
      <c r="HV90" s="273"/>
      <c r="HW90" s="273"/>
      <c r="HX90" s="273"/>
      <c r="HY90" s="273"/>
      <c r="HZ90" s="273"/>
      <c r="IA90" s="273"/>
      <c r="IB90" s="273"/>
      <c r="IC90" s="273"/>
      <c r="ID90" s="273"/>
      <c r="IE90" s="273"/>
      <c r="IF90" s="273"/>
      <c r="IG90" s="273"/>
      <c r="IH90" s="273"/>
      <c r="II90" s="273"/>
      <c r="IJ90" s="273"/>
      <c r="IK90" s="273"/>
      <c r="IL90" s="273"/>
      <c r="IM90" s="273"/>
      <c r="IN90" s="273"/>
      <c r="IO90" s="273"/>
      <c r="IP90" s="273"/>
      <c r="IQ90" s="273"/>
      <c r="IR90" s="273"/>
      <c r="IS90" s="273"/>
      <c r="IT90" s="273"/>
      <c r="IU90" s="273"/>
      <c r="IV90" s="273"/>
      <c r="IW90" s="273"/>
      <c r="IX90" s="273"/>
      <c r="IY90" s="274"/>
      <c r="IZ90" s="279"/>
      <c r="JA90" s="280"/>
      <c r="JB90" s="283"/>
      <c r="JC90" s="283"/>
      <c r="JD90" s="283"/>
      <c r="JE90" s="283"/>
      <c r="JF90" s="283"/>
      <c r="JG90" s="283"/>
      <c r="JH90" s="283"/>
      <c r="JI90" s="283"/>
      <c r="JJ90" s="283"/>
      <c r="JK90" s="283"/>
      <c r="JL90" s="283"/>
      <c r="JM90" s="283"/>
      <c r="JN90" s="283"/>
      <c r="JO90" s="283"/>
      <c r="JP90" s="283"/>
      <c r="JQ90" s="283"/>
      <c r="JR90" s="281"/>
      <c r="JS90" s="282"/>
      <c r="JT90" s="280"/>
      <c r="JU90" s="280"/>
      <c r="JV90" s="280"/>
      <c r="JW90" s="280"/>
      <c r="JX90" s="280"/>
      <c r="JY90" s="280"/>
      <c r="JZ90" s="280"/>
      <c r="KA90" s="280"/>
      <c r="KB90" s="280"/>
      <c r="KC90" s="280"/>
      <c r="KD90" s="283"/>
      <c r="KE90" s="283"/>
      <c r="KF90" s="283"/>
      <c r="KG90" s="283"/>
      <c r="KH90" s="283"/>
      <c r="KI90" s="283"/>
      <c r="KJ90" s="283"/>
      <c r="KK90" s="283"/>
      <c r="KL90" s="283"/>
      <c r="KM90" s="283"/>
      <c r="KN90" s="283"/>
      <c r="KO90" s="283"/>
      <c r="KP90" s="272">
        <v>1</v>
      </c>
      <c r="KQ90" s="273">
        <v>1</v>
      </c>
      <c r="KR90" s="273"/>
      <c r="KS90" s="273">
        <v>1</v>
      </c>
      <c r="KT90" s="273"/>
      <c r="KU90" s="273"/>
      <c r="KV90" s="273"/>
      <c r="KW90" s="273"/>
      <c r="KX90" s="273">
        <v>1</v>
      </c>
      <c r="KY90" s="273">
        <v>1</v>
      </c>
      <c r="KZ90" s="273"/>
      <c r="LA90" s="273"/>
      <c r="LB90" s="273"/>
      <c r="LC90" s="273">
        <v>1</v>
      </c>
      <c r="LD90" s="273"/>
      <c r="LE90" s="273"/>
      <c r="LF90" s="273"/>
      <c r="LG90" s="273">
        <v>1</v>
      </c>
      <c r="LH90" s="273">
        <v>1</v>
      </c>
      <c r="LI90" s="273"/>
      <c r="LJ90" s="273"/>
      <c r="LK90" s="273"/>
      <c r="LL90" s="273"/>
      <c r="LM90" s="273"/>
      <c r="LN90" s="273"/>
      <c r="LO90" s="273">
        <v>1</v>
      </c>
      <c r="LP90" s="273"/>
      <c r="LQ90" s="273"/>
      <c r="LR90" s="273"/>
      <c r="LS90" s="273"/>
      <c r="LT90" s="273"/>
      <c r="LU90" s="273"/>
      <c r="LV90" s="273"/>
      <c r="LW90" s="273"/>
      <c r="LX90" s="273"/>
      <c r="LY90" s="273"/>
      <c r="LZ90" s="273"/>
      <c r="MA90" s="273"/>
      <c r="MB90" s="273"/>
      <c r="MC90" s="273"/>
      <c r="MD90" s="273"/>
      <c r="ME90" s="273"/>
      <c r="MF90" s="273"/>
      <c r="MG90" s="273"/>
      <c r="MH90" s="273"/>
      <c r="MI90" s="273">
        <v>1</v>
      </c>
      <c r="MJ90" s="273">
        <v>1</v>
      </c>
      <c r="MK90" s="273"/>
      <c r="ML90" s="273"/>
      <c r="MM90" s="273"/>
      <c r="MN90" s="273"/>
      <c r="MO90" s="273"/>
      <c r="MP90" s="273"/>
      <c r="MQ90" s="273"/>
      <c r="MR90" s="273"/>
      <c r="MS90" s="273"/>
      <c r="MT90" s="273">
        <v>1</v>
      </c>
      <c r="MU90" s="273">
        <v>1</v>
      </c>
      <c r="MV90" s="273"/>
      <c r="MW90" s="273">
        <v>1</v>
      </c>
      <c r="MX90" s="273"/>
      <c r="MY90" s="273"/>
      <c r="MZ90" s="273"/>
      <c r="NA90" s="273"/>
      <c r="NB90" s="273"/>
      <c r="NC90" s="273"/>
      <c r="ND90" s="273"/>
      <c r="NE90" s="273">
        <v>1</v>
      </c>
      <c r="NF90" s="273">
        <v>1</v>
      </c>
      <c r="NG90" s="273">
        <v>1</v>
      </c>
      <c r="NH90" s="273"/>
      <c r="NI90" s="273"/>
      <c r="NJ90" s="273"/>
      <c r="NK90" s="273"/>
      <c r="NL90" s="273"/>
      <c r="NM90" s="273"/>
      <c r="NN90" s="273"/>
      <c r="NO90" s="273"/>
      <c r="NP90" s="274"/>
      <c r="NQ90" s="282"/>
      <c r="NR90" s="280"/>
      <c r="NS90" s="280">
        <v>1</v>
      </c>
      <c r="NT90" s="280">
        <v>1</v>
      </c>
      <c r="NU90" s="280"/>
      <c r="NV90" s="280"/>
      <c r="NW90" s="281"/>
    </row>
    <row r="91" spans="1:387" s="267" customFormat="1" ht="30" customHeight="1" x14ac:dyDescent="0.25">
      <c r="A91" s="290">
        <f>'Ratownictwo_medyczne I st.'!A91</f>
        <v>70</v>
      </c>
      <c r="B91" s="291" t="str">
        <f>IF('Ratownictwo_medyczne I st.'!B93&gt;0,'Ratownictwo_medyczne I st.'!B93," ")</f>
        <v>D</v>
      </c>
      <c r="C91" s="291" t="str">
        <f>IF('Ratownictwo_medyczne I st.'!C93&gt;0,'Ratownictwo_medyczne I st.'!C93," ")</f>
        <v>2025/2028</v>
      </c>
      <c r="D91" s="291" t="str">
        <f>IF('Ratownictwo_medyczne I st.'!D93&gt;0,'Ratownictwo_medyczne I st.'!D93," ")</f>
        <v xml:space="preserve"> </v>
      </c>
      <c r="E91" s="291">
        <f>IF('Ratownictwo_medyczne I st.'!E93&gt;0,'Ratownictwo_medyczne I st.'!E93," ")</f>
        <v>3</v>
      </c>
      <c r="F91" s="291" t="str">
        <f>IF('Ratownictwo_medyczne I st.'!F93&gt;0,'Ratownictwo_medyczne I st.'!F93," ")</f>
        <v>2027/2028</v>
      </c>
      <c r="G91" s="291" t="str">
        <f>IF('Ratownictwo_medyczne I st.'!G93&gt;0,'Ratownictwo_medyczne I st.'!G93," ")</f>
        <v>RPS</v>
      </c>
      <c r="H91" s="291" t="str">
        <f>IF('Ratownictwo_medyczne I st.'!H93&gt;0,'Ratownictwo_medyczne I st.'!H93," ")</f>
        <v>ze standardu</v>
      </c>
      <c r="I91" s="328" t="str">
        <f>IF('Ratownictwo_medyczne I st.'!I93&gt;0,'Ratownictwo_medyczne I st.'!I93," ")</f>
        <v>Oddział neurologii z pododdziałem udarowym - praktyka zawodowa (śródroczna)</v>
      </c>
      <c r="J91" s="250">
        <f>'Ratownictwo_medyczne I st.'!L93</f>
        <v>30</v>
      </c>
      <c r="K91" s="251">
        <f>'Ratownictwo_medyczne I st.'!M93</f>
        <v>0</v>
      </c>
      <c r="L91" s="252">
        <f>'Ratownictwo_medyczne I st.'!N93</f>
        <v>30</v>
      </c>
      <c r="M91" s="253">
        <f>'Ratownictwo_medyczne I st.'!AA93+'Ratownictwo_medyczne I st.'!AC93+'Ratownictwo_medyczne I st.'!AX93+'Ratownictwo_medyczne I st.'!AZ93</f>
        <v>0</v>
      </c>
      <c r="N91" s="317">
        <f>'Ratownictwo_medyczne I st.'!O93</f>
        <v>30</v>
      </c>
      <c r="O91" s="318">
        <f>'Ratownictwo_medyczne I st.'!P93</f>
        <v>1</v>
      </c>
      <c r="P91" s="319" t="str">
        <f>'Ratownictwo_medyczne I st.'!U93</f>
        <v>zal</v>
      </c>
      <c r="Q91" s="254">
        <f t="shared" si="29"/>
        <v>0</v>
      </c>
      <c r="R91" s="255">
        <f t="shared" si="30"/>
        <v>18</v>
      </c>
      <c r="S91" s="329">
        <f t="shared" si="31"/>
        <v>2</v>
      </c>
      <c r="T91" s="272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4"/>
      <c r="BV91" s="272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6"/>
      <c r="CT91" s="276"/>
      <c r="CU91" s="276"/>
      <c r="CV91" s="276"/>
      <c r="CW91" s="276"/>
      <c r="CX91" s="276"/>
      <c r="CY91" s="276"/>
      <c r="CZ91" s="276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6"/>
      <c r="DO91" s="276"/>
      <c r="DP91" s="276"/>
      <c r="DQ91" s="276"/>
      <c r="DR91" s="276"/>
      <c r="DS91" s="276"/>
      <c r="DT91" s="276"/>
      <c r="DU91" s="276"/>
      <c r="DV91" s="276"/>
      <c r="DW91" s="276"/>
      <c r="DX91" s="276"/>
      <c r="DY91" s="276"/>
      <c r="DZ91" s="276"/>
      <c r="EA91" s="276"/>
      <c r="EB91" s="276"/>
      <c r="EC91" s="276"/>
      <c r="ED91" s="274"/>
      <c r="EE91" s="272"/>
      <c r="EF91" s="273"/>
      <c r="EG91" s="273"/>
      <c r="EH91" s="273"/>
      <c r="EI91" s="273"/>
      <c r="EJ91" s="273"/>
      <c r="EK91" s="273"/>
      <c r="EL91" s="273"/>
      <c r="EM91" s="273"/>
      <c r="EN91" s="273"/>
      <c r="EO91" s="273"/>
      <c r="EP91" s="273"/>
      <c r="EQ91" s="273"/>
      <c r="ER91" s="273"/>
      <c r="ES91" s="273"/>
      <c r="ET91" s="273"/>
      <c r="EU91" s="273"/>
      <c r="EV91" s="273"/>
      <c r="EW91" s="273"/>
      <c r="EX91" s="273"/>
      <c r="EY91" s="273"/>
      <c r="EZ91" s="273"/>
      <c r="FA91" s="273"/>
      <c r="FB91" s="273"/>
      <c r="FC91" s="273"/>
      <c r="FD91" s="273"/>
      <c r="FE91" s="273"/>
      <c r="FF91" s="273"/>
      <c r="FG91" s="273"/>
      <c r="FH91" s="273"/>
      <c r="FI91" s="273"/>
      <c r="FJ91" s="273"/>
      <c r="FK91" s="273"/>
      <c r="FL91" s="273"/>
      <c r="FM91" s="273"/>
      <c r="FN91" s="273"/>
      <c r="FO91" s="273"/>
      <c r="FP91" s="273"/>
      <c r="FQ91" s="273"/>
      <c r="FR91" s="273"/>
      <c r="FS91" s="273"/>
      <c r="FT91" s="276"/>
      <c r="FU91" s="273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3"/>
      <c r="GM91" s="273"/>
      <c r="GN91" s="273"/>
      <c r="GO91" s="273"/>
      <c r="GP91" s="273"/>
      <c r="GQ91" s="273"/>
      <c r="GR91" s="273"/>
      <c r="GS91" s="273"/>
      <c r="GT91" s="273"/>
      <c r="GU91" s="273"/>
      <c r="GV91" s="273"/>
      <c r="GW91" s="273"/>
      <c r="GX91" s="273"/>
      <c r="GY91" s="273"/>
      <c r="GZ91" s="273"/>
      <c r="HA91" s="273"/>
      <c r="HB91" s="273"/>
      <c r="HC91" s="273"/>
      <c r="HD91" s="273"/>
      <c r="HE91" s="273"/>
      <c r="HF91" s="273"/>
      <c r="HG91" s="273"/>
      <c r="HH91" s="273"/>
      <c r="HI91" s="273"/>
      <c r="HJ91" s="273"/>
      <c r="HK91" s="273"/>
      <c r="HL91" s="273"/>
      <c r="HM91" s="273"/>
      <c r="HN91" s="273"/>
      <c r="HO91" s="273"/>
      <c r="HP91" s="273"/>
      <c r="HQ91" s="273"/>
      <c r="HR91" s="273"/>
      <c r="HS91" s="273"/>
      <c r="HT91" s="273"/>
      <c r="HU91" s="273"/>
      <c r="HV91" s="273"/>
      <c r="HW91" s="273"/>
      <c r="HX91" s="273"/>
      <c r="HY91" s="273"/>
      <c r="HZ91" s="273"/>
      <c r="IA91" s="273"/>
      <c r="IB91" s="273"/>
      <c r="IC91" s="273"/>
      <c r="ID91" s="273"/>
      <c r="IE91" s="273"/>
      <c r="IF91" s="273"/>
      <c r="IG91" s="273"/>
      <c r="IH91" s="273"/>
      <c r="II91" s="273"/>
      <c r="IJ91" s="273"/>
      <c r="IK91" s="273"/>
      <c r="IL91" s="273"/>
      <c r="IM91" s="273"/>
      <c r="IN91" s="273"/>
      <c r="IO91" s="273"/>
      <c r="IP91" s="273"/>
      <c r="IQ91" s="273"/>
      <c r="IR91" s="273"/>
      <c r="IS91" s="273"/>
      <c r="IT91" s="273"/>
      <c r="IU91" s="273"/>
      <c r="IV91" s="273"/>
      <c r="IW91" s="273"/>
      <c r="IX91" s="273"/>
      <c r="IY91" s="274"/>
      <c r="IZ91" s="279"/>
      <c r="JA91" s="280"/>
      <c r="JB91" s="283"/>
      <c r="JC91" s="283"/>
      <c r="JD91" s="283"/>
      <c r="JE91" s="283"/>
      <c r="JF91" s="283"/>
      <c r="JG91" s="283"/>
      <c r="JH91" s="283"/>
      <c r="JI91" s="283"/>
      <c r="JJ91" s="283"/>
      <c r="JK91" s="283"/>
      <c r="JL91" s="283"/>
      <c r="JM91" s="283"/>
      <c r="JN91" s="283"/>
      <c r="JO91" s="283"/>
      <c r="JP91" s="283"/>
      <c r="JQ91" s="283"/>
      <c r="JR91" s="281"/>
      <c r="JS91" s="282"/>
      <c r="JT91" s="280"/>
      <c r="JU91" s="280"/>
      <c r="JV91" s="280"/>
      <c r="JW91" s="280"/>
      <c r="JX91" s="280"/>
      <c r="JY91" s="280"/>
      <c r="JZ91" s="280"/>
      <c r="KA91" s="280"/>
      <c r="KB91" s="280"/>
      <c r="KC91" s="280"/>
      <c r="KD91" s="283"/>
      <c r="KE91" s="283"/>
      <c r="KF91" s="283"/>
      <c r="KG91" s="283"/>
      <c r="KH91" s="283"/>
      <c r="KI91" s="283"/>
      <c r="KJ91" s="283"/>
      <c r="KK91" s="283"/>
      <c r="KL91" s="283"/>
      <c r="KM91" s="283"/>
      <c r="KN91" s="283"/>
      <c r="KO91" s="283"/>
      <c r="KP91" s="272">
        <v>1</v>
      </c>
      <c r="KQ91" s="273"/>
      <c r="KR91" s="273"/>
      <c r="KS91" s="273">
        <v>1</v>
      </c>
      <c r="KT91" s="273"/>
      <c r="KU91" s="273"/>
      <c r="KV91" s="273">
        <v>1</v>
      </c>
      <c r="KW91" s="273">
        <v>1</v>
      </c>
      <c r="KX91" s="273">
        <v>1</v>
      </c>
      <c r="KY91" s="273">
        <v>1</v>
      </c>
      <c r="KZ91" s="273"/>
      <c r="LA91" s="273"/>
      <c r="LB91" s="273"/>
      <c r="LC91" s="273">
        <v>1</v>
      </c>
      <c r="LD91" s="273">
        <v>1</v>
      </c>
      <c r="LE91" s="273"/>
      <c r="LF91" s="273">
        <v>1</v>
      </c>
      <c r="LG91" s="273">
        <v>1</v>
      </c>
      <c r="LH91" s="273">
        <v>1</v>
      </c>
      <c r="LI91" s="273"/>
      <c r="LJ91" s="273">
        <v>1</v>
      </c>
      <c r="LK91" s="273"/>
      <c r="LL91" s="273"/>
      <c r="LM91" s="273"/>
      <c r="LN91" s="273"/>
      <c r="LO91" s="273"/>
      <c r="LP91" s="273"/>
      <c r="LQ91" s="273"/>
      <c r="LR91" s="273"/>
      <c r="LS91" s="273"/>
      <c r="LT91" s="273"/>
      <c r="LU91" s="273"/>
      <c r="LV91" s="273"/>
      <c r="LW91" s="273"/>
      <c r="LX91" s="273"/>
      <c r="LY91" s="273"/>
      <c r="LZ91" s="273"/>
      <c r="MA91" s="273"/>
      <c r="MB91" s="273"/>
      <c r="MC91" s="273"/>
      <c r="MD91" s="273"/>
      <c r="ME91" s="273"/>
      <c r="MF91" s="273"/>
      <c r="MG91" s="273"/>
      <c r="MH91" s="273"/>
      <c r="MI91" s="273"/>
      <c r="MJ91" s="273"/>
      <c r="MK91" s="273"/>
      <c r="ML91" s="273"/>
      <c r="MM91" s="273"/>
      <c r="MN91" s="273"/>
      <c r="MO91" s="273"/>
      <c r="MP91" s="273"/>
      <c r="MQ91" s="273">
        <v>1</v>
      </c>
      <c r="MR91" s="273"/>
      <c r="MS91" s="273">
        <v>1</v>
      </c>
      <c r="MT91" s="273"/>
      <c r="MU91" s="273"/>
      <c r="MV91" s="273"/>
      <c r="MW91" s="273"/>
      <c r="MX91" s="273"/>
      <c r="MY91" s="273"/>
      <c r="MZ91" s="273"/>
      <c r="NA91" s="273"/>
      <c r="NB91" s="273"/>
      <c r="NC91" s="273"/>
      <c r="ND91" s="273"/>
      <c r="NE91" s="273">
        <v>1</v>
      </c>
      <c r="NF91" s="273">
        <v>1</v>
      </c>
      <c r="NG91" s="273">
        <v>1</v>
      </c>
      <c r="NH91" s="273"/>
      <c r="NI91" s="273"/>
      <c r="NJ91" s="273"/>
      <c r="NK91" s="273"/>
      <c r="NL91" s="273"/>
      <c r="NM91" s="273"/>
      <c r="NN91" s="273"/>
      <c r="NO91" s="273"/>
      <c r="NP91" s="274">
        <v>1</v>
      </c>
      <c r="NQ91" s="282"/>
      <c r="NR91" s="280">
        <v>1</v>
      </c>
      <c r="NS91" s="280"/>
      <c r="NT91" s="280"/>
      <c r="NU91" s="280">
        <v>1</v>
      </c>
      <c r="NV91" s="280"/>
      <c r="NW91" s="281"/>
    </row>
    <row r="92" spans="1:387" s="267" customFormat="1" ht="30" customHeight="1" x14ac:dyDescent="0.25">
      <c r="A92" s="290">
        <f>'Ratownictwo_medyczne I st.'!A92</f>
        <v>71</v>
      </c>
      <c r="B92" s="291" t="str">
        <f>IF('Ratownictwo_medyczne I st.'!B94&gt;0,'Ratownictwo_medyczne I st.'!B94," ")</f>
        <v>D</v>
      </c>
      <c r="C92" s="291" t="str">
        <f>IF('Ratownictwo_medyczne I st.'!C94&gt;0,'Ratownictwo_medyczne I st.'!C94," ")</f>
        <v>2025/2028</v>
      </c>
      <c r="D92" s="291" t="str">
        <f>IF('Ratownictwo_medyczne I st.'!D94&gt;0,'Ratownictwo_medyczne I st.'!D94," ")</f>
        <v xml:space="preserve"> </v>
      </c>
      <c r="E92" s="291">
        <f>IF('Ratownictwo_medyczne I st.'!E94&gt;0,'Ratownictwo_medyczne I st.'!E94," ")</f>
        <v>3</v>
      </c>
      <c r="F92" s="291" t="str">
        <f>IF('Ratownictwo_medyczne I st.'!F94&gt;0,'Ratownictwo_medyczne I st.'!F94," ")</f>
        <v>2027/2028</v>
      </c>
      <c r="G92" s="291" t="str">
        <f>IF('Ratownictwo_medyczne I st.'!G94&gt;0,'Ratownictwo_medyczne I st.'!G94," ")</f>
        <v>RPS</v>
      </c>
      <c r="H92" s="291" t="str">
        <f>IF('Ratownictwo_medyczne I st.'!H94&gt;0,'Ratownictwo_medyczne I st.'!H94," ")</f>
        <v>ze standardu</v>
      </c>
      <c r="I92" s="328" t="str">
        <f>IF('Ratownictwo_medyczne I st.'!I94&gt;0,'Ratownictwo_medyczne I st.'!I94," ")</f>
        <v>Oddział kardiologii - praktyka zawodowa (śródroczna)</v>
      </c>
      <c r="J92" s="250">
        <f>'Ratownictwo_medyczne I st.'!L94</f>
        <v>30</v>
      </c>
      <c r="K92" s="251">
        <f>'Ratownictwo_medyczne I st.'!M94</f>
        <v>0</v>
      </c>
      <c r="L92" s="252">
        <f>'Ratownictwo_medyczne I st.'!N94</f>
        <v>30</v>
      </c>
      <c r="M92" s="253">
        <f>'Ratownictwo_medyczne I st.'!AA94+'Ratownictwo_medyczne I st.'!AC94+'Ratownictwo_medyczne I st.'!AX94+'Ratownictwo_medyczne I st.'!AZ94</f>
        <v>0</v>
      </c>
      <c r="N92" s="317">
        <f>'Ratownictwo_medyczne I st.'!O94</f>
        <v>30</v>
      </c>
      <c r="O92" s="318">
        <f>'Ratownictwo_medyczne I st.'!P94</f>
        <v>1</v>
      </c>
      <c r="P92" s="319" t="str">
        <f>'Ratownictwo_medyczne I st.'!U94</f>
        <v>zal</v>
      </c>
      <c r="Q92" s="254">
        <f t="shared" si="29"/>
        <v>0</v>
      </c>
      <c r="R92" s="255">
        <f t="shared" si="30"/>
        <v>24</v>
      </c>
      <c r="S92" s="329">
        <f t="shared" si="31"/>
        <v>2</v>
      </c>
      <c r="T92" s="272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4"/>
      <c r="BV92" s="272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6"/>
      <c r="CT92" s="276"/>
      <c r="CU92" s="276"/>
      <c r="CV92" s="276"/>
      <c r="CW92" s="276"/>
      <c r="CX92" s="276"/>
      <c r="CY92" s="276"/>
      <c r="CZ92" s="276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6"/>
      <c r="DO92" s="276"/>
      <c r="DP92" s="276"/>
      <c r="DQ92" s="276"/>
      <c r="DR92" s="276"/>
      <c r="DS92" s="276"/>
      <c r="DT92" s="276"/>
      <c r="DU92" s="276"/>
      <c r="DV92" s="276"/>
      <c r="DW92" s="276"/>
      <c r="DX92" s="276"/>
      <c r="DY92" s="276"/>
      <c r="DZ92" s="276"/>
      <c r="EA92" s="276"/>
      <c r="EB92" s="276"/>
      <c r="EC92" s="276"/>
      <c r="ED92" s="274"/>
      <c r="EE92" s="272"/>
      <c r="EF92" s="273"/>
      <c r="EG92" s="273"/>
      <c r="EH92" s="273"/>
      <c r="EI92" s="273"/>
      <c r="EJ92" s="273"/>
      <c r="EK92" s="273"/>
      <c r="EL92" s="273"/>
      <c r="EM92" s="273"/>
      <c r="EN92" s="273"/>
      <c r="EO92" s="273"/>
      <c r="EP92" s="273"/>
      <c r="EQ92" s="273"/>
      <c r="ER92" s="273"/>
      <c r="ES92" s="273"/>
      <c r="ET92" s="273"/>
      <c r="EU92" s="273"/>
      <c r="EV92" s="273"/>
      <c r="EW92" s="273"/>
      <c r="EX92" s="273"/>
      <c r="EY92" s="273"/>
      <c r="EZ92" s="273"/>
      <c r="FA92" s="273"/>
      <c r="FB92" s="273"/>
      <c r="FC92" s="273"/>
      <c r="FD92" s="273"/>
      <c r="FE92" s="273"/>
      <c r="FF92" s="273"/>
      <c r="FG92" s="273"/>
      <c r="FH92" s="273"/>
      <c r="FI92" s="273"/>
      <c r="FJ92" s="273"/>
      <c r="FK92" s="273"/>
      <c r="FL92" s="273"/>
      <c r="FM92" s="273"/>
      <c r="FN92" s="273"/>
      <c r="FO92" s="273"/>
      <c r="FP92" s="273"/>
      <c r="FQ92" s="273"/>
      <c r="FR92" s="273"/>
      <c r="FS92" s="273"/>
      <c r="FT92" s="276"/>
      <c r="FU92" s="273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3"/>
      <c r="GM92" s="273"/>
      <c r="GN92" s="273"/>
      <c r="GO92" s="273"/>
      <c r="GP92" s="273"/>
      <c r="GQ92" s="273"/>
      <c r="GR92" s="273"/>
      <c r="GS92" s="273"/>
      <c r="GT92" s="273"/>
      <c r="GU92" s="273"/>
      <c r="GV92" s="273"/>
      <c r="GW92" s="273"/>
      <c r="GX92" s="273"/>
      <c r="GY92" s="273"/>
      <c r="GZ92" s="273"/>
      <c r="HA92" s="273"/>
      <c r="HB92" s="273"/>
      <c r="HC92" s="273"/>
      <c r="HD92" s="273"/>
      <c r="HE92" s="273"/>
      <c r="HF92" s="273"/>
      <c r="HG92" s="273"/>
      <c r="HH92" s="273"/>
      <c r="HI92" s="273"/>
      <c r="HJ92" s="273"/>
      <c r="HK92" s="273"/>
      <c r="HL92" s="273"/>
      <c r="HM92" s="273"/>
      <c r="HN92" s="273"/>
      <c r="HO92" s="273"/>
      <c r="HP92" s="273"/>
      <c r="HQ92" s="273"/>
      <c r="HR92" s="273"/>
      <c r="HS92" s="273"/>
      <c r="HT92" s="273"/>
      <c r="HU92" s="273"/>
      <c r="HV92" s="273"/>
      <c r="HW92" s="273"/>
      <c r="HX92" s="273"/>
      <c r="HY92" s="273"/>
      <c r="HZ92" s="273"/>
      <c r="IA92" s="273"/>
      <c r="IB92" s="273"/>
      <c r="IC92" s="273"/>
      <c r="ID92" s="273"/>
      <c r="IE92" s="273"/>
      <c r="IF92" s="273"/>
      <c r="IG92" s="273"/>
      <c r="IH92" s="273"/>
      <c r="II92" s="273"/>
      <c r="IJ92" s="273"/>
      <c r="IK92" s="273"/>
      <c r="IL92" s="273"/>
      <c r="IM92" s="273"/>
      <c r="IN92" s="273"/>
      <c r="IO92" s="273"/>
      <c r="IP92" s="273"/>
      <c r="IQ92" s="273"/>
      <c r="IR92" s="273"/>
      <c r="IS92" s="273"/>
      <c r="IT92" s="273"/>
      <c r="IU92" s="273"/>
      <c r="IV92" s="273"/>
      <c r="IW92" s="273"/>
      <c r="IX92" s="273"/>
      <c r="IY92" s="274"/>
      <c r="IZ92" s="279"/>
      <c r="JA92" s="280"/>
      <c r="JB92" s="283"/>
      <c r="JC92" s="283"/>
      <c r="JD92" s="283"/>
      <c r="JE92" s="283"/>
      <c r="JF92" s="283"/>
      <c r="JG92" s="283"/>
      <c r="JH92" s="283"/>
      <c r="JI92" s="283"/>
      <c r="JJ92" s="283"/>
      <c r="JK92" s="283"/>
      <c r="JL92" s="283"/>
      <c r="JM92" s="283"/>
      <c r="JN92" s="283"/>
      <c r="JO92" s="283"/>
      <c r="JP92" s="283"/>
      <c r="JQ92" s="283"/>
      <c r="JR92" s="281"/>
      <c r="JS92" s="282"/>
      <c r="JT92" s="280"/>
      <c r="JU92" s="280"/>
      <c r="JV92" s="280"/>
      <c r="JW92" s="280"/>
      <c r="JX92" s="280"/>
      <c r="JY92" s="280"/>
      <c r="JZ92" s="280"/>
      <c r="KA92" s="280"/>
      <c r="KB92" s="280"/>
      <c r="KC92" s="280"/>
      <c r="KD92" s="283"/>
      <c r="KE92" s="283"/>
      <c r="KF92" s="283"/>
      <c r="KG92" s="283"/>
      <c r="KH92" s="283"/>
      <c r="KI92" s="283"/>
      <c r="KJ92" s="283"/>
      <c r="KK92" s="283"/>
      <c r="KL92" s="283"/>
      <c r="KM92" s="283"/>
      <c r="KN92" s="283"/>
      <c r="KO92" s="283"/>
      <c r="KP92" s="272"/>
      <c r="KQ92" s="273"/>
      <c r="KR92" s="273"/>
      <c r="KS92" s="273">
        <v>1</v>
      </c>
      <c r="KT92" s="273"/>
      <c r="KU92" s="273"/>
      <c r="KV92" s="273">
        <v>1</v>
      </c>
      <c r="KW92" s="273">
        <v>1</v>
      </c>
      <c r="KX92" s="273">
        <v>1</v>
      </c>
      <c r="KY92" s="273">
        <v>1</v>
      </c>
      <c r="KZ92" s="273">
        <v>1</v>
      </c>
      <c r="LA92" s="273"/>
      <c r="LB92" s="273">
        <v>1</v>
      </c>
      <c r="LC92" s="273">
        <v>1</v>
      </c>
      <c r="LD92" s="273">
        <v>1</v>
      </c>
      <c r="LE92" s="273"/>
      <c r="LF92" s="273"/>
      <c r="LG92" s="273">
        <v>1</v>
      </c>
      <c r="LH92" s="273">
        <v>1</v>
      </c>
      <c r="LI92" s="273">
        <v>1</v>
      </c>
      <c r="LJ92" s="273"/>
      <c r="LK92" s="273"/>
      <c r="LL92" s="273"/>
      <c r="LM92" s="273"/>
      <c r="LN92" s="273"/>
      <c r="LO92" s="273"/>
      <c r="LP92" s="273"/>
      <c r="LQ92" s="273">
        <v>1</v>
      </c>
      <c r="LR92" s="273">
        <v>1</v>
      </c>
      <c r="LS92" s="273"/>
      <c r="LT92" s="273"/>
      <c r="LU92" s="273"/>
      <c r="LV92" s="273"/>
      <c r="LW92" s="273"/>
      <c r="LX92" s="273"/>
      <c r="LY92" s="273"/>
      <c r="LZ92" s="273"/>
      <c r="MA92" s="273"/>
      <c r="MB92" s="273">
        <v>1</v>
      </c>
      <c r="MC92" s="273"/>
      <c r="MD92" s="273"/>
      <c r="ME92" s="273"/>
      <c r="MF92" s="273"/>
      <c r="MG92" s="273"/>
      <c r="MH92" s="273">
        <v>1</v>
      </c>
      <c r="MI92" s="273"/>
      <c r="MJ92" s="273"/>
      <c r="MK92" s="273"/>
      <c r="ML92" s="273"/>
      <c r="MM92" s="273"/>
      <c r="MN92" s="273"/>
      <c r="MO92" s="273">
        <v>1</v>
      </c>
      <c r="MP92" s="273">
        <v>1</v>
      </c>
      <c r="MQ92" s="273"/>
      <c r="MR92" s="273"/>
      <c r="MS92" s="273">
        <v>1</v>
      </c>
      <c r="MT92" s="273"/>
      <c r="MU92" s="273"/>
      <c r="MV92" s="273"/>
      <c r="MW92" s="273"/>
      <c r="MX92" s="273"/>
      <c r="MY92" s="273"/>
      <c r="MZ92" s="273"/>
      <c r="NA92" s="273"/>
      <c r="NB92" s="273">
        <v>1</v>
      </c>
      <c r="NC92" s="273"/>
      <c r="ND92" s="273"/>
      <c r="NE92" s="273">
        <v>1</v>
      </c>
      <c r="NF92" s="273">
        <v>1</v>
      </c>
      <c r="NG92" s="273">
        <v>1</v>
      </c>
      <c r="NH92" s="273"/>
      <c r="NI92" s="273"/>
      <c r="NJ92" s="273"/>
      <c r="NK92" s="273"/>
      <c r="NL92" s="273"/>
      <c r="NM92" s="273"/>
      <c r="NN92" s="273"/>
      <c r="NO92" s="273"/>
      <c r="NP92" s="274">
        <v>1</v>
      </c>
      <c r="NQ92" s="282"/>
      <c r="NR92" s="280"/>
      <c r="NS92" s="280">
        <v>1</v>
      </c>
      <c r="NT92" s="280"/>
      <c r="NU92" s="280"/>
      <c r="NV92" s="280">
        <v>1</v>
      </c>
      <c r="NW92" s="281"/>
    </row>
    <row r="93" spans="1:387" s="267" customFormat="1" ht="30" customHeight="1" x14ac:dyDescent="0.25">
      <c r="A93" s="290">
        <f>'Ratownictwo_medyczne I st.'!A93</f>
        <v>72</v>
      </c>
      <c r="B93" s="291" t="str">
        <f>IF('Ratownictwo_medyczne I st.'!B95&gt;0,'Ratownictwo_medyczne I st.'!B95," ")</f>
        <v>D</v>
      </c>
      <c r="C93" s="291" t="str">
        <f>IF('Ratownictwo_medyczne I st.'!C95&gt;0,'Ratownictwo_medyczne I st.'!C95," ")</f>
        <v>2025/2028</v>
      </c>
      <c r="D93" s="291" t="str">
        <f>IF('Ratownictwo_medyczne I st.'!D95&gt;0,'Ratownictwo_medyczne I st.'!D95," ")</f>
        <v xml:space="preserve"> </v>
      </c>
      <c r="E93" s="291">
        <f>IF('Ratownictwo_medyczne I st.'!E95&gt;0,'Ratownictwo_medyczne I st.'!E95," ")</f>
        <v>3</v>
      </c>
      <c r="F93" s="291" t="str">
        <f>IF('Ratownictwo_medyczne I st.'!F95&gt;0,'Ratownictwo_medyczne I st.'!F95," ")</f>
        <v>2027/2028</v>
      </c>
      <c r="G93" s="291" t="str">
        <f>IF('Ratownictwo_medyczne I st.'!G95&gt;0,'Ratownictwo_medyczne I st.'!G95," ")</f>
        <v>RPS</v>
      </c>
      <c r="H93" s="291" t="str">
        <f>IF('Ratownictwo_medyczne I st.'!H95&gt;0,'Ratownictwo_medyczne I st.'!H95," ")</f>
        <v>ze standardu</v>
      </c>
      <c r="I93" s="328" t="str">
        <f>IF('Ratownictwo_medyczne I st.'!I95&gt;0,'Ratownictwo_medyczne I st.'!I95," ")</f>
        <v>Oddział pediatrii - praktyka zawodowa (śródroczna)</v>
      </c>
      <c r="J93" s="250">
        <f>'Ratownictwo_medyczne I st.'!L95</f>
        <v>30</v>
      </c>
      <c r="K93" s="251">
        <f>'Ratownictwo_medyczne I st.'!M95</f>
        <v>0</v>
      </c>
      <c r="L93" s="252">
        <f>'Ratownictwo_medyczne I st.'!N95</f>
        <v>30</v>
      </c>
      <c r="M93" s="253">
        <f>'Ratownictwo_medyczne I st.'!AA95+'Ratownictwo_medyczne I st.'!AC95+'Ratownictwo_medyczne I st.'!AX95+'Ratownictwo_medyczne I st.'!AZ95</f>
        <v>0</v>
      </c>
      <c r="N93" s="317">
        <f>'Ratownictwo_medyczne I st.'!O95</f>
        <v>30</v>
      </c>
      <c r="O93" s="318">
        <f>'Ratownictwo_medyczne I st.'!P95</f>
        <v>1</v>
      </c>
      <c r="P93" s="319" t="str">
        <f>'Ratownictwo_medyczne I st.'!U95</f>
        <v>zal</v>
      </c>
      <c r="Q93" s="254">
        <f t="shared" si="29"/>
        <v>0</v>
      </c>
      <c r="R93" s="255">
        <f t="shared" si="30"/>
        <v>18</v>
      </c>
      <c r="S93" s="329">
        <f t="shared" si="31"/>
        <v>2</v>
      </c>
      <c r="T93" s="272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4"/>
      <c r="BV93" s="272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4"/>
      <c r="EE93" s="272"/>
      <c r="EF93" s="273"/>
      <c r="EG93" s="273"/>
      <c r="EH93" s="273"/>
      <c r="EI93" s="273"/>
      <c r="EJ93" s="273"/>
      <c r="EK93" s="273"/>
      <c r="EL93" s="273"/>
      <c r="EM93" s="273"/>
      <c r="EN93" s="273"/>
      <c r="EO93" s="273"/>
      <c r="EP93" s="273"/>
      <c r="EQ93" s="273"/>
      <c r="ER93" s="273"/>
      <c r="ES93" s="273"/>
      <c r="ET93" s="273"/>
      <c r="EU93" s="273"/>
      <c r="EV93" s="273"/>
      <c r="EW93" s="273"/>
      <c r="EX93" s="273"/>
      <c r="EY93" s="273"/>
      <c r="EZ93" s="273"/>
      <c r="FA93" s="273"/>
      <c r="FB93" s="273"/>
      <c r="FC93" s="273"/>
      <c r="FD93" s="273"/>
      <c r="FE93" s="273"/>
      <c r="FF93" s="273"/>
      <c r="FG93" s="273"/>
      <c r="FH93" s="273"/>
      <c r="FI93" s="273"/>
      <c r="FJ93" s="273"/>
      <c r="FK93" s="273"/>
      <c r="FL93" s="273"/>
      <c r="FM93" s="273"/>
      <c r="FN93" s="273"/>
      <c r="FO93" s="273"/>
      <c r="FP93" s="273"/>
      <c r="FQ93" s="273"/>
      <c r="FR93" s="273"/>
      <c r="FS93" s="273"/>
      <c r="FT93" s="276"/>
      <c r="FU93" s="273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3"/>
      <c r="GM93" s="273"/>
      <c r="GN93" s="273"/>
      <c r="GO93" s="273"/>
      <c r="GP93" s="273"/>
      <c r="GQ93" s="273"/>
      <c r="GR93" s="273"/>
      <c r="GS93" s="273"/>
      <c r="GT93" s="273"/>
      <c r="GU93" s="273"/>
      <c r="GV93" s="273"/>
      <c r="GW93" s="273"/>
      <c r="GX93" s="273"/>
      <c r="GY93" s="273"/>
      <c r="GZ93" s="273"/>
      <c r="HA93" s="273"/>
      <c r="HB93" s="273"/>
      <c r="HC93" s="273"/>
      <c r="HD93" s="273"/>
      <c r="HE93" s="273"/>
      <c r="HF93" s="273"/>
      <c r="HG93" s="273"/>
      <c r="HH93" s="273"/>
      <c r="HI93" s="273"/>
      <c r="HJ93" s="273"/>
      <c r="HK93" s="273"/>
      <c r="HL93" s="273"/>
      <c r="HM93" s="273"/>
      <c r="HN93" s="273"/>
      <c r="HO93" s="273"/>
      <c r="HP93" s="273"/>
      <c r="HQ93" s="273"/>
      <c r="HR93" s="273"/>
      <c r="HS93" s="273"/>
      <c r="HT93" s="273"/>
      <c r="HU93" s="273"/>
      <c r="HV93" s="273"/>
      <c r="HW93" s="273"/>
      <c r="HX93" s="273"/>
      <c r="HY93" s="273"/>
      <c r="HZ93" s="273"/>
      <c r="IA93" s="273"/>
      <c r="IB93" s="273"/>
      <c r="IC93" s="273"/>
      <c r="ID93" s="273"/>
      <c r="IE93" s="273"/>
      <c r="IF93" s="273"/>
      <c r="IG93" s="273"/>
      <c r="IH93" s="273"/>
      <c r="II93" s="273"/>
      <c r="IJ93" s="273"/>
      <c r="IK93" s="273"/>
      <c r="IL93" s="273"/>
      <c r="IM93" s="273"/>
      <c r="IN93" s="273"/>
      <c r="IO93" s="273"/>
      <c r="IP93" s="273"/>
      <c r="IQ93" s="273"/>
      <c r="IR93" s="273"/>
      <c r="IS93" s="273"/>
      <c r="IT93" s="273"/>
      <c r="IU93" s="273"/>
      <c r="IV93" s="273"/>
      <c r="IW93" s="273"/>
      <c r="IX93" s="273"/>
      <c r="IY93" s="274"/>
      <c r="IZ93" s="272"/>
      <c r="JA93" s="280"/>
      <c r="JB93" s="283"/>
      <c r="JC93" s="283"/>
      <c r="JD93" s="283"/>
      <c r="JE93" s="283"/>
      <c r="JF93" s="283"/>
      <c r="JG93" s="283"/>
      <c r="JH93" s="283"/>
      <c r="JI93" s="283"/>
      <c r="JJ93" s="283"/>
      <c r="JK93" s="283"/>
      <c r="JL93" s="283"/>
      <c r="JM93" s="283"/>
      <c r="JN93" s="283"/>
      <c r="JO93" s="283"/>
      <c r="JP93" s="283"/>
      <c r="JQ93" s="283"/>
      <c r="JR93" s="281"/>
      <c r="JS93" s="282"/>
      <c r="JT93" s="280"/>
      <c r="JU93" s="280"/>
      <c r="JV93" s="280"/>
      <c r="JW93" s="280"/>
      <c r="JX93" s="280"/>
      <c r="JY93" s="280"/>
      <c r="JZ93" s="280"/>
      <c r="KA93" s="280"/>
      <c r="KB93" s="280"/>
      <c r="KC93" s="280"/>
      <c r="KD93" s="283"/>
      <c r="KE93" s="283"/>
      <c r="KF93" s="283"/>
      <c r="KG93" s="283"/>
      <c r="KH93" s="283"/>
      <c r="KI93" s="283"/>
      <c r="KJ93" s="283"/>
      <c r="KK93" s="283"/>
      <c r="KL93" s="283"/>
      <c r="KM93" s="283"/>
      <c r="KN93" s="283"/>
      <c r="KO93" s="283"/>
      <c r="KP93" s="272"/>
      <c r="KQ93" s="273">
        <v>1</v>
      </c>
      <c r="KR93" s="273">
        <v>1</v>
      </c>
      <c r="KS93" s="273">
        <v>1</v>
      </c>
      <c r="KT93" s="273">
        <v>1</v>
      </c>
      <c r="KU93" s="273"/>
      <c r="KV93" s="273"/>
      <c r="KW93" s="273">
        <v>1</v>
      </c>
      <c r="KX93" s="273">
        <v>1</v>
      </c>
      <c r="KY93" s="273">
        <v>1</v>
      </c>
      <c r="KZ93" s="273">
        <v>1</v>
      </c>
      <c r="LA93" s="273"/>
      <c r="LB93" s="273"/>
      <c r="LC93" s="273"/>
      <c r="LD93" s="273">
        <v>1</v>
      </c>
      <c r="LE93" s="273"/>
      <c r="LF93" s="273"/>
      <c r="LG93" s="273">
        <v>1</v>
      </c>
      <c r="LH93" s="273">
        <v>1</v>
      </c>
      <c r="LI93" s="273"/>
      <c r="LJ93" s="273">
        <v>1</v>
      </c>
      <c r="LK93" s="273"/>
      <c r="LL93" s="273"/>
      <c r="LM93" s="273"/>
      <c r="LN93" s="273"/>
      <c r="LO93" s="273"/>
      <c r="LP93" s="273"/>
      <c r="LQ93" s="273"/>
      <c r="LR93" s="273"/>
      <c r="LS93" s="273"/>
      <c r="LT93" s="273"/>
      <c r="LU93" s="273"/>
      <c r="LV93" s="273"/>
      <c r="LW93" s="273"/>
      <c r="LX93" s="273"/>
      <c r="LY93" s="273"/>
      <c r="LZ93" s="273"/>
      <c r="MA93" s="273"/>
      <c r="MB93" s="273"/>
      <c r="MC93" s="273"/>
      <c r="MD93" s="273"/>
      <c r="ME93" s="273"/>
      <c r="MF93" s="273"/>
      <c r="MG93" s="273"/>
      <c r="MH93" s="273"/>
      <c r="MI93" s="273">
        <v>1</v>
      </c>
      <c r="MJ93" s="273"/>
      <c r="MK93" s="273"/>
      <c r="ML93" s="273"/>
      <c r="MM93" s="273"/>
      <c r="MN93" s="273"/>
      <c r="MO93" s="273"/>
      <c r="MP93" s="273"/>
      <c r="MQ93" s="273"/>
      <c r="MR93" s="273"/>
      <c r="MS93" s="273">
        <v>1</v>
      </c>
      <c r="MT93" s="273"/>
      <c r="MU93" s="273"/>
      <c r="MV93" s="273"/>
      <c r="MW93" s="273"/>
      <c r="MX93" s="273"/>
      <c r="MY93" s="273"/>
      <c r="MZ93" s="273"/>
      <c r="NA93" s="273"/>
      <c r="NB93" s="273"/>
      <c r="NC93" s="273"/>
      <c r="ND93" s="273"/>
      <c r="NE93" s="273">
        <v>1</v>
      </c>
      <c r="NF93" s="273">
        <v>1</v>
      </c>
      <c r="NG93" s="273">
        <v>1</v>
      </c>
      <c r="NH93" s="273"/>
      <c r="NI93" s="273"/>
      <c r="NJ93" s="273"/>
      <c r="NK93" s="273"/>
      <c r="NL93" s="273"/>
      <c r="NM93" s="273"/>
      <c r="NN93" s="273"/>
      <c r="NO93" s="273"/>
      <c r="NP93" s="274">
        <v>1</v>
      </c>
      <c r="NQ93" s="282">
        <v>1</v>
      </c>
      <c r="NR93" s="280"/>
      <c r="NS93" s="280"/>
      <c r="NT93" s="280"/>
      <c r="NU93" s="280"/>
      <c r="NV93" s="280"/>
      <c r="NW93" s="281">
        <v>1</v>
      </c>
    </row>
    <row r="94" spans="1:387" s="267" customFormat="1" ht="30" customHeight="1" x14ac:dyDescent="0.25">
      <c r="A94" s="290">
        <f>'Ratownictwo_medyczne I st.'!A94</f>
        <v>73</v>
      </c>
      <c r="B94" s="291" t="str">
        <f>IF('Ratownictwo_medyczne I st.'!B96&gt;0,'Ratownictwo_medyczne I st.'!B96," ")</f>
        <v>D</v>
      </c>
      <c r="C94" s="291" t="str">
        <f>IF('Ratownictwo_medyczne I st.'!C96&gt;0,'Ratownictwo_medyczne I st.'!C96," ")</f>
        <v>2025/2028</v>
      </c>
      <c r="D94" s="291" t="str">
        <f>IF('Ratownictwo_medyczne I st.'!D96&gt;0,'Ratownictwo_medyczne I st.'!D96," ")</f>
        <v xml:space="preserve"> </v>
      </c>
      <c r="E94" s="291">
        <f>IF('Ratownictwo_medyczne I st.'!E96&gt;0,'Ratownictwo_medyczne I st.'!E96," ")</f>
        <v>3</v>
      </c>
      <c r="F94" s="291" t="str">
        <f>IF('Ratownictwo_medyczne I st.'!F96&gt;0,'Ratownictwo_medyczne I st.'!F96," ")</f>
        <v>2027/2028</v>
      </c>
      <c r="G94" s="291" t="str">
        <f>IF('Ratownictwo_medyczne I st.'!G96&gt;0,'Ratownictwo_medyczne I st.'!G96," ")</f>
        <v>RPS</v>
      </c>
      <c r="H94" s="291" t="str">
        <f>IF('Ratownictwo_medyczne I st.'!H96&gt;0,'Ratownictwo_medyczne I st.'!H96," ")</f>
        <v>ze standardu</v>
      </c>
      <c r="I94" s="328" t="str">
        <f>IF('Ratownictwo_medyczne I st.'!I96&gt;0,'Ratownictwo_medyczne I st.'!I96," ")</f>
        <v>Oddział anestezjologii i intensywnej terapii - praktyka zawodowa (wakacyjna)</v>
      </c>
      <c r="J94" s="250">
        <f>'Ratownictwo_medyczne I st.'!L96</f>
        <v>96</v>
      </c>
      <c r="K94" s="251">
        <f>'Ratownictwo_medyczne I st.'!M96</f>
        <v>0</v>
      </c>
      <c r="L94" s="252">
        <f>'Ratownictwo_medyczne I st.'!N96</f>
        <v>96</v>
      </c>
      <c r="M94" s="253">
        <f>'Ratownictwo_medyczne I st.'!AA96+'Ratownictwo_medyczne I st.'!AC96+'Ratownictwo_medyczne I st.'!AX96+'Ratownictwo_medyczne I st.'!AZ96</f>
        <v>0</v>
      </c>
      <c r="N94" s="317">
        <f>'Ratownictwo_medyczne I st.'!O96</f>
        <v>96</v>
      </c>
      <c r="O94" s="318">
        <f>'Ratownictwo_medyczne I st.'!P96</f>
        <v>4</v>
      </c>
      <c r="P94" s="319" t="str">
        <f>'Ratownictwo_medyczne I st.'!U96</f>
        <v>zal</v>
      </c>
      <c r="Q94" s="254">
        <f t="shared" si="29"/>
        <v>0</v>
      </c>
      <c r="R94" s="255">
        <f t="shared" si="30"/>
        <v>32</v>
      </c>
      <c r="S94" s="329">
        <f t="shared" si="31"/>
        <v>2</v>
      </c>
      <c r="T94" s="272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4"/>
      <c r="BV94" s="272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4"/>
      <c r="EE94" s="272"/>
      <c r="EF94" s="273"/>
      <c r="EG94" s="273"/>
      <c r="EH94" s="273"/>
      <c r="EI94" s="273"/>
      <c r="EJ94" s="273"/>
      <c r="EK94" s="273"/>
      <c r="EL94" s="273"/>
      <c r="EM94" s="273"/>
      <c r="EN94" s="273"/>
      <c r="EO94" s="273"/>
      <c r="EP94" s="273"/>
      <c r="EQ94" s="273"/>
      <c r="ER94" s="273"/>
      <c r="ES94" s="273"/>
      <c r="ET94" s="273"/>
      <c r="EU94" s="273"/>
      <c r="EV94" s="273"/>
      <c r="EW94" s="273"/>
      <c r="EX94" s="273"/>
      <c r="EY94" s="273"/>
      <c r="EZ94" s="273"/>
      <c r="FA94" s="273"/>
      <c r="FB94" s="273"/>
      <c r="FC94" s="273"/>
      <c r="FD94" s="273"/>
      <c r="FE94" s="273"/>
      <c r="FF94" s="273"/>
      <c r="FG94" s="273"/>
      <c r="FH94" s="273"/>
      <c r="FI94" s="273"/>
      <c r="FJ94" s="273"/>
      <c r="FK94" s="273"/>
      <c r="FL94" s="273"/>
      <c r="FM94" s="273"/>
      <c r="FN94" s="273"/>
      <c r="FO94" s="273"/>
      <c r="FP94" s="273"/>
      <c r="FQ94" s="273"/>
      <c r="FR94" s="273"/>
      <c r="FS94" s="273"/>
      <c r="FT94" s="276"/>
      <c r="FU94" s="273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3"/>
      <c r="GM94" s="273"/>
      <c r="GN94" s="273"/>
      <c r="GO94" s="273"/>
      <c r="GP94" s="273"/>
      <c r="GQ94" s="273"/>
      <c r="GR94" s="273"/>
      <c r="GS94" s="273"/>
      <c r="GT94" s="273"/>
      <c r="GU94" s="273"/>
      <c r="GV94" s="273"/>
      <c r="GW94" s="273"/>
      <c r="GX94" s="273"/>
      <c r="GY94" s="273"/>
      <c r="GZ94" s="273"/>
      <c r="HA94" s="273"/>
      <c r="HB94" s="273"/>
      <c r="HC94" s="273"/>
      <c r="HD94" s="273"/>
      <c r="HE94" s="273"/>
      <c r="HF94" s="273"/>
      <c r="HG94" s="273"/>
      <c r="HH94" s="273"/>
      <c r="HI94" s="273"/>
      <c r="HJ94" s="273"/>
      <c r="HK94" s="273"/>
      <c r="HL94" s="273"/>
      <c r="HM94" s="273"/>
      <c r="HN94" s="273"/>
      <c r="HO94" s="273"/>
      <c r="HP94" s="273"/>
      <c r="HQ94" s="273"/>
      <c r="HR94" s="273"/>
      <c r="HS94" s="273"/>
      <c r="HT94" s="273"/>
      <c r="HU94" s="273"/>
      <c r="HV94" s="273"/>
      <c r="HW94" s="273"/>
      <c r="HX94" s="273"/>
      <c r="HY94" s="273"/>
      <c r="HZ94" s="273"/>
      <c r="IA94" s="273"/>
      <c r="IB94" s="273"/>
      <c r="IC94" s="273"/>
      <c r="ID94" s="273"/>
      <c r="IE94" s="273"/>
      <c r="IF94" s="273"/>
      <c r="IG94" s="273"/>
      <c r="IH94" s="273"/>
      <c r="II94" s="273"/>
      <c r="IJ94" s="273"/>
      <c r="IK94" s="273"/>
      <c r="IL94" s="273"/>
      <c r="IM94" s="273"/>
      <c r="IN94" s="273"/>
      <c r="IO94" s="273"/>
      <c r="IP94" s="273"/>
      <c r="IQ94" s="273"/>
      <c r="IR94" s="273"/>
      <c r="IS94" s="273"/>
      <c r="IT94" s="273"/>
      <c r="IU94" s="273"/>
      <c r="IV94" s="273"/>
      <c r="IW94" s="273"/>
      <c r="IX94" s="273"/>
      <c r="IY94" s="274"/>
      <c r="IZ94" s="272"/>
      <c r="JA94" s="280"/>
      <c r="JB94" s="283"/>
      <c r="JC94" s="283"/>
      <c r="JD94" s="283"/>
      <c r="JE94" s="283"/>
      <c r="JF94" s="283"/>
      <c r="JG94" s="283"/>
      <c r="JH94" s="283"/>
      <c r="JI94" s="283"/>
      <c r="JJ94" s="283"/>
      <c r="JK94" s="283"/>
      <c r="JL94" s="283"/>
      <c r="JM94" s="283"/>
      <c r="JN94" s="283"/>
      <c r="JO94" s="283"/>
      <c r="JP94" s="283"/>
      <c r="JQ94" s="283"/>
      <c r="JR94" s="281"/>
      <c r="JS94" s="282"/>
      <c r="JT94" s="280"/>
      <c r="JU94" s="280"/>
      <c r="JV94" s="280"/>
      <c r="JW94" s="280"/>
      <c r="JX94" s="280"/>
      <c r="JY94" s="280"/>
      <c r="JZ94" s="280"/>
      <c r="KA94" s="280"/>
      <c r="KB94" s="280"/>
      <c r="KC94" s="280"/>
      <c r="KD94" s="283"/>
      <c r="KE94" s="283"/>
      <c r="KF94" s="283"/>
      <c r="KG94" s="283"/>
      <c r="KH94" s="283"/>
      <c r="KI94" s="283"/>
      <c r="KJ94" s="283"/>
      <c r="KK94" s="283"/>
      <c r="KL94" s="283"/>
      <c r="KM94" s="283"/>
      <c r="KN94" s="283"/>
      <c r="KO94" s="283"/>
      <c r="KP94" s="272">
        <v>1</v>
      </c>
      <c r="KQ94" s="273"/>
      <c r="KR94" s="273"/>
      <c r="KS94" s="273">
        <v>1</v>
      </c>
      <c r="KT94" s="273"/>
      <c r="KU94" s="273"/>
      <c r="KV94" s="273"/>
      <c r="KW94" s="273">
        <v>1</v>
      </c>
      <c r="KX94" s="273">
        <v>1</v>
      </c>
      <c r="KY94" s="273">
        <v>1</v>
      </c>
      <c r="KZ94" s="273">
        <v>1</v>
      </c>
      <c r="LA94" s="273">
        <v>1</v>
      </c>
      <c r="LB94" s="273">
        <v>1</v>
      </c>
      <c r="LC94" s="273">
        <v>1</v>
      </c>
      <c r="LD94" s="273"/>
      <c r="LE94" s="273"/>
      <c r="LF94" s="273"/>
      <c r="LG94" s="273">
        <v>1</v>
      </c>
      <c r="LH94" s="273">
        <v>1</v>
      </c>
      <c r="LI94" s="273">
        <v>1</v>
      </c>
      <c r="LJ94" s="273"/>
      <c r="LK94" s="273"/>
      <c r="LL94" s="273"/>
      <c r="LM94" s="273"/>
      <c r="LN94" s="273"/>
      <c r="LO94" s="273">
        <v>1</v>
      </c>
      <c r="LP94" s="273"/>
      <c r="LQ94" s="273">
        <v>1</v>
      </c>
      <c r="LR94" s="273">
        <v>1</v>
      </c>
      <c r="LS94" s="273">
        <v>1</v>
      </c>
      <c r="LT94" s="273"/>
      <c r="LU94" s="273"/>
      <c r="LV94" s="273"/>
      <c r="LW94" s="273"/>
      <c r="LX94" s="273"/>
      <c r="LY94" s="273"/>
      <c r="LZ94" s="273"/>
      <c r="MA94" s="273">
        <v>1</v>
      </c>
      <c r="MB94" s="273">
        <v>1</v>
      </c>
      <c r="MC94" s="273"/>
      <c r="MD94" s="273">
        <v>1</v>
      </c>
      <c r="ME94" s="273"/>
      <c r="MF94" s="273">
        <v>1</v>
      </c>
      <c r="MG94" s="273"/>
      <c r="MH94" s="273">
        <v>1</v>
      </c>
      <c r="MI94" s="273">
        <v>1</v>
      </c>
      <c r="MJ94" s="273"/>
      <c r="MK94" s="273"/>
      <c r="ML94" s="273">
        <v>1</v>
      </c>
      <c r="MM94" s="273">
        <v>1</v>
      </c>
      <c r="MN94" s="273"/>
      <c r="MO94" s="273">
        <v>1</v>
      </c>
      <c r="MP94" s="273">
        <v>1</v>
      </c>
      <c r="MQ94" s="273"/>
      <c r="MR94" s="273"/>
      <c r="MS94" s="273">
        <v>1</v>
      </c>
      <c r="MT94" s="273"/>
      <c r="MU94" s="273"/>
      <c r="MV94" s="273"/>
      <c r="MW94" s="273"/>
      <c r="MX94" s="273"/>
      <c r="MY94" s="273">
        <v>1</v>
      </c>
      <c r="MZ94" s="273"/>
      <c r="NA94" s="273"/>
      <c r="NB94" s="273"/>
      <c r="NC94" s="273"/>
      <c r="ND94" s="273"/>
      <c r="NE94" s="273">
        <v>1</v>
      </c>
      <c r="NF94" s="273">
        <v>1</v>
      </c>
      <c r="NG94" s="273">
        <v>1</v>
      </c>
      <c r="NH94" s="273"/>
      <c r="NI94" s="273"/>
      <c r="NJ94" s="273"/>
      <c r="NK94" s="273"/>
      <c r="NL94" s="273"/>
      <c r="NM94" s="273"/>
      <c r="NN94" s="273"/>
      <c r="NO94" s="273"/>
      <c r="NP94" s="274">
        <v>1</v>
      </c>
      <c r="NQ94" s="282"/>
      <c r="NR94" s="280"/>
      <c r="NS94" s="280">
        <v>1</v>
      </c>
      <c r="NT94" s="280"/>
      <c r="NU94" s="280"/>
      <c r="NV94" s="280">
        <v>1</v>
      </c>
      <c r="NW94" s="281"/>
    </row>
    <row r="95" spans="1:387" s="267" customFormat="1" ht="30" customHeight="1" x14ac:dyDescent="0.25">
      <c r="A95" s="290">
        <f>'Ratownictwo_medyczne I st.'!A95</f>
        <v>74</v>
      </c>
      <c r="B95" s="291" t="str">
        <f>IF('Ratownictwo_medyczne I st.'!B90&gt;0,'Ratownictwo_medyczne I st.'!B90," ")</f>
        <v>D</v>
      </c>
      <c r="C95" s="291" t="str">
        <f>IF('Ratownictwo_medyczne I st.'!C90&gt;0,'Ratownictwo_medyczne I st.'!C90," ")</f>
        <v>2025/2028</v>
      </c>
      <c r="D95" s="291" t="str">
        <f>IF('Ratownictwo_medyczne I st.'!D90&gt;0,'Ratownictwo_medyczne I st.'!D90," ")</f>
        <v xml:space="preserve"> </v>
      </c>
      <c r="E95" s="291">
        <f>IF('Ratownictwo_medyczne I st.'!E90&gt;0,'Ratownictwo_medyczne I st.'!E90," ")</f>
        <v>3</v>
      </c>
      <c r="F95" s="291" t="str">
        <f>IF('Ratownictwo_medyczne I st.'!F90&gt;0,'Ratownictwo_medyczne I st.'!F90," ")</f>
        <v>2025/2026</v>
      </c>
      <c r="G95" s="291" t="str">
        <f>IF('Ratownictwo_medyczne I st.'!G90&gt;0,'Ratownictwo_medyczne I st.'!G90," ")</f>
        <v>RPS</v>
      </c>
      <c r="H95" s="291" t="str">
        <f>IF('Ratownictwo_medyczne I st.'!H90&gt;0,'Ratownictwo_medyczne I st.'!H90," ")</f>
        <v>ze standardu</v>
      </c>
      <c r="I95" s="328" t="str">
        <f>IF('Ratownictwo_medyczne I st.'!I90&gt;0,'Ratownictwo_medyczne I st.'!I90," ")</f>
        <v>Oddział chirurgii ogólnej - praktyka zawodowa (śródroczna)</v>
      </c>
      <c r="J95" s="250">
        <f>'Ratownictwo_medyczne I st.'!L90</f>
        <v>30</v>
      </c>
      <c r="K95" s="251">
        <f>'Ratownictwo_medyczne I st.'!M90</f>
        <v>0</v>
      </c>
      <c r="L95" s="252">
        <f>'Ratownictwo_medyczne I st.'!N90</f>
        <v>30</v>
      </c>
      <c r="M95" s="253">
        <f>'Ratownictwo_medyczne I st.'!AA90+'Ratownictwo_medyczne I st.'!AC90+'Ratownictwo_medyczne I st.'!AX90+'Ratownictwo_medyczne I st.'!AZ90</f>
        <v>0</v>
      </c>
      <c r="N95" s="317">
        <f>'Ratownictwo_medyczne I st.'!O90</f>
        <v>30</v>
      </c>
      <c r="O95" s="318">
        <f>'Ratownictwo_medyczne I st.'!P90</f>
        <v>1</v>
      </c>
      <c r="P95" s="319" t="str">
        <f>'Ratownictwo_medyczne I st.'!U90</f>
        <v>zal</v>
      </c>
      <c r="Q95" s="254">
        <f>SUM(T95:IY95)</f>
        <v>0</v>
      </c>
      <c r="R95" s="255">
        <f>SUM(IZ95:NP95)</f>
        <v>14</v>
      </c>
      <c r="S95" s="329">
        <f>SUM(NQ95:NW95)</f>
        <v>4</v>
      </c>
      <c r="T95" s="257"/>
      <c r="U95" s="264"/>
      <c r="V95" s="264"/>
      <c r="W95" s="264"/>
      <c r="X95" s="264"/>
      <c r="Y95" s="270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0"/>
      <c r="BV95" s="257"/>
      <c r="BW95" s="264"/>
      <c r="BX95" s="264"/>
      <c r="BY95" s="264"/>
      <c r="BZ95" s="264"/>
      <c r="CA95" s="264"/>
      <c r="CB95" s="264"/>
      <c r="CC95" s="264"/>
      <c r="CD95" s="264"/>
      <c r="CE95" s="264"/>
      <c r="CF95" s="264"/>
      <c r="CG95" s="264"/>
      <c r="CH95" s="264"/>
      <c r="CI95" s="264"/>
      <c r="CJ95" s="264"/>
      <c r="CK95" s="264"/>
      <c r="CL95" s="264"/>
      <c r="CM95" s="264"/>
      <c r="CN95" s="264"/>
      <c r="CO95" s="264"/>
      <c r="CP95" s="264"/>
      <c r="CQ95" s="264"/>
      <c r="CR95" s="264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6"/>
      <c r="EE95" s="257"/>
      <c r="EF95" s="264"/>
      <c r="EG95" s="264"/>
      <c r="EH95" s="264"/>
      <c r="EI95" s="264"/>
      <c r="EJ95" s="264"/>
      <c r="EK95" s="264"/>
      <c r="EL95" s="264"/>
      <c r="EM95" s="264"/>
      <c r="EN95" s="264"/>
      <c r="EO95" s="264"/>
      <c r="EP95" s="264"/>
      <c r="EQ95" s="264"/>
      <c r="ER95" s="264"/>
      <c r="ES95" s="264"/>
      <c r="ET95" s="264"/>
      <c r="EU95" s="264"/>
      <c r="EV95" s="264"/>
      <c r="EW95" s="264"/>
      <c r="EX95" s="264"/>
      <c r="EY95" s="264"/>
      <c r="EZ95" s="264"/>
      <c r="FA95" s="264"/>
      <c r="FB95" s="264"/>
      <c r="FC95" s="264"/>
      <c r="FD95" s="264"/>
      <c r="FE95" s="264"/>
      <c r="FF95" s="264"/>
      <c r="FG95" s="264"/>
      <c r="FH95" s="264"/>
      <c r="FI95" s="264"/>
      <c r="FJ95" s="264"/>
      <c r="FK95" s="264"/>
      <c r="FL95" s="264"/>
      <c r="FM95" s="264"/>
      <c r="FN95" s="264"/>
      <c r="FO95" s="264"/>
      <c r="FP95" s="264"/>
      <c r="FQ95" s="264"/>
      <c r="FR95" s="264"/>
      <c r="FS95" s="264"/>
      <c r="FT95" s="273"/>
      <c r="FU95" s="273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3"/>
      <c r="GM95" s="273"/>
      <c r="GN95" s="273"/>
      <c r="GO95" s="273"/>
      <c r="GP95" s="273"/>
      <c r="GQ95" s="273"/>
      <c r="GR95" s="273"/>
      <c r="GS95" s="273"/>
      <c r="GT95" s="273"/>
      <c r="GU95" s="273"/>
      <c r="GV95" s="273"/>
      <c r="GW95" s="273"/>
      <c r="GX95" s="273"/>
      <c r="GY95" s="273"/>
      <c r="GZ95" s="273"/>
      <c r="HA95" s="273"/>
      <c r="HB95" s="273"/>
      <c r="HC95" s="273"/>
      <c r="HD95" s="273"/>
      <c r="HE95" s="273"/>
      <c r="HF95" s="273"/>
      <c r="HG95" s="273"/>
      <c r="HH95" s="273"/>
      <c r="HI95" s="273"/>
      <c r="HJ95" s="273"/>
      <c r="HK95" s="273"/>
      <c r="HL95" s="273"/>
      <c r="HM95" s="273"/>
      <c r="HN95" s="273"/>
      <c r="HO95" s="273"/>
      <c r="HP95" s="273"/>
      <c r="HQ95" s="273"/>
      <c r="HR95" s="273"/>
      <c r="HS95" s="273"/>
      <c r="HT95" s="273"/>
      <c r="HU95" s="273"/>
      <c r="HV95" s="273"/>
      <c r="HW95" s="273"/>
      <c r="HX95" s="273"/>
      <c r="HY95" s="273"/>
      <c r="HZ95" s="273"/>
      <c r="IA95" s="273"/>
      <c r="IB95" s="273"/>
      <c r="IC95" s="273"/>
      <c r="ID95" s="273"/>
      <c r="IE95" s="273"/>
      <c r="IF95" s="273"/>
      <c r="IG95" s="273"/>
      <c r="IH95" s="273"/>
      <c r="II95" s="273"/>
      <c r="IJ95" s="273"/>
      <c r="IK95" s="273"/>
      <c r="IL95" s="273"/>
      <c r="IM95" s="273"/>
      <c r="IN95" s="273"/>
      <c r="IO95" s="273"/>
      <c r="IP95" s="273"/>
      <c r="IQ95" s="273"/>
      <c r="IR95" s="273"/>
      <c r="IS95" s="273"/>
      <c r="IT95" s="273"/>
      <c r="IU95" s="273"/>
      <c r="IV95" s="273"/>
      <c r="IW95" s="273"/>
      <c r="IX95" s="273"/>
      <c r="IY95" s="274"/>
      <c r="IZ95" s="272"/>
      <c r="JA95" s="273"/>
      <c r="JB95" s="276"/>
      <c r="JC95" s="276"/>
      <c r="JD95" s="276"/>
      <c r="JE95" s="276"/>
      <c r="JF95" s="276"/>
      <c r="JG95" s="276"/>
      <c r="JH95" s="276"/>
      <c r="JI95" s="276"/>
      <c r="JJ95" s="276"/>
      <c r="JK95" s="276"/>
      <c r="JL95" s="276"/>
      <c r="JM95" s="276"/>
      <c r="JN95" s="276"/>
      <c r="JO95" s="276"/>
      <c r="JP95" s="276"/>
      <c r="JQ95" s="276"/>
      <c r="JR95" s="274"/>
      <c r="JS95" s="275"/>
      <c r="JT95" s="273"/>
      <c r="JU95" s="273"/>
      <c r="JV95" s="273"/>
      <c r="JW95" s="273"/>
      <c r="JX95" s="273"/>
      <c r="JY95" s="273"/>
      <c r="JZ95" s="273"/>
      <c r="KA95" s="273"/>
      <c r="KB95" s="273"/>
      <c r="KC95" s="273"/>
      <c r="KD95" s="276"/>
      <c r="KE95" s="276"/>
      <c r="KF95" s="276"/>
      <c r="KG95" s="276"/>
      <c r="KH95" s="276"/>
      <c r="KI95" s="276"/>
      <c r="KJ95" s="276"/>
      <c r="KK95" s="276"/>
      <c r="KL95" s="276"/>
      <c r="KM95" s="276"/>
      <c r="KN95" s="276"/>
      <c r="KO95" s="276"/>
      <c r="KP95" s="272"/>
      <c r="KQ95" s="273">
        <v>1</v>
      </c>
      <c r="KR95" s="273"/>
      <c r="KS95" s="273">
        <v>1</v>
      </c>
      <c r="KT95" s="273"/>
      <c r="KU95" s="273"/>
      <c r="KV95" s="273"/>
      <c r="KW95" s="273"/>
      <c r="KX95" s="273">
        <v>1</v>
      </c>
      <c r="KY95" s="273">
        <v>1</v>
      </c>
      <c r="KZ95" s="273">
        <v>1</v>
      </c>
      <c r="LA95" s="273"/>
      <c r="LB95" s="273"/>
      <c r="LC95" s="273">
        <v>1</v>
      </c>
      <c r="LD95" s="273"/>
      <c r="LE95" s="273"/>
      <c r="LF95" s="273"/>
      <c r="LG95" s="273"/>
      <c r="LH95" s="273"/>
      <c r="LI95" s="273"/>
      <c r="LJ95" s="273"/>
      <c r="LK95" s="273"/>
      <c r="LL95" s="273"/>
      <c r="LM95" s="273"/>
      <c r="LN95" s="273"/>
      <c r="LO95" s="273">
        <v>1</v>
      </c>
      <c r="LP95" s="273"/>
      <c r="LQ95" s="273"/>
      <c r="LR95" s="273">
        <v>1</v>
      </c>
      <c r="LS95" s="273">
        <v>1</v>
      </c>
      <c r="LT95" s="273"/>
      <c r="LU95" s="273"/>
      <c r="LV95" s="273"/>
      <c r="LW95" s="273"/>
      <c r="LX95" s="273"/>
      <c r="LY95" s="273"/>
      <c r="LZ95" s="273"/>
      <c r="MA95" s="273"/>
      <c r="MB95" s="273"/>
      <c r="MC95" s="273"/>
      <c r="MD95" s="273"/>
      <c r="ME95" s="273"/>
      <c r="MF95" s="273"/>
      <c r="MG95" s="273"/>
      <c r="MH95" s="273"/>
      <c r="MI95" s="273">
        <v>1</v>
      </c>
      <c r="MJ95" s="273">
        <v>1</v>
      </c>
      <c r="MK95" s="273"/>
      <c r="ML95" s="273"/>
      <c r="MM95" s="273"/>
      <c r="MN95" s="273"/>
      <c r="MO95" s="273"/>
      <c r="MP95" s="273"/>
      <c r="MQ95" s="273"/>
      <c r="MR95" s="273"/>
      <c r="MS95" s="273"/>
      <c r="MT95" s="273"/>
      <c r="MU95" s="273"/>
      <c r="MV95" s="273"/>
      <c r="MW95" s="273"/>
      <c r="MX95" s="273"/>
      <c r="MY95" s="273"/>
      <c r="MZ95" s="273"/>
      <c r="NA95" s="273"/>
      <c r="NB95" s="273">
        <v>1</v>
      </c>
      <c r="NC95" s="273"/>
      <c r="ND95" s="273"/>
      <c r="NE95" s="273">
        <v>1</v>
      </c>
      <c r="NF95" s="273"/>
      <c r="NG95" s="273">
        <v>1</v>
      </c>
      <c r="NH95" s="273"/>
      <c r="NI95" s="273"/>
      <c r="NJ95" s="273"/>
      <c r="NK95" s="273"/>
      <c r="NL95" s="273"/>
      <c r="NM95" s="273"/>
      <c r="NN95" s="273"/>
      <c r="NO95" s="273"/>
      <c r="NP95" s="274"/>
      <c r="NQ95" s="275"/>
      <c r="NR95" s="273"/>
      <c r="NS95" s="273">
        <v>1</v>
      </c>
      <c r="NT95" s="273">
        <v>1</v>
      </c>
      <c r="NU95" s="273"/>
      <c r="NV95" s="273">
        <v>1</v>
      </c>
      <c r="NW95" s="274">
        <v>1</v>
      </c>
    </row>
    <row r="96" spans="1:387" s="267" customFormat="1" ht="30" customHeight="1" x14ac:dyDescent="0.25">
      <c r="A96" s="290">
        <f>'Ratownictwo_medyczne I st.'!A96</f>
        <v>75</v>
      </c>
      <c r="B96" s="291" t="str">
        <f>IF('Ratownictwo_medyczne I st.'!B91&gt;0,'Ratownictwo_medyczne I st.'!B91," ")</f>
        <v>D</v>
      </c>
      <c r="C96" s="291" t="str">
        <f>IF('Ratownictwo_medyczne I st.'!C91&gt;0,'Ratownictwo_medyczne I st.'!C91," ")</f>
        <v>2025/2028</v>
      </c>
      <c r="D96" s="291" t="str">
        <f>IF('Ratownictwo_medyczne I st.'!D91&gt;0,'Ratownictwo_medyczne I st.'!D91," ")</f>
        <v xml:space="preserve"> </v>
      </c>
      <c r="E96" s="291">
        <f>IF('Ratownictwo_medyczne I st.'!E91&gt;0,'Ratownictwo_medyczne I st.'!E91," ")</f>
        <v>3</v>
      </c>
      <c r="F96" s="291" t="str">
        <f>IF('Ratownictwo_medyczne I st.'!F91&gt;0,'Ratownictwo_medyczne I st.'!F91," ")</f>
        <v>2026/2027</v>
      </c>
      <c r="G96" s="291" t="str">
        <f>IF('Ratownictwo_medyczne I st.'!G91&gt;0,'Ratownictwo_medyczne I st.'!G91," ")</f>
        <v>RPS</v>
      </c>
      <c r="H96" s="291" t="str">
        <f>IF('Ratownictwo_medyczne I st.'!H91&gt;0,'Ratownictwo_medyczne I st.'!H91," ")</f>
        <v>ze standardu</v>
      </c>
      <c r="I96" s="328" t="str">
        <f>IF('Ratownictwo_medyczne I st.'!I91&gt;0,'Ratownictwo_medyczne I st.'!I91," ")</f>
        <v>Oddział chorób wewnętrznych - praktyka zawodowa (śródroczna)</v>
      </c>
      <c r="J96" s="250">
        <f>'Ratownictwo_medyczne I st.'!L91</f>
        <v>30</v>
      </c>
      <c r="K96" s="251">
        <f>'Ratownictwo_medyczne I st.'!M91</f>
        <v>0</v>
      </c>
      <c r="L96" s="252">
        <f>'Ratownictwo_medyczne I st.'!N91</f>
        <v>30</v>
      </c>
      <c r="M96" s="253">
        <f>'Ratownictwo_medyczne I st.'!AA91+'Ratownictwo_medyczne I st.'!AC91+'Ratownictwo_medyczne I st.'!AX91+'Ratownictwo_medyczne I st.'!AZ91</f>
        <v>0</v>
      </c>
      <c r="N96" s="317">
        <f>'Ratownictwo_medyczne I st.'!O91</f>
        <v>30</v>
      </c>
      <c r="O96" s="318">
        <f>'Ratownictwo_medyczne I st.'!P91</f>
        <v>1</v>
      </c>
      <c r="P96" s="319" t="str">
        <f>'Ratownictwo_medyczne I st.'!U91</f>
        <v>zal</v>
      </c>
      <c r="Q96" s="254">
        <f>SUM(T96:IY96)</f>
        <v>0</v>
      </c>
      <c r="R96" s="255">
        <f>SUM(IZ96:NP96)</f>
        <v>20</v>
      </c>
      <c r="S96" s="329">
        <f>SUM(NQ96:NW96)</f>
        <v>4</v>
      </c>
      <c r="T96" s="277"/>
      <c r="U96" s="278"/>
      <c r="V96" s="278"/>
      <c r="W96" s="278"/>
      <c r="X96" s="278"/>
      <c r="Y96" s="68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68"/>
      <c r="BV96" s="277"/>
      <c r="BW96" s="278"/>
      <c r="BX96" s="278"/>
      <c r="BY96" s="278"/>
      <c r="BZ96" s="278"/>
      <c r="CA96" s="278"/>
      <c r="CB96" s="278"/>
      <c r="CC96" s="278"/>
      <c r="CD96" s="278"/>
      <c r="CE96" s="278"/>
      <c r="CF96" s="278"/>
      <c r="CG96" s="278"/>
      <c r="CH96" s="278"/>
      <c r="CI96" s="278"/>
      <c r="CJ96" s="278"/>
      <c r="CK96" s="278"/>
      <c r="CL96" s="278"/>
      <c r="CM96" s="278"/>
      <c r="CN96" s="278"/>
      <c r="CO96" s="278"/>
      <c r="CP96" s="278"/>
      <c r="CQ96" s="278"/>
      <c r="CR96" s="278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6"/>
      <c r="EE96" s="277"/>
      <c r="EF96" s="278"/>
      <c r="EG96" s="278"/>
      <c r="EH96" s="278"/>
      <c r="EI96" s="278"/>
      <c r="EJ96" s="278"/>
      <c r="EK96" s="278"/>
      <c r="EL96" s="278"/>
      <c r="EM96" s="278"/>
      <c r="EN96" s="278"/>
      <c r="EO96" s="278"/>
      <c r="EP96" s="278"/>
      <c r="EQ96" s="278"/>
      <c r="ER96" s="278"/>
      <c r="ES96" s="278"/>
      <c r="ET96" s="278"/>
      <c r="EU96" s="278"/>
      <c r="EV96" s="278"/>
      <c r="EW96" s="278"/>
      <c r="EX96" s="278"/>
      <c r="EY96" s="278"/>
      <c r="EZ96" s="278"/>
      <c r="FA96" s="278"/>
      <c r="FB96" s="278"/>
      <c r="FC96" s="278"/>
      <c r="FD96" s="278"/>
      <c r="FE96" s="278"/>
      <c r="FF96" s="278"/>
      <c r="FG96" s="278"/>
      <c r="FH96" s="278"/>
      <c r="FI96" s="278"/>
      <c r="FJ96" s="278"/>
      <c r="FK96" s="278"/>
      <c r="FL96" s="278"/>
      <c r="FM96" s="278"/>
      <c r="FN96" s="278"/>
      <c r="FO96" s="278"/>
      <c r="FP96" s="278"/>
      <c r="FQ96" s="278"/>
      <c r="FR96" s="278"/>
      <c r="FS96" s="278"/>
      <c r="FT96" s="273"/>
      <c r="FU96" s="273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3"/>
      <c r="GM96" s="273"/>
      <c r="GN96" s="273"/>
      <c r="GO96" s="273"/>
      <c r="GP96" s="273"/>
      <c r="GQ96" s="273"/>
      <c r="GR96" s="273"/>
      <c r="GS96" s="273"/>
      <c r="GT96" s="273"/>
      <c r="GU96" s="273"/>
      <c r="GV96" s="273"/>
      <c r="GW96" s="273"/>
      <c r="GX96" s="273"/>
      <c r="GY96" s="273"/>
      <c r="GZ96" s="273"/>
      <c r="HA96" s="273"/>
      <c r="HB96" s="273"/>
      <c r="HC96" s="273"/>
      <c r="HD96" s="273"/>
      <c r="HE96" s="273"/>
      <c r="HF96" s="273"/>
      <c r="HG96" s="273"/>
      <c r="HH96" s="273"/>
      <c r="HI96" s="273"/>
      <c r="HJ96" s="273"/>
      <c r="HK96" s="273"/>
      <c r="HL96" s="273"/>
      <c r="HM96" s="273"/>
      <c r="HN96" s="273"/>
      <c r="HO96" s="273"/>
      <c r="HP96" s="273"/>
      <c r="HQ96" s="273"/>
      <c r="HR96" s="273"/>
      <c r="HS96" s="273"/>
      <c r="HT96" s="273"/>
      <c r="HU96" s="273"/>
      <c r="HV96" s="273"/>
      <c r="HW96" s="273"/>
      <c r="HX96" s="273"/>
      <c r="HY96" s="273"/>
      <c r="HZ96" s="273"/>
      <c r="IA96" s="273"/>
      <c r="IB96" s="273"/>
      <c r="IC96" s="273"/>
      <c r="ID96" s="273"/>
      <c r="IE96" s="273"/>
      <c r="IF96" s="273"/>
      <c r="IG96" s="273"/>
      <c r="IH96" s="273"/>
      <c r="II96" s="273"/>
      <c r="IJ96" s="273"/>
      <c r="IK96" s="273"/>
      <c r="IL96" s="273"/>
      <c r="IM96" s="273"/>
      <c r="IN96" s="273"/>
      <c r="IO96" s="273"/>
      <c r="IP96" s="273"/>
      <c r="IQ96" s="273"/>
      <c r="IR96" s="273"/>
      <c r="IS96" s="273"/>
      <c r="IT96" s="273"/>
      <c r="IU96" s="273"/>
      <c r="IV96" s="273"/>
      <c r="IW96" s="273"/>
      <c r="IX96" s="273"/>
      <c r="IY96" s="274"/>
      <c r="IZ96" s="279"/>
      <c r="JA96" s="280"/>
      <c r="JB96" s="283"/>
      <c r="JC96" s="283"/>
      <c r="JD96" s="283"/>
      <c r="JE96" s="283"/>
      <c r="JF96" s="283"/>
      <c r="JG96" s="283"/>
      <c r="JH96" s="283"/>
      <c r="JI96" s="283"/>
      <c r="JJ96" s="283"/>
      <c r="JK96" s="283"/>
      <c r="JL96" s="283"/>
      <c r="JM96" s="283"/>
      <c r="JN96" s="283"/>
      <c r="JO96" s="283"/>
      <c r="JP96" s="283"/>
      <c r="JQ96" s="283"/>
      <c r="JR96" s="281"/>
      <c r="JS96" s="282"/>
      <c r="JT96" s="280"/>
      <c r="JU96" s="280"/>
      <c r="JV96" s="280"/>
      <c r="JW96" s="280"/>
      <c r="JX96" s="280"/>
      <c r="JY96" s="280"/>
      <c r="JZ96" s="280"/>
      <c r="KA96" s="280"/>
      <c r="KB96" s="280"/>
      <c r="KC96" s="280"/>
      <c r="KD96" s="283"/>
      <c r="KE96" s="283"/>
      <c r="KF96" s="283"/>
      <c r="KG96" s="283"/>
      <c r="KH96" s="283"/>
      <c r="KI96" s="283"/>
      <c r="KJ96" s="283"/>
      <c r="KK96" s="283"/>
      <c r="KL96" s="283"/>
      <c r="KM96" s="283"/>
      <c r="KN96" s="283"/>
      <c r="KO96" s="283"/>
      <c r="KP96" s="272"/>
      <c r="KQ96" s="273">
        <v>1</v>
      </c>
      <c r="KR96" s="273"/>
      <c r="KS96" s="273">
        <v>1</v>
      </c>
      <c r="KT96" s="273"/>
      <c r="KU96" s="273"/>
      <c r="KV96" s="273">
        <v>1</v>
      </c>
      <c r="KW96" s="273">
        <v>1</v>
      </c>
      <c r="KX96" s="273">
        <v>1</v>
      </c>
      <c r="KY96" s="273">
        <v>1</v>
      </c>
      <c r="KZ96" s="273">
        <v>1</v>
      </c>
      <c r="LA96" s="273"/>
      <c r="LB96" s="273">
        <v>1</v>
      </c>
      <c r="LC96" s="273">
        <v>1</v>
      </c>
      <c r="LD96" s="273">
        <v>1</v>
      </c>
      <c r="LE96" s="273">
        <v>1</v>
      </c>
      <c r="LF96" s="273"/>
      <c r="LG96" s="273">
        <v>1</v>
      </c>
      <c r="LH96" s="273">
        <v>1</v>
      </c>
      <c r="LI96" s="273"/>
      <c r="LJ96" s="273">
        <v>1</v>
      </c>
      <c r="LK96" s="273"/>
      <c r="LL96" s="273"/>
      <c r="LM96" s="273"/>
      <c r="LN96" s="273"/>
      <c r="LO96" s="273"/>
      <c r="LP96" s="273"/>
      <c r="LQ96" s="273"/>
      <c r="LR96" s="273"/>
      <c r="LS96" s="273"/>
      <c r="LT96" s="273"/>
      <c r="LU96" s="273">
        <v>1</v>
      </c>
      <c r="LV96" s="273"/>
      <c r="LW96" s="273"/>
      <c r="LX96" s="273"/>
      <c r="LY96" s="273"/>
      <c r="LZ96" s="273"/>
      <c r="MA96" s="273"/>
      <c r="MB96" s="273"/>
      <c r="MC96" s="273"/>
      <c r="MD96" s="273"/>
      <c r="ME96" s="273"/>
      <c r="MF96" s="273"/>
      <c r="MG96" s="273"/>
      <c r="MH96" s="273">
        <v>1</v>
      </c>
      <c r="MI96" s="273">
        <v>1</v>
      </c>
      <c r="MJ96" s="273"/>
      <c r="MK96" s="273"/>
      <c r="ML96" s="273"/>
      <c r="MM96" s="273"/>
      <c r="MN96" s="273"/>
      <c r="MO96" s="273"/>
      <c r="MP96" s="273"/>
      <c r="MQ96" s="273"/>
      <c r="MR96" s="273"/>
      <c r="MS96" s="273">
        <v>1</v>
      </c>
      <c r="MT96" s="273"/>
      <c r="MU96" s="273"/>
      <c r="MV96" s="273"/>
      <c r="MW96" s="273"/>
      <c r="MX96" s="273"/>
      <c r="MY96" s="273"/>
      <c r="MZ96" s="273"/>
      <c r="NA96" s="273"/>
      <c r="NB96" s="273"/>
      <c r="NC96" s="273"/>
      <c r="ND96" s="273"/>
      <c r="NE96" s="273"/>
      <c r="NF96" s="273"/>
      <c r="NG96" s="273">
        <v>1</v>
      </c>
      <c r="NH96" s="273"/>
      <c r="NI96" s="273"/>
      <c r="NJ96" s="273"/>
      <c r="NK96" s="273"/>
      <c r="NL96" s="273"/>
      <c r="NM96" s="273"/>
      <c r="NN96" s="273"/>
      <c r="NO96" s="273"/>
      <c r="NP96" s="274">
        <v>1</v>
      </c>
      <c r="NQ96" s="282"/>
      <c r="NR96" s="280"/>
      <c r="NS96" s="280">
        <v>1</v>
      </c>
      <c r="NT96" s="280">
        <v>1</v>
      </c>
      <c r="NU96" s="280"/>
      <c r="NV96" s="280">
        <v>1</v>
      </c>
      <c r="NW96" s="281">
        <v>1</v>
      </c>
    </row>
    <row r="97" spans="1:387" s="267" customFormat="1" ht="30" customHeight="1" thickBot="1" x14ac:dyDescent="0.3">
      <c r="A97" s="290">
        <f>'Ratownictwo_medyczne I st.'!A97</f>
        <v>76</v>
      </c>
      <c r="B97" s="291" t="str">
        <f>IF('Ratownictwo_medyczne I st.'!B97&gt;0,'Ratownictwo_medyczne I st.'!B97," ")</f>
        <v>D</v>
      </c>
      <c r="C97" s="291" t="str">
        <f>IF('Ratownictwo_medyczne I st.'!C97&gt;0,'Ratownictwo_medyczne I st.'!C97," ")</f>
        <v>2025/2028</v>
      </c>
      <c r="D97" s="291" t="str">
        <f>IF('Ratownictwo_medyczne I st.'!D97&gt;0,'Ratownictwo_medyczne I st.'!D97," ")</f>
        <v xml:space="preserve"> </v>
      </c>
      <c r="E97" s="291">
        <f>IF('Ratownictwo_medyczne I st.'!E97&gt;0,'Ratownictwo_medyczne I st.'!E97," ")</f>
        <v>3</v>
      </c>
      <c r="F97" s="291" t="str">
        <f>IF('Ratownictwo_medyczne I st.'!F97&gt;0,'Ratownictwo_medyczne I st.'!F97," ")</f>
        <v>2027/2028</v>
      </c>
      <c r="G97" s="291" t="str">
        <f>IF('Ratownictwo_medyczne I st.'!G97&gt;0,'Ratownictwo_medyczne I st.'!G97," ")</f>
        <v>RPS</v>
      </c>
      <c r="H97" s="291" t="str">
        <f>IF('Ratownictwo_medyczne I st.'!H97&gt;0,'Ratownictwo_medyczne I st.'!H97," ")</f>
        <v>ze standardu</v>
      </c>
      <c r="I97" s="328" t="str">
        <f>IF('Ratownictwo_medyczne I st.'!I97&gt;0,'Ratownictwo_medyczne I st.'!I97," ")</f>
        <v>Oddział ginekologii i położnictwa - praktyka zawodowa (śródroczna)</v>
      </c>
      <c r="J97" s="250">
        <f>'Ratownictwo_medyczne I st.'!L97</f>
        <v>30</v>
      </c>
      <c r="K97" s="251">
        <f>'Ratownictwo_medyczne I st.'!M97</f>
        <v>0</v>
      </c>
      <c r="L97" s="252">
        <f>'Ratownictwo_medyczne I st.'!N97</f>
        <v>30</v>
      </c>
      <c r="M97" s="253">
        <f>'Ratownictwo_medyczne I st.'!AA97+'Ratownictwo_medyczne I st.'!AC97+'Ratownictwo_medyczne I st.'!AX97+'Ratownictwo_medyczne I st.'!AZ97</f>
        <v>0</v>
      </c>
      <c r="N97" s="317">
        <f>'Ratownictwo_medyczne I st.'!O97</f>
        <v>30</v>
      </c>
      <c r="O97" s="318">
        <f>'Ratownictwo_medyczne I st.'!P97</f>
        <v>1</v>
      </c>
      <c r="P97" s="319" t="str">
        <f>'Ratownictwo_medyczne I st.'!U97</f>
        <v>zal</v>
      </c>
      <c r="Q97" s="254">
        <f t="shared" si="29"/>
        <v>0</v>
      </c>
      <c r="R97" s="255">
        <f t="shared" si="30"/>
        <v>13</v>
      </c>
      <c r="S97" s="329">
        <f t="shared" si="31"/>
        <v>2</v>
      </c>
      <c r="T97" s="272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4"/>
      <c r="BV97" s="272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4"/>
      <c r="EE97" s="272"/>
      <c r="EF97" s="273"/>
      <c r="EG97" s="273"/>
      <c r="EH97" s="273"/>
      <c r="EI97" s="273"/>
      <c r="EJ97" s="273"/>
      <c r="EK97" s="273"/>
      <c r="EL97" s="273"/>
      <c r="EM97" s="273"/>
      <c r="EN97" s="273"/>
      <c r="EO97" s="273"/>
      <c r="EP97" s="273"/>
      <c r="EQ97" s="273"/>
      <c r="ER97" s="273"/>
      <c r="ES97" s="273"/>
      <c r="ET97" s="273"/>
      <c r="EU97" s="273"/>
      <c r="EV97" s="273"/>
      <c r="EW97" s="273"/>
      <c r="EX97" s="273"/>
      <c r="EY97" s="273"/>
      <c r="EZ97" s="273"/>
      <c r="FA97" s="273"/>
      <c r="FB97" s="273"/>
      <c r="FC97" s="273"/>
      <c r="FD97" s="273"/>
      <c r="FE97" s="273"/>
      <c r="FF97" s="273"/>
      <c r="FG97" s="273"/>
      <c r="FH97" s="273"/>
      <c r="FI97" s="273"/>
      <c r="FJ97" s="273"/>
      <c r="FK97" s="273"/>
      <c r="FL97" s="273"/>
      <c r="FM97" s="273"/>
      <c r="FN97" s="273"/>
      <c r="FO97" s="273"/>
      <c r="FP97" s="273"/>
      <c r="FQ97" s="273"/>
      <c r="FR97" s="273"/>
      <c r="FS97" s="273"/>
      <c r="FT97" s="276"/>
      <c r="FU97" s="273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3"/>
      <c r="GM97" s="273"/>
      <c r="GN97" s="273"/>
      <c r="GO97" s="273"/>
      <c r="GP97" s="273"/>
      <c r="GQ97" s="273"/>
      <c r="GR97" s="273"/>
      <c r="GS97" s="273"/>
      <c r="GT97" s="273"/>
      <c r="GU97" s="273"/>
      <c r="GV97" s="273"/>
      <c r="GW97" s="273"/>
      <c r="GX97" s="273"/>
      <c r="GY97" s="273"/>
      <c r="GZ97" s="273"/>
      <c r="HA97" s="273"/>
      <c r="HB97" s="273"/>
      <c r="HC97" s="273"/>
      <c r="HD97" s="273"/>
      <c r="HE97" s="273"/>
      <c r="HF97" s="273"/>
      <c r="HG97" s="273"/>
      <c r="HH97" s="273"/>
      <c r="HI97" s="273"/>
      <c r="HJ97" s="273"/>
      <c r="HK97" s="273"/>
      <c r="HL97" s="273"/>
      <c r="HM97" s="273"/>
      <c r="HN97" s="273"/>
      <c r="HO97" s="273"/>
      <c r="HP97" s="273"/>
      <c r="HQ97" s="273"/>
      <c r="HR97" s="273"/>
      <c r="HS97" s="273"/>
      <c r="HT97" s="273"/>
      <c r="HU97" s="273"/>
      <c r="HV97" s="273"/>
      <c r="HW97" s="273"/>
      <c r="HX97" s="273"/>
      <c r="HY97" s="273"/>
      <c r="HZ97" s="273"/>
      <c r="IA97" s="273"/>
      <c r="IB97" s="273"/>
      <c r="IC97" s="273"/>
      <c r="ID97" s="273"/>
      <c r="IE97" s="273"/>
      <c r="IF97" s="273"/>
      <c r="IG97" s="273"/>
      <c r="IH97" s="273"/>
      <c r="II97" s="273"/>
      <c r="IJ97" s="273"/>
      <c r="IK97" s="273"/>
      <c r="IL97" s="273"/>
      <c r="IM97" s="273"/>
      <c r="IN97" s="273"/>
      <c r="IO97" s="273"/>
      <c r="IP97" s="273"/>
      <c r="IQ97" s="273"/>
      <c r="IR97" s="273"/>
      <c r="IS97" s="273"/>
      <c r="IT97" s="273"/>
      <c r="IU97" s="273"/>
      <c r="IV97" s="273"/>
      <c r="IW97" s="273"/>
      <c r="IX97" s="273"/>
      <c r="IY97" s="274"/>
      <c r="IZ97" s="272"/>
      <c r="JA97" s="280"/>
      <c r="JB97" s="283"/>
      <c r="JC97" s="283"/>
      <c r="JD97" s="283"/>
      <c r="JE97" s="283"/>
      <c r="JF97" s="283"/>
      <c r="JG97" s="283"/>
      <c r="JH97" s="283"/>
      <c r="JI97" s="283"/>
      <c r="JJ97" s="283"/>
      <c r="JK97" s="283"/>
      <c r="JL97" s="283"/>
      <c r="JM97" s="283"/>
      <c r="JN97" s="283"/>
      <c r="JO97" s="283"/>
      <c r="JP97" s="283"/>
      <c r="JQ97" s="283"/>
      <c r="JR97" s="281"/>
      <c r="JS97" s="282"/>
      <c r="JT97" s="280"/>
      <c r="JU97" s="280"/>
      <c r="JV97" s="280"/>
      <c r="JW97" s="280"/>
      <c r="JX97" s="280"/>
      <c r="JY97" s="280"/>
      <c r="JZ97" s="280"/>
      <c r="KA97" s="280"/>
      <c r="KB97" s="280"/>
      <c r="KC97" s="280"/>
      <c r="KD97" s="283"/>
      <c r="KE97" s="283"/>
      <c r="KF97" s="283"/>
      <c r="KG97" s="283"/>
      <c r="KH97" s="283"/>
      <c r="KI97" s="283"/>
      <c r="KJ97" s="283"/>
      <c r="KK97" s="283"/>
      <c r="KL97" s="283"/>
      <c r="KM97" s="283"/>
      <c r="KN97" s="283"/>
      <c r="KO97" s="283"/>
      <c r="KP97" s="272"/>
      <c r="KQ97" s="273"/>
      <c r="KR97" s="273"/>
      <c r="KS97" s="273">
        <v>1</v>
      </c>
      <c r="KT97" s="273"/>
      <c r="KU97" s="273">
        <v>1</v>
      </c>
      <c r="KV97" s="273"/>
      <c r="KW97" s="273"/>
      <c r="KX97" s="273">
        <v>1</v>
      </c>
      <c r="KY97" s="273">
        <v>1</v>
      </c>
      <c r="KZ97" s="273"/>
      <c r="LA97" s="273"/>
      <c r="LB97" s="273"/>
      <c r="LC97" s="273">
        <v>1</v>
      </c>
      <c r="LD97" s="273">
        <v>1</v>
      </c>
      <c r="LE97" s="273"/>
      <c r="LF97" s="273"/>
      <c r="LG97" s="273">
        <v>1</v>
      </c>
      <c r="LH97" s="273"/>
      <c r="LI97" s="273"/>
      <c r="LJ97" s="273"/>
      <c r="LK97" s="273"/>
      <c r="LL97" s="273"/>
      <c r="LM97" s="273"/>
      <c r="LN97" s="273"/>
      <c r="LO97" s="273"/>
      <c r="LP97" s="273"/>
      <c r="LQ97" s="273"/>
      <c r="LR97" s="273"/>
      <c r="LS97" s="273">
        <v>1</v>
      </c>
      <c r="LT97" s="273"/>
      <c r="LU97" s="273"/>
      <c r="LV97" s="273"/>
      <c r="LW97" s="273"/>
      <c r="LX97" s="273"/>
      <c r="LY97" s="273"/>
      <c r="LZ97" s="273"/>
      <c r="MA97" s="273"/>
      <c r="MB97" s="273"/>
      <c r="MC97" s="273"/>
      <c r="MD97" s="273"/>
      <c r="ME97" s="273"/>
      <c r="MF97" s="273"/>
      <c r="MG97" s="273"/>
      <c r="MH97" s="273"/>
      <c r="MI97" s="273">
        <v>1</v>
      </c>
      <c r="MJ97" s="273">
        <v>1</v>
      </c>
      <c r="MK97" s="273"/>
      <c r="ML97" s="273"/>
      <c r="MM97" s="273"/>
      <c r="MN97" s="273"/>
      <c r="MO97" s="273"/>
      <c r="MP97" s="273"/>
      <c r="MQ97" s="273"/>
      <c r="MR97" s="273"/>
      <c r="MS97" s="273">
        <v>1</v>
      </c>
      <c r="MT97" s="273"/>
      <c r="MU97" s="273"/>
      <c r="MV97" s="273"/>
      <c r="MW97" s="273"/>
      <c r="MX97" s="273"/>
      <c r="MY97" s="273"/>
      <c r="MZ97" s="273"/>
      <c r="NA97" s="273"/>
      <c r="NB97" s="273"/>
      <c r="NC97" s="273"/>
      <c r="ND97" s="273"/>
      <c r="NE97" s="273">
        <v>1</v>
      </c>
      <c r="NF97" s="273"/>
      <c r="NG97" s="273">
        <v>1</v>
      </c>
      <c r="NH97" s="273"/>
      <c r="NI97" s="273"/>
      <c r="NJ97" s="273"/>
      <c r="NK97" s="273"/>
      <c r="NL97" s="273"/>
      <c r="NM97" s="273"/>
      <c r="NN97" s="273"/>
      <c r="NO97" s="273"/>
      <c r="NP97" s="274"/>
      <c r="NQ97" s="282"/>
      <c r="NR97" s="280">
        <v>1</v>
      </c>
      <c r="NS97" s="280"/>
      <c r="NT97" s="280"/>
      <c r="NU97" s="280"/>
      <c r="NV97" s="280">
        <v>1</v>
      </c>
      <c r="NW97" s="281"/>
    </row>
    <row r="98" spans="1:387" s="267" customFormat="1" ht="30" customHeight="1" thickBot="1" x14ac:dyDescent="0.3">
      <c r="A98" s="331"/>
      <c r="B98" s="332"/>
      <c r="C98" s="333"/>
      <c r="D98" s="333"/>
      <c r="E98" s="332"/>
      <c r="F98" s="334"/>
      <c r="G98" s="334"/>
      <c r="H98" s="303"/>
      <c r="I98" s="303" t="str">
        <f>IF('Ratownictwo_medyczne I st.'!I98&gt;0,'Ratownictwo_medyczne I st.'!I98," ")</f>
        <v>sumy dla 3 roku</v>
      </c>
      <c r="J98" s="333">
        <f t="shared" ref="J98:BU98" si="35">SUM(J69:J97)</f>
        <v>1729</v>
      </c>
      <c r="K98" s="333">
        <f t="shared" si="35"/>
        <v>330</v>
      </c>
      <c r="L98" s="333">
        <f t="shared" si="35"/>
        <v>1399</v>
      </c>
      <c r="M98" s="333">
        <f t="shared" si="35"/>
        <v>353</v>
      </c>
      <c r="N98" s="333">
        <f t="shared" si="35"/>
        <v>1399</v>
      </c>
      <c r="O98" s="333">
        <f t="shared" si="35"/>
        <v>67</v>
      </c>
      <c r="P98" s="333">
        <f t="shared" si="35"/>
        <v>0</v>
      </c>
      <c r="Q98" s="333">
        <f t="shared" si="35"/>
        <v>129</v>
      </c>
      <c r="R98" s="333">
        <f t="shared" si="35"/>
        <v>277</v>
      </c>
      <c r="S98" s="333">
        <f t="shared" si="35"/>
        <v>55</v>
      </c>
      <c r="T98" s="302">
        <f t="shared" si="35"/>
        <v>0</v>
      </c>
      <c r="U98" s="302">
        <f t="shared" si="35"/>
        <v>0</v>
      </c>
      <c r="V98" s="302">
        <f t="shared" si="35"/>
        <v>0</v>
      </c>
      <c r="W98" s="302">
        <f t="shared" si="35"/>
        <v>0</v>
      </c>
      <c r="X98" s="302">
        <f t="shared" si="35"/>
        <v>0</v>
      </c>
      <c r="Y98" s="302">
        <f t="shared" si="35"/>
        <v>0</v>
      </c>
      <c r="Z98" s="302">
        <f t="shared" si="35"/>
        <v>0</v>
      </c>
      <c r="AA98" s="302">
        <f t="shared" si="35"/>
        <v>0</v>
      </c>
      <c r="AB98" s="302">
        <f t="shared" si="35"/>
        <v>0</v>
      </c>
      <c r="AC98" s="302">
        <f t="shared" si="35"/>
        <v>0</v>
      </c>
      <c r="AD98" s="302">
        <f t="shared" si="35"/>
        <v>0</v>
      </c>
      <c r="AE98" s="302">
        <f t="shared" si="35"/>
        <v>0</v>
      </c>
      <c r="AF98" s="302">
        <f t="shared" si="35"/>
        <v>0</v>
      </c>
      <c r="AG98" s="302">
        <f t="shared" si="35"/>
        <v>0</v>
      </c>
      <c r="AH98" s="302">
        <f t="shared" si="35"/>
        <v>0</v>
      </c>
      <c r="AI98" s="302">
        <f t="shared" si="35"/>
        <v>0</v>
      </c>
      <c r="AJ98" s="302">
        <f t="shared" si="35"/>
        <v>0</v>
      </c>
      <c r="AK98" s="302">
        <f t="shared" si="35"/>
        <v>0</v>
      </c>
      <c r="AL98" s="302">
        <f t="shared" si="35"/>
        <v>0</v>
      </c>
      <c r="AM98" s="302">
        <f t="shared" si="35"/>
        <v>0</v>
      </c>
      <c r="AN98" s="302">
        <f t="shared" si="35"/>
        <v>0</v>
      </c>
      <c r="AO98" s="302">
        <f t="shared" si="35"/>
        <v>0</v>
      </c>
      <c r="AP98" s="302">
        <f t="shared" si="35"/>
        <v>0</v>
      </c>
      <c r="AQ98" s="302">
        <f t="shared" si="35"/>
        <v>0</v>
      </c>
      <c r="AR98" s="302">
        <f t="shared" si="35"/>
        <v>0</v>
      </c>
      <c r="AS98" s="302">
        <f t="shared" si="35"/>
        <v>0</v>
      </c>
      <c r="AT98" s="302">
        <f t="shared" si="35"/>
        <v>0</v>
      </c>
      <c r="AU98" s="302">
        <f t="shared" si="35"/>
        <v>0</v>
      </c>
      <c r="AV98" s="302">
        <f t="shared" si="35"/>
        <v>0</v>
      </c>
      <c r="AW98" s="302">
        <f t="shared" si="35"/>
        <v>0</v>
      </c>
      <c r="AX98" s="302">
        <f t="shared" si="35"/>
        <v>0</v>
      </c>
      <c r="AY98" s="302">
        <f t="shared" si="35"/>
        <v>0</v>
      </c>
      <c r="AZ98" s="302">
        <f t="shared" si="35"/>
        <v>0</v>
      </c>
      <c r="BA98" s="302">
        <f t="shared" si="35"/>
        <v>0</v>
      </c>
      <c r="BB98" s="302">
        <f t="shared" si="35"/>
        <v>0</v>
      </c>
      <c r="BC98" s="302">
        <f t="shared" si="35"/>
        <v>0</v>
      </c>
      <c r="BD98" s="302">
        <f t="shared" si="35"/>
        <v>0</v>
      </c>
      <c r="BE98" s="302">
        <f t="shared" si="35"/>
        <v>0</v>
      </c>
      <c r="BF98" s="302">
        <f t="shared" si="35"/>
        <v>0</v>
      </c>
      <c r="BG98" s="302">
        <f t="shared" si="35"/>
        <v>0</v>
      </c>
      <c r="BH98" s="302">
        <f t="shared" si="35"/>
        <v>0</v>
      </c>
      <c r="BI98" s="302">
        <f t="shared" si="35"/>
        <v>0</v>
      </c>
      <c r="BJ98" s="302">
        <f t="shared" si="35"/>
        <v>0</v>
      </c>
      <c r="BK98" s="302">
        <f t="shared" si="35"/>
        <v>0</v>
      </c>
      <c r="BL98" s="302">
        <f t="shared" si="35"/>
        <v>0</v>
      </c>
      <c r="BM98" s="302">
        <f t="shared" si="35"/>
        <v>0</v>
      </c>
      <c r="BN98" s="302">
        <f t="shared" si="35"/>
        <v>0</v>
      </c>
      <c r="BO98" s="302">
        <f t="shared" si="35"/>
        <v>0</v>
      </c>
      <c r="BP98" s="302">
        <f t="shared" si="35"/>
        <v>0</v>
      </c>
      <c r="BQ98" s="302">
        <f t="shared" si="35"/>
        <v>0</v>
      </c>
      <c r="BR98" s="302">
        <f t="shared" si="35"/>
        <v>0</v>
      </c>
      <c r="BS98" s="302">
        <f t="shared" si="35"/>
        <v>0</v>
      </c>
      <c r="BT98" s="302">
        <f t="shared" si="35"/>
        <v>0</v>
      </c>
      <c r="BU98" s="302">
        <f t="shared" si="35"/>
        <v>0</v>
      </c>
      <c r="BV98" s="333">
        <f t="shared" ref="BV98:EG98" si="36">SUM(BV69:BV97)</f>
        <v>0</v>
      </c>
      <c r="BW98" s="333">
        <f t="shared" si="36"/>
        <v>0</v>
      </c>
      <c r="BX98" s="333">
        <f t="shared" si="36"/>
        <v>0</v>
      </c>
      <c r="BY98" s="333">
        <f t="shared" si="36"/>
        <v>0</v>
      </c>
      <c r="BZ98" s="333">
        <f t="shared" si="36"/>
        <v>0</v>
      </c>
      <c r="CA98" s="333">
        <f t="shared" si="36"/>
        <v>0</v>
      </c>
      <c r="CB98" s="333">
        <f t="shared" si="36"/>
        <v>0</v>
      </c>
      <c r="CC98" s="333">
        <f t="shared" si="36"/>
        <v>0</v>
      </c>
      <c r="CD98" s="333">
        <f t="shared" si="36"/>
        <v>0</v>
      </c>
      <c r="CE98" s="333">
        <f t="shared" si="36"/>
        <v>0</v>
      </c>
      <c r="CF98" s="333">
        <f t="shared" si="36"/>
        <v>0</v>
      </c>
      <c r="CG98" s="333">
        <f t="shared" si="36"/>
        <v>0</v>
      </c>
      <c r="CH98" s="333">
        <f t="shared" si="36"/>
        <v>0</v>
      </c>
      <c r="CI98" s="333">
        <f t="shared" si="36"/>
        <v>0</v>
      </c>
      <c r="CJ98" s="333">
        <f t="shared" si="36"/>
        <v>0</v>
      </c>
      <c r="CK98" s="333">
        <f t="shared" si="36"/>
        <v>0</v>
      </c>
      <c r="CL98" s="333">
        <f t="shared" si="36"/>
        <v>0</v>
      </c>
      <c r="CM98" s="333">
        <f t="shared" si="36"/>
        <v>0</v>
      </c>
      <c r="CN98" s="333">
        <f t="shared" si="36"/>
        <v>0</v>
      </c>
      <c r="CO98" s="333">
        <f t="shared" si="36"/>
        <v>0</v>
      </c>
      <c r="CP98" s="333">
        <f t="shared" si="36"/>
        <v>0</v>
      </c>
      <c r="CQ98" s="333">
        <f t="shared" si="36"/>
        <v>0</v>
      </c>
      <c r="CR98" s="333">
        <f t="shared" si="36"/>
        <v>0</v>
      </c>
      <c r="CS98" s="333">
        <f t="shared" si="36"/>
        <v>0</v>
      </c>
      <c r="CT98" s="333">
        <f t="shared" si="36"/>
        <v>0</v>
      </c>
      <c r="CU98" s="333">
        <f t="shared" si="36"/>
        <v>0</v>
      </c>
      <c r="CV98" s="333">
        <f t="shared" si="36"/>
        <v>0</v>
      </c>
      <c r="CW98" s="333">
        <f t="shared" si="36"/>
        <v>0</v>
      </c>
      <c r="CX98" s="333">
        <f t="shared" si="36"/>
        <v>0</v>
      </c>
      <c r="CY98" s="333">
        <f t="shared" si="36"/>
        <v>0</v>
      </c>
      <c r="CZ98" s="333">
        <f t="shared" si="36"/>
        <v>0</v>
      </c>
      <c r="DA98" s="333">
        <f t="shared" si="36"/>
        <v>0</v>
      </c>
      <c r="DB98" s="333">
        <f t="shared" si="36"/>
        <v>0</v>
      </c>
      <c r="DC98" s="333">
        <f t="shared" si="36"/>
        <v>0</v>
      </c>
      <c r="DD98" s="333">
        <f t="shared" si="36"/>
        <v>0</v>
      </c>
      <c r="DE98" s="333">
        <f t="shared" si="36"/>
        <v>0</v>
      </c>
      <c r="DF98" s="333">
        <f t="shared" si="36"/>
        <v>0</v>
      </c>
      <c r="DG98" s="333">
        <f t="shared" si="36"/>
        <v>0</v>
      </c>
      <c r="DH98" s="333">
        <f t="shared" si="36"/>
        <v>0</v>
      </c>
      <c r="DI98" s="333">
        <f t="shared" si="36"/>
        <v>0</v>
      </c>
      <c r="DJ98" s="333">
        <f t="shared" si="36"/>
        <v>0</v>
      </c>
      <c r="DK98" s="333">
        <f t="shared" si="36"/>
        <v>0</v>
      </c>
      <c r="DL98" s="333">
        <f t="shared" si="36"/>
        <v>0</v>
      </c>
      <c r="DM98" s="333">
        <f t="shared" si="36"/>
        <v>0</v>
      </c>
      <c r="DN98" s="333">
        <f t="shared" si="36"/>
        <v>0</v>
      </c>
      <c r="DO98" s="333">
        <f t="shared" si="36"/>
        <v>0</v>
      </c>
      <c r="DP98" s="333">
        <f t="shared" si="36"/>
        <v>0</v>
      </c>
      <c r="DQ98" s="333">
        <f t="shared" si="36"/>
        <v>0</v>
      </c>
      <c r="DR98" s="333">
        <f t="shared" si="36"/>
        <v>0</v>
      </c>
      <c r="DS98" s="333">
        <f t="shared" si="36"/>
        <v>0</v>
      </c>
      <c r="DT98" s="333">
        <f t="shared" si="36"/>
        <v>0</v>
      </c>
      <c r="DU98" s="333">
        <f t="shared" si="36"/>
        <v>0</v>
      </c>
      <c r="DV98" s="333">
        <f t="shared" si="36"/>
        <v>0</v>
      </c>
      <c r="DW98" s="333">
        <f t="shared" si="36"/>
        <v>0</v>
      </c>
      <c r="DX98" s="333">
        <f t="shared" si="36"/>
        <v>0</v>
      </c>
      <c r="DY98" s="333">
        <f t="shared" si="36"/>
        <v>0</v>
      </c>
      <c r="DZ98" s="333">
        <f t="shared" si="36"/>
        <v>1</v>
      </c>
      <c r="EA98" s="333">
        <f t="shared" si="36"/>
        <v>1</v>
      </c>
      <c r="EB98" s="333">
        <f t="shared" si="36"/>
        <v>0</v>
      </c>
      <c r="EC98" s="333">
        <f t="shared" si="36"/>
        <v>0</v>
      </c>
      <c r="ED98" s="333">
        <f t="shared" si="36"/>
        <v>0</v>
      </c>
      <c r="EE98" s="333">
        <f t="shared" si="36"/>
        <v>1</v>
      </c>
      <c r="EF98" s="333">
        <f t="shared" si="36"/>
        <v>1</v>
      </c>
      <c r="EG98" s="333">
        <f t="shared" si="36"/>
        <v>1</v>
      </c>
      <c r="EH98" s="333">
        <f t="shared" ref="EH98:GS98" si="37">SUM(EH69:EH97)</f>
        <v>1</v>
      </c>
      <c r="EI98" s="333">
        <f t="shared" si="37"/>
        <v>1</v>
      </c>
      <c r="EJ98" s="333">
        <f t="shared" si="37"/>
        <v>1</v>
      </c>
      <c r="EK98" s="333">
        <f t="shared" si="37"/>
        <v>1</v>
      </c>
      <c r="EL98" s="333">
        <f t="shared" si="37"/>
        <v>1</v>
      </c>
      <c r="EM98" s="333">
        <f t="shared" si="37"/>
        <v>0</v>
      </c>
      <c r="EN98" s="333">
        <f t="shared" si="37"/>
        <v>0</v>
      </c>
      <c r="EO98" s="333">
        <f t="shared" si="37"/>
        <v>0</v>
      </c>
      <c r="EP98" s="333">
        <f t="shared" si="37"/>
        <v>0</v>
      </c>
      <c r="EQ98" s="333">
        <f t="shared" si="37"/>
        <v>0</v>
      </c>
      <c r="ER98" s="333">
        <f t="shared" si="37"/>
        <v>0</v>
      </c>
      <c r="ES98" s="333">
        <f t="shared" si="37"/>
        <v>0</v>
      </c>
      <c r="ET98" s="333">
        <f t="shared" si="37"/>
        <v>0</v>
      </c>
      <c r="EU98" s="333">
        <f t="shared" si="37"/>
        <v>5</v>
      </c>
      <c r="EV98" s="333">
        <f t="shared" si="37"/>
        <v>0</v>
      </c>
      <c r="EW98" s="333">
        <f t="shared" si="37"/>
        <v>1</v>
      </c>
      <c r="EX98" s="333">
        <f t="shared" si="37"/>
        <v>2</v>
      </c>
      <c r="EY98" s="333">
        <f t="shared" si="37"/>
        <v>0</v>
      </c>
      <c r="EZ98" s="333">
        <f t="shared" si="37"/>
        <v>2</v>
      </c>
      <c r="FA98" s="333">
        <f t="shared" si="37"/>
        <v>0</v>
      </c>
      <c r="FB98" s="333">
        <f t="shared" si="37"/>
        <v>1</v>
      </c>
      <c r="FC98" s="333">
        <f t="shared" si="37"/>
        <v>10</v>
      </c>
      <c r="FD98" s="333">
        <f t="shared" si="37"/>
        <v>9</v>
      </c>
      <c r="FE98" s="333">
        <f t="shared" si="37"/>
        <v>0</v>
      </c>
      <c r="FF98" s="333">
        <f t="shared" si="37"/>
        <v>0</v>
      </c>
      <c r="FG98" s="333">
        <f t="shared" si="37"/>
        <v>1</v>
      </c>
      <c r="FH98" s="333">
        <f t="shared" si="37"/>
        <v>2</v>
      </c>
      <c r="FI98" s="333">
        <f t="shared" si="37"/>
        <v>1</v>
      </c>
      <c r="FJ98" s="333">
        <f t="shared" si="37"/>
        <v>0</v>
      </c>
      <c r="FK98" s="333">
        <f t="shared" si="37"/>
        <v>0</v>
      </c>
      <c r="FL98" s="333">
        <f t="shared" si="37"/>
        <v>0</v>
      </c>
      <c r="FM98" s="333">
        <f t="shared" si="37"/>
        <v>1</v>
      </c>
      <c r="FN98" s="333">
        <f t="shared" si="37"/>
        <v>2</v>
      </c>
      <c r="FO98" s="333">
        <f t="shared" si="37"/>
        <v>2</v>
      </c>
      <c r="FP98" s="333">
        <f t="shared" si="37"/>
        <v>2</v>
      </c>
      <c r="FQ98" s="333">
        <f t="shared" si="37"/>
        <v>1</v>
      </c>
      <c r="FR98" s="333">
        <f t="shared" si="37"/>
        <v>1</v>
      </c>
      <c r="FS98" s="333">
        <f t="shared" si="37"/>
        <v>0</v>
      </c>
      <c r="FT98" s="333">
        <f t="shared" si="37"/>
        <v>4</v>
      </c>
      <c r="FU98" s="333">
        <f t="shared" si="37"/>
        <v>0</v>
      </c>
      <c r="FV98" s="333">
        <f t="shared" si="37"/>
        <v>0</v>
      </c>
      <c r="FW98" s="333">
        <f t="shared" si="37"/>
        <v>0</v>
      </c>
      <c r="FX98" s="333">
        <f t="shared" si="37"/>
        <v>0</v>
      </c>
      <c r="FY98" s="333">
        <f t="shared" si="37"/>
        <v>0</v>
      </c>
      <c r="FZ98" s="333">
        <f t="shared" si="37"/>
        <v>1</v>
      </c>
      <c r="GA98" s="333">
        <f t="shared" si="37"/>
        <v>1</v>
      </c>
      <c r="GB98" s="333">
        <f t="shared" si="37"/>
        <v>1</v>
      </c>
      <c r="GC98" s="333">
        <f t="shared" si="37"/>
        <v>0</v>
      </c>
      <c r="GD98" s="333">
        <f t="shared" si="37"/>
        <v>0</v>
      </c>
      <c r="GE98" s="333">
        <f t="shared" si="37"/>
        <v>0</v>
      </c>
      <c r="GF98" s="333">
        <f t="shared" si="37"/>
        <v>1</v>
      </c>
      <c r="GG98" s="333">
        <f t="shared" si="37"/>
        <v>0</v>
      </c>
      <c r="GH98" s="333">
        <f t="shared" si="37"/>
        <v>0</v>
      </c>
      <c r="GI98" s="333">
        <f t="shared" si="37"/>
        <v>1</v>
      </c>
      <c r="GJ98" s="333">
        <f t="shared" si="37"/>
        <v>4</v>
      </c>
      <c r="GK98" s="333">
        <f t="shared" si="37"/>
        <v>1</v>
      </c>
      <c r="GL98" s="333">
        <f t="shared" si="37"/>
        <v>1</v>
      </c>
      <c r="GM98" s="333">
        <f t="shared" si="37"/>
        <v>1</v>
      </c>
      <c r="GN98" s="333">
        <f t="shared" si="37"/>
        <v>0</v>
      </c>
      <c r="GO98" s="333">
        <f t="shared" si="37"/>
        <v>1</v>
      </c>
      <c r="GP98" s="333">
        <f t="shared" si="37"/>
        <v>0</v>
      </c>
      <c r="GQ98" s="333">
        <f t="shared" si="37"/>
        <v>1</v>
      </c>
      <c r="GR98" s="333">
        <f t="shared" si="37"/>
        <v>0</v>
      </c>
      <c r="GS98" s="333">
        <f t="shared" si="37"/>
        <v>0</v>
      </c>
      <c r="GT98" s="333">
        <f t="shared" ref="GT98:JE98" si="38">SUM(GT69:GT97)</f>
        <v>0</v>
      </c>
      <c r="GU98" s="333">
        <f t="shared" si="38"/>
        <v>0</v>
      </c>
      <c r="GV98" s="333">
        <f t="shared" si="38"/>
        <v>0</v>
      </c>
      <c r="GW98" s="333">
        <f t="shared" si="38"/>
        <v>0</v>
      </c>
      <c r="GX98" s="333">
        <f t="shared" si="38"/>
        <v>0</v>
      </c>
      <c r="GY98" s="333">
        <f t="shared" si="38"/>
        <v>3</v>
      </c>
      <c r="GZ98" s="333">
        <f t="shared" si="38"/>
        <v>1</v>
      </c>
      <c r="HA98" s="333">
        <f t="shared" si="38"/>
        <v>1</v>
      </c>
      <c r="HB98" s="333">
        <f t="shared" si="38"/>
        <v>2</v>
      </c>
      <c r="HC98" s="333">
        <f t="shared" si="38"/>
        <v>1</v>
      </c>
      <c r="HD98" s="333">
        <f t="shared" si="38"/>
        <v>1</v>
      </c>
      <c r="HE98" s="333">
        <f t="shared" si="38"/>
        <v>1</v>
      </c>
      <c r="HF98" s="333">
        <f t="shared" si="38"/>
        <v>1</v>
      </c>
      <c r="HG98" s="333">
        <f t="shared" si="38"/>
        <v>4</v>
      </c>
      <c r="HH98" s="333">
        <f t="shared" si="38"/>
        <v>2</v>
      </c>
      <c r="HI98" s="333">
        <f t="shared" si="38"/>
        <v>0</v>
      </c>
      <c r="HJ98" s="333">
        <f t="shared" si="38"/>
        <v>1</v>
      </c>
      <c r="HK98" s="333">
        <f t="shared" si="38"/>
        <v>1</v>
      </c>
      <c r="HL98" s="333">
        <f t="shared" si="38"/>
        <v>1</v>
      </c>
      <c r="HM98" s="333">
        <f t="shared" si="38"/>
        <v>0</v>
      </c>
      <c r="HN98" s="333">
        <f t="shared" si="38"/>
        <v>1</v>
      </c>
      <c r="HO98" s="333">
        <f t="shared" si="38"/>
        <v>1</v>
      </c>
      <c r="HP98" s="333">
        <f t="shared" si="38"/>
        <v>0</v>
      </c>
      <c r="HQ98" s="333">
        <f t="shared" si="38"/>
        <v>0</v>
      </c>
      <c r="HR98" s="333">
        <f t="shared" si="38"/>
        <v>5</v>
      </c>
      <c r="HS98" s="333">
        <f t="shared" si="38"/>
        <v>4</v>
      </c>
      <c r="HT98" s="333">
        <f t="shared" si="38"/>
        <v>2</v>
      </c>
      <c r="HU98" s="333">
        <f t="shared" si="38"/>
        <v>2</v>
      </c>
      <c r="HV98" s="333">
        <f t="shared" si="38"/>
        <v>0</v>
      </c>
      <c r="HW98" s="333">
        <f t="shared" si="38"/>
        <v>0</v>
      </c>
      <c r="HX98" s="333">
        <f t="shared" si="38"/>
        <v>2</v>
      </c>
      <c r="HY98" s="333">
        <f t="shared" si="38"/>
        <v>1</v>
      </c>
      <c r="HZ98" s="333">
        <f t="shared" si="38"/>
        <v>0</v>
      </c>
      <c r="IA98" s="333">
        <f t="shared" si="38"/>
        <v>0</v>
      </c>
      <c r="IB98" s="333">
        <f t="shared" si="38"/>
        <v>1</v>
      </c>
      <c r="IC98" s="333">
        <f t="shared" si="38"/>
        <v>1</v>
      </c>
      <c r="ID98" s="333">
        <f t="shared" si="38"/>
        <v>1</v>
      </c>
      <c r="IE98" s="333">
        <f t="shared" si="38"/>
        <v>1</v>
      </c>
      <c r="IF98" s="333">
        <f t="shared" si="38"/>
        <v>1</v>
      </c>
      <c r="IG98" s="333">
        <f t="shared" si="38"/>
        <v>0</v>
      </c>
      <c r="IH98" s="333">
        <f t="shared" si="38"/>
        <v>1</v>
      </c>
      <c r="II98" s="333">
        <f t="shared" si="38"/>
        <v>1</v>
      </c>
      <c r="IJ98" s="333">
        <f t="shared" si="38"/>
        <v>1</v>
      </c>
      <c r="IK98" s="333">
        <f t="shared" si="38"/>
        <v>0</v>
      </c>
      <c r="IL98" s="333">
        <f t="shared" si="38"/>
        <v>0</v>
      </c>
      <c r="IM98" s="333">
        <f t="shared" si="38"/>
        <v>1</v>
      </c>
      <c r="IN98" s="333">
        <f t="shared" si="38"/>
        <v>2</v>
      </c>
      <c r="IO98" s="333">
        <f t="shared" si="38"/>
        <v>0</v>
      </c>
      <c r="IP98" s="333">
        <f t="shared" si="38"/>
        <v>0</v>
      </c>
      <c r="IQ98" s="333">
        <f t="shared" si="38"/>
        <v>3</v>
      </c>
      <c r="IR98" s="333">
        <f t="shared" si="38"/>
        <v>0</v>
      </c>
      <c r="IS98" s="333">
        <f t="shared" si="38"/>
        <v>0</v>
      </c>
      <c r="IT98" s="333">
        <f t="shared" si="38"/>
        <v>1</v>
      </c>
      <c r="IU98" s="333">
        <f t="shared" si="38"/>
        <v>1</v>
      </c>
      <c r="IV98" s="333">
        <f t="shared" si="38"/>
        <v>1</v>
      </c>
      <c r="IW98" s="333">
        <f t="shared" si="38"/>
        <v>1</v>
      </c>
      <c r="IX98" s="333">
        <f t="shared" si="38"/>
        <v>1</v>
      </c>
      <c r="IY98" s="333">
        <f t="shared" si="38"/>
        <v>1</v>
      </c>
      <c r="IZ98" s="339">
        <f t="shared" si="38"/>
        <v>0</v>
      </c>
      <c r="JA98" s="333">
        <f t="shared" si="38"/>
        <v>0</v>
      </c>
      <c r="JB98" s="333">
        <f t="shared" si="38"/>
        <v>0</v>
      </c>
      <c r="JC98" s="333">
        <f t="shared" si="38"/>
        <v>0</v>
      </c>
      <c r="JD98" s="333">
        <f t="shared" si="38"/>
        <v>0</v>
      </c>
      <c r="JE98" s="333">
        <f t="shared" si="38"/>
        <v>0</v>
      </c>
      <c r="JF98" s="333">
        <f t="shared" ref="JF98:LQ98" si="39">SUM(JF69:JF97)</f>
        <v>0</v>
      </c>
      <c r="JG98" s="333">
        <f t="shared" si="39"/>
        <v>0</v>
      </c>
      <c r="JH98" s="333">
        <f t="shared" si="39"/>
        <v>0</v>
      </c>
      <c r="JI98" s="333">
        <f t="shared" si="39"/>
        <v>0</v>
      </c>
      <c r="JJ98" s="333">
        <f t="shared" si="39"/>
        <v>0</v>
      </c>
      <c r="JK98" s="333">
        <f t="shared" si="39"/>
        <v>0</v>
      </c>
      <c r="JL98" s="333">
        <f t="shared" si="39"/>
        <v>0</v>
      </c>
      <c r="JM98" s="333">
        <f t="shared" si="39"/>
        <v>0</v>
      </c>
      <c r="JN98" s="333">
        <f t="shared" si="39"/>
        <v>0</v>
      </c>
      <c r="JO98" s="333">
        <f t="shared" si="39"/>
        <v>0</v>
      </c>
      <c r="JP98" s="333">
        <f t="shared" si="39"/>
        <v>0</v>
      </c>
      <c r="JQ98" s="333">
        <f t="shared" si="39"/>
        <v>0</v>
      </c>
      <c r="JR98" s="340">
        <f t="shared" si="39"/>
        <v>0</v>
      </c>
      <c r="JS98" s="344">
        <f t="shared" si="39"/>
        <v>0</v>
      </c>
      <c r="JT98" s="333">
        <f t="shared" si="39"/>
        <v>0</v>
      </c>
      <c r="JU98" s="333">
        <f t="shared" si="39"/>
        <v>0</v>
      </c>
      <c r="JV98" s="333">
        <f t="shared" si="39"/>
        <v>0</v>
      </c>
      <c r="JW98" s="333">
        <f t="shared" si="39"/>
        <v>0</v>
      </c>
      <c r="JX98" s="333">
        <f t="shared" si="39"/>
        <v>0</v>
      </c>
      <c r="JY98" s="333">
        <f t="shared" si="39"/>
        <v>0</v>
      </c>
      <c r="JZ98" s="333">
        <f t="shared" si="39"/>
        <v>0</v>
      </c>
      <c r="KA98" s="333">
        <f t="shared" si="39"/>
        <v>0</v>
      </c>
      <c r="KB98" s="333">
        <f t="shared" si="39"/>
        <v>0</v>
      </c>
      <c r="KC98" s="333">
        <f t="shared" si="39"/>
        <v>0</v>
      </c>
      <c r="KD98" s="333">
        <f t="shared" si="39"/>
        <v>0</v>
      </c>
      <c r="KE98" s="333">
        <f t="shared" si="39"/>
        <v>0</v>
      </c>
      <c r="KF98" s="333">
        <f t="shared" si="39"/>
        <v>0</v>
      </c>
      <c r="KG98" s="333">
        <f t="shared" si="39"/>
        <v>0</v>
      </c>
      <c r="KH98" s="333">
        <f t="shared" si="39"/>
        <v>0</v>
      </c>
      <c r="KI98" s="333">
        <f t="shared" si="39"/>
        <v>0</v>
      </c>
      <c r="KJ98" s="333">
        <f t="shared" si="39"/>
        <v>0</v>
      </c>
      <c r="KK98" s="333">
        <f t="shared" si="39"/>
        <v>0</v>
      </c>
      <c r="KL98" s="333">
        <f t="shared" si="39"/>
        <v>0</v>
      </c>
      <c r="KM98" s="333">
        <f t="shared" si="39"/>
        <v>1</v>
      </c>
      <c r="KN98" s="333">
        <f t="shared" si="39"/>
        <v>0</v>
      </c>
      <c r="KO98" s="333">
        <f t="shared" si="39"/>
        <v>0</v>
      </c>
      <c r="KP98" s="302">
        <f t="shared" si="39"/>
        <v>15</v>
      </c>
      <c r="KQ98" s="302">
        <f t="shared" si="39"/>
        <v>6</v>
      </c>
      <c r="KR98" s="302">
        <f t="shared" si="39"/>
        <v>2</v>
      </c>
      <c r="KS98" s="302">
        <f t="shared" si="39"/>
        <v>13</v>
      </c>
      <c r="KT98" s="302">
        <f t="shared" si="39"/>
        <v>3</v>
      </c>
      <c r="KU98" s="302">
        <f t="shared" si="39"/>
        <v>3</v>
      </c>
      <c r="KV98" s="302">
        <f t="shared" si="39"/>
        <v>3</v>
      </c>
      <c r="KW98" s="302">
        <f t="shared" si="39"/>
        <v>9</v>
      </c>
      <c r="KX98" s="302">
        <f t="shared" si="39"/>
        <v>13</v>
      </c>
      <c r="KY98" s="302">
        <f t="shared" si="39"/>
        <v>13</v>
      </c>
      <c r="KZ98" s="302">
        <f t="shared" si="39"/>
        <v>8</v>
      </c>
      <c r="LA98" s="302">
        <f t="shared" si="39"/>
        <v>1</v>
      </c>
      <c r="LB98" s="302">
        <f t="shared" si="39"/>
        <v>3</v>
      </c>
      <c r="LC98" s="302">
        <f t="shared" si="39"/>
        <v>7</v>
      </c>
      <c r="LD98" s="302">
        <f t="shared" si="39"/>
        <v>8</v>
      </c>
      <c r="LE98" s="302">
        <f t="shared" si="39"/>
        <v>1</v>
      </c>
      <c r="LF98" s="302">
        <f t="shared" si="39"/>
        <v>3</v>
      </c>
      <c r="LG98" s="302">
        <f t="shared" si="39"/>
        <v>10</v>
      </c>
      <c r="LH98" s="302">
        <f t="shared" si="39"/>
        <v>7</v>
      </c>
      <c r="LI98" s="302">
        <f t="shared" si="39"/>
        <v>3</v>
      </c>
      <c r="LJ98" s="302">
        <f t="shared" si="39"/>
        <v>3</v>
      </c>
      <c r="LK98" s="302">
        <f t="shared" si="39"/>
        <v>0</v>
      </c>
      <c r="LL98" s="302">
        <f t="shared" si="39"/>
        <v>0</v>
      </c>
      <c r="LM98" s="302">
        <f t="shared" si="39"/>
        <v>0</v>
      </c>
      <c r="LN98" s="302">
        <f t="shared" si="39"/>
        <v>0</v>
      </c>
      <c r="LO98" s="302">
        <f t="shared" si="39"/>
        <v>3</v>
      </c>
      <c r="LP98" s="302">
        <f t="shared" si="39"/>
        <v>0</v>
      </c>
      <c r="LQ98" s="302">
        <f t="shared" si="39"/>
        <v>3</v>
      </c>
      <c r="LR98" s="302">
        <f t="shared" ref="LR98:NW98" si="40">SUM(LR69:LR97)</f>
        <v>4</v>
      </c>
      <c r="LS98" s="302">
        <f t="shared" si="40"/>
        <v>4</v>
      </c>
      <c r="LT98" s="302">
        <f t="shared" si="40"/>
        <v>1</v>
      </c>
      <c r="LU98" s="302">
        <f t="shared" si="40"/>
        <v>2</v>
      </c>
      <c r="LV98" s="302">
        <f t="shared" si="40"/>
        <v>1</v>
      </c>
      <c r="LW98" s="302">
        <f t="shared" si="40"/>
        <v>0</v>
      </c>
      <c r="LX98" s="302">
        <f t="shared" si="40"/>
        <v>7</v>
      </c>
      <c r="LY98" s="302">
        <f t="shared" si="40"/>
        <v>0</v>
      </c>
      <c r="LZ98" s="302">
        <f t="shared" si="40"/>
        <v>2</v>
      </c>
      <c r="MA98" s="302">
        <f t="shared" si="40"/>
        <v>1</v>
      </c>
      <c r="MB98" s="302">
        <f t="shared" si="40"/>
        <v>3</v>
      </c>
      <c r="MC98" s="302">
        <f t="shared" si="40"/>
        <v>1</v>
      </c>
      <c r="MD98" s="302">
        <f t="shared" si="40"/>
        <v>2</v>
      </c>
      <c r="ME98" s="302">
        <f t="shared" si="40"/>
        <v>1</v>
      </c>
      <c r="MF98" s="302">
        <f t="shared" si="40"/>
        <v>3</v>
      </c>
      <c r="MG98" s="302">
        <f t="shared" si="40"/>
        <v>0</v>
      </c>
      <c r="MH98" s="302">
        <f t="shared" si="40"/>
        <v>7</v>
      </c>
      <c r="MI98" s="302">
        <f t="shared" si="40"/>
        <v>6</v>
      </c>
      <c r="MJ98" s="302">
        <f t="shared" si="40"/>
        <v>5</v>
      </c>
      <c r="MK98" s="302">
        <f t="shared" si="40"/>
        <v>3</v>
      </c>
      <c r="ML98" s="302">
        <f t="shared" si="40"/>
        <v>2</v>
      </c>
      <c r="MM98" s="302">
        <f t="shared" si="40"/>
        <v>2</v>
      </c>
      <c r="MN98" s="302">
        <f t="shared" si="40"/>
        <v>0</v>
      </c>
      <c r="MO98" s="302">
        <f t="shared" si="40"/>
        <v>3</v>
      </c>
      <c r="MP98" s="302">
        <f t="shared" si="40"/>
        <v>3</v>
      </c>
      <c r="MQ98" s="302">
        <f t="shared" si="40"/>
        <v>3</v>
      </c>
      <c r="MR98" s="302">
        <f t="shared" si="40"/>
        <v>0</v>
      </c>
      <c r="MS98" s="302">
        <f t="shared" si="40"/>
        <v>6</v>
      </c>
      <c r="MT98" s="302">
        <f t="shared" si="40"/>
        <v>2</v>
      </c>
      <c r="MU98" s="302">
        <f t="shared" si="40"/>
        <v>2</v>
      </c>
      <c r="MV98" s="302">
        <f t="shared" si="40"/>
        <v>0</v>
      </c>
      <c r="MW98" s="302">
        <f t="shared" si="40"/>
        <v>3</v>
      </c>
      <c r="MX98" s="302">
        <f t="shared" si="40"/>
        <v>1</v>
      </c>
      <c r="MY98" s="302">
        <f t="shared" si="40"/>
        <v>3</v>
      </c>
      <c r="MZ98" s="302">
        <f t="shared" si="40"/>
        <v>0</v>
      </c>
      <c r="NA98" s="302">
        <f t="shared" si="40"/>
        <v>0</v>
      </c>
      <c r="NB98" s="302">
        <f t="shared" si="40"/>
        <v>2</v>
      </c>
      <c r="NC98" s="302">
        <f t="shared" si="40"/>
        <v>2</v>
      </c>
      <c r="ND98" s="302">
        <f t="shared" si="40"/>
        <v>3</v>
      </c>
      <c r="NE98" s="302">
        <f t="shared" si="40"/>
        <v>14</v>
      </c>
      <c r="NF98" s="302">
        <f t="shared" si="40"/>
        <v>13</v>
      </c>
      <c r="NG98" s="302">
        <f t="shared" si="40"/>
        <v>10</v>
      </c>
      <c r="NH98" s="302">
        <f t="shared" si="40"/>
        <v>0</v>
      </c>
      <c r="NI98" s="302">
        <f t="shared" si="40"/>
        <v>2</v>
      </c>
      <c r="NJ98" s="302">
        <f t="shared" si="40"/>
        <v>1</v>
      </c>
      <c r="NK98" s="302">
        <f t="shared" si="40"/>
        <v>0</v>
      </c>
      <c r="NL98" s="302">
        <f t="shared" si="40"/>
        <v>0</v>
      </c>
      <c r="NM98" s="302">
        <f t="shared" si="40"/>
        <v>0</v>
      </c>
      <c r="NN98" s="302">
        <f t="shared" si="40"/>
        <v>0</v>
      </c>
      <c r="NO98" s="302">
        <f t="shared" si="40"/>
        <v>1</v>
      </c>
      <c r="NP98" s="302">
        <f t="shared" si="40"/>
        <v>5</v>
      </c>
      <c r="NQ98" s="339">
        <f t="shared" si="40"/>
        <v>4</v>
      </c>
      <c r="NR98" s="333">
        <f t="shared" si="40"/>
        <v>2</v>
      </c>
      <c r="NS98" s="333">
        <f t="shared" si="40"/>
        <v>18</v>
      </c>
      <c r="NT98" s="333">
        <f t="shared" si="40"/>
        <v>12</v>
      </c>
      <c r="NU98" s="333">
        <f t="shared" si="40"/>
        <v>3</v>
      </c>
      <c r="NV98" s="333">
        <f t="shared" si="40"/>
        <v>10</v>
      </c>
      <c r="NW98" s="340">
        <f t="shared" si="40"/>
        <v>6</v>
      </c>
    </row>
    <row r="99" spans="1:387" s="310" customFormat="1" ht="21.75" customHeight="1" thickBot="1" x14ac:dyDescent="0.3">
      <c r="A99" s="305" t="s">
        <v>186</v>
      </c>
      <c r="B99" s="306"/>
      <c r="C99" s="306"/>
      <c r="D99" s="306"/>
      <c r="E99" s="306"/>
      <c r="F99" s="306"/>
      <c r="G99" s="306"/>
      <c r="H99" s="307"/>
      <c r="I99" s="308"/>
      <c r="J99" s="330">
        <f t="shared" ref="J99:BU99" si="41">SUM(J20:J41,J49:J67,J69:J97)</f>
        <v>4474</v>
      </c>
      <c r="K99" s="330">
        <f t="shared" si="41"/>
        <v>975</v>
      </c>
      <c r="L99" s="330">
        <f t="shared" si="41"/>
        <v>3499</v>
      </c>
      <c r="M99" s="330">
        <f t="shared" si="41"/>
        <v>1155</v>
      </c>
      <c r="N99" s="330">
        <f t="shared" si="41"/>
        <v>3499</v>
      </c>
      <c r="O99" s="330">
        <f t="shared" si="41"/>
        <v>175</v>
      </c>
      <c r="P99" s="330">
        <f t="shared" si="41"/>
        <v>0</v>
      </c>
      <c r="Q99" s="330">
        <f t="shared" si="41"/>
        <v>409</v>
      </c>
      <c r="R99" s="330">
        <f t="shared" si="41"/>
        <v>592</v>
      </c>
      <c r="S99" s="330">
        <f t="shared" si="41"/>
        <v>133</v>
      </c>
      <c r="T99" s="309">
        <f t="shared" si="41"/>
        <v>1</v>
      </c>
      <c r="U99" s="309">
        <f t="shared" si="41"/>
        <v>1</v>
      </c>
      <c r="V99" s="309">
        <f t="shared" si="41"/>
        <v>1</v>
      </c>
      <c r="W99" s="309">
        <f t="shared" si="41"/>
        <v>1</v>
      </c>
      <c r="X99" s="309">
        <f t="shared" si="41"/>
        <v>1</v>
      </c>
      <c r="Y99" s="309">
        <f t="shared" si="41"/>
        <v>1</v>
      </c>
      <c r="Z99" s="309">
        <f t="shared" si="41"/>
        <v>1</v>
      </c>
      <c r="AA99" s="309">
        <f t="shared" si="41"/>
        <v>1</v>
      </c>
      <c r="AB99" s="309">
        <f t="shared" si="41"/>
        <v>1</v>
      </c>
      <c r="AC99" s="309">
        <f t="shared" si="41"/>
        <v>1</v>
      </c>
      <c r="AD99" s="309">
        <f t="shared" si="41"/>
        <v>1</v>
      </c>
      <c r="AE99" s="309">
        <f t="shared" si="41"/>
        <v>1</v>
      </c>
      <c r="AF99" s="309">
        <f t="shared" si="41"/>
        <v>1</v>
      </c>
      <c r="AG99" s="309">
        <f t="shared" si="41"/>
        <v>1</v>
      </c>
      <c r="AH99" s="309">
        <f t="shared" si="41"/>
        <v>1</v>
      </c>
      <c r="AI99" s="309">
        <f t="shared" si="41"/>
        <v>1</v>
      </c>
      <c r="AJ99" s="309">
        <f t="shared" si="41"/>
        <v>1</v>
      </c>
      <c r="AK99" s="309">
        <f t="shared" si="41"/>
        <v>1</v>
      </c>
      <c r="AL99" s="309">
        <f t="shared" si="41"/>
        <v>1</v>
      </c>
      <c r="AM99" s="309">
        <f t="shared" si="41"/>
        <v>1</v>
      </c>
      <c r="AN99" s="309">
        <f t="shared" si="41"/>
        <v>1</v>
      </c>
      <c r="AO99" s="309">
        <f t="shared" si="41"/>
        <v>1</v>
      </c>
      <c r="AP99" s="309">
        <f t="shared" si="41"/>
        <v>1</v>
      </c>
      <c r="AQ99" s="309">
        <f t="shared" si="41"/>
        <v>1</v>
      </c>
      <c r="AR99" s="309">
        <f t="shared" si="41"/>
        <v>1</v>
      </c>
      <c r="AS99" s="309">
        <f t="shared" si="41"/>
        <v>1</v>
      </c>
      <c r="AT99" s="309">
        <f t="shared" si="41"/>
        <v>1</v>
      </c>
      <c r="AU99" s="309">
        <f t="shared" si="41"/>
        <v>1</v>
      </c>
      <c r="AV99" s="309">
        <f t="shared" si="41"/>
        <v>1</v>
      </c>
      <c r="AW99" s="309">
        <f t="shared" si="41"/>
        <v>1</v>
      </c>
      <c r="AX99" s="309">
        <f t="shared" si="41"/>
        <v>1</v>
      </c>
      <c r="AY99" s="309">
        <f t="shared" si="41"/>
        <v>1</v>
      </c>
      <c r="AZ99" s="309">
        <f t="shared" si="41"/>
        <v>1</v>
      </c>
      <c r="BA99" s="309">
        <f t="shared" si="41"/>
        <v>1</v>
      </c>
      <c r="BB99" s="309">
        <f t="shared" si="41"/>
        <v>1</v>
      </c>
      <c r="BC99" s="309">
        <f t="shared" si="41"/>
        <v>1</v>
      </c>
      <c r="BD99" s="309">
        <f t="shared" si="41"/>
        <v>1</v>
      </c>
      <c r="BE99" s="309">
        <f t="shared" si="41"/>
        <v>1</v>
      </c>
      <c r="BF99" s="309">
        <f t="shared" si="41"/>
        <v>1</v>
      </c>
      <c r="BG99" s="309">
        <f t="shared" si="41"/>
        <v>1</v>
      </c>
      <c r="BH99" s="309">
        <f t="shared" si="41"/>
        <v>1</v>
      </c>
      <c r="BI99" s="309">
        <f t="shared" si="41"/>
        <v>1</v>
      </c>
      <c r="BJ99" s="309">
        <f t="shared" si="41"/>
        <v>1</v>
      </c>
      <c r="BK99" s="309">
        <f t="shared" si="41"/>
        <v>1</v>
      </c>
      <c r="BL99" s="309">
        <f t="shared" si="41"/>
        <v>1</v>
      </c>
      <c r="BM99" s="309">
        <f t="shared" si="41"/>
        <v>1</v>
      </c>
      <c r="BN99" s="309">
        <f t="shared" si="41"/>
        <v>1</v>
      </c>
      <c r="BO99" s="309">
        <f t="shared" si="41"/>
        <v>1</v>
      </c>
      <c r="BP99" s="309">
        <f t="shared" si="41"/>
        <v>1</v>
      </c>
      <c r="BQ99" s="309">
        <f t="shared" si="41"/>
        <v>1</v>
      </c>
      <c r="BR99" s="309">
        <f t="shared" si="41"/>
        <v>1</v>
      </c>
      <c r="BS99" s="309">
        <f t="shared" si="41"/>
        <v>1</v>
      </c>
      <c r="BT99" s="309">
        <f t="shared" si="41"/>
        <v>0</v>
      </c>
      <c r="BU99" s="309">
        <f t="shared" si="41"/>
        <v>0</v>
      </c>
      <c r="BV99" s="309">
        <f t="shared" ref="BV99:EG99" si="42">SUM(BV20:BV41,BV49:BV67,BV69:BV97)</f>
        <v>1</v>
      </c>
      <c r="BW99" s="309">
        <f t="shared" si="42"/>
        <v>2</v>
      </c>
      <c r="BX99" s="309">
        <f t="shared" si="42"/>
        <v>2</v>
      </c>
      <c r="BY99" s="309">
        <f t="shared" si="42"/>
        <v>1</v>
      </c>
      <c r="BZ99" s="309">
        <f t="shared" si="42"/>
        <v>2</v>
      </c>
      <c r="CA99" s="309">
        <f t="shared" si="42"/>
        <v>3</v>
      </c>
      <c r="CB99" s="309">
        <f t="shared" si="42"/>
        <v>2</v>
      </c>
      <c r="CC99" s="309">
        <f t="shared" si="42"/>
        <v>1</v>
      </c>
      <c r="CD99" s="309">
        <f t="shared" si="42"/>
        <v>1</v>
      </c>
      <c r="CE99" s="309">
        <f t="shared" si="42"/>
        <v>2</v>
      </c>
      <c r="CF99" s="309">
        <f t="shared" si="42"/>
        <v>1</v>
      </c>
      <c r="CG99" s="309">
        <f t="shared" si="42"/>
        <v>1</v>
      </c>
      <c r="CH99" s="309">
        <f t="shared" si="42"/>
        <v>1</v>
      </c>
      <c r="CI99" s="309">
        <f t="shared" si="42"/>
        <v>1</v>
      </c>
      <c r="CJ99" s="309">
        <f t="shared" si="42"/>
        <v>3</v>
      </c>
      <c r="CK99" s="309">
        <f t="shared" si="42"/>
        <v>1</v>
      </c>
      <c r="CL99" s="309">
        <f t="shared" si="42"/>
        <v>3</v>
      </c>
      <c r="CM99" s="309">
        <f t="shared" si="42"/>
        <v>2</v>
      </c>
      <c r="CN99" s="309">
        <f t="shared" si="42"/>
        <v>2</v>
      </c>
      <c r="CO99" s="309">
        <f t="shared" si="42"/>
        <v>1</v>
      </c>
      <c r="CP99" s="309">
        <f t="shared" si="42"/>
        <v>1</v>
      </c>
      <c r="CQ99" s="309">
        <f t="shared" si="42"/>
        <v>1</v>
      </c>
      <c r="CR99" s="309">
        <f t="shared" si="42"/>
        <v>1</v>
      </c>
      <c r="CS99" s="309">
        <f t="shared" si="42"/>
        <v>1</v>
      </c>
      <c r="CT99" s="309">
        <f t="shared" si="42"/>
        <v>1</v>
      </c>
      <c r="CU99" s="309">
        <f t="shared" si="42"/>
        <v>1</v>
      </c>
      <c r="CV99" s="309">
        <f t="shared" si="42"/>
        <v>1</v>
      </c>
      <c r="CW99" s="309">
        <f t="shared" si="42"/>
        <v>1</v>
      </c>
      <c r="CX99" s="309">
        <f t="shared" si="42"/>
        <v>1</v>
      </c>
      <c r="CY99" s="309">
        <f t="shared" si="42"/>
        <v>1</v>
      </c>
      <c r="CZ99" s="309">
        <f t="shared" si="42"/>
        <v>3</v>
      </c>
      <c r="DA99" s="309">
        <f t="shared" si="42"/>
        <v>1</v>
      </c>
      <c r="DB99" s="309">
        <f t="shared" si="42"/>
        <v>1</v>
      </c>
      <c r="DC99" s="309">
        <f t="shared" si="42"/>
        <v>1</v>
      </c>
      <c r="DD99" s="309">
        <f t="shared" si="42"/>
        <v>1</v>
      </c>
      <c r="DE99" s="309">
        <f t="shared" si="42"/>
        <v>1</v>
      </c>
      <c r="DF99" s="309">
        <f t="shared" si="42"/>
        <v>1</v>
      </c>
      <c r="DG99" s="309">
        <f t="shared" si="42"/>
        <v>1</v>
      </c>
      <c r="DH99" s="309">
        <f t="shared" si="42"/>
        <v>1</v>
      </c>
      <c r="DI99" s="309">
        <f t="shared" si="42"/>
        <v>1</v>
      </c>
      <c r="DJ99" s="309">
        <f t="shared" si="42"/>
        <v>2</v>
      </c>
      <c r="DK99" s="309">
        <f t="shared" si="42"/>
        <v>1</v>
      </c>
      <c r="DL99" s="309">
        <f t="shared" si="42"/>
        <v>1</v>
      </c>
      <c r="DM99" s="309">
        <f t="shared" si="42"/>
        <v>2</v>
      </c>
      <c r="DN99" s="309">
        <f t="shared" si="42"/>
        <v>1</v>
      </c>
      <c r="DO99" s="309">
        <f t="shared" si="42"/>
        <v>1</v>
      </c>
      <c r="DP99" s="309">
        <f t="shared" si="42"/>
        <v>1</v>
      </c>
      <c r="DQ99" s="309">
        <f t="shared" si="42"/>
        <v>1</v>
      </c>
      <c r="DR99" s="309">
        <f t="shared" si="42"/>
        <v>1</v>
      </c>
      <c r="DS99" s="309">
        <f t="shared" si="42"/>
        <v>1</v>
      </c>
      <c r="DT99" s="309">
        <f t="shared" si="42"/>
        <v>1</v>
      </c>
      <c r="DU99" s="309">
        <f t="shared" si="42"/>
        <v>2</v>
      </c>
      <c r="DV99" s="309">
        <f t="shared" si="42"/>
        <v>2</v>
      </c>
      <c r="DW99" s="309">
        <f t="shared" si="42"/>
        <v>1</v>
      </c>
      <c r="DX99" s="309">
        <f t="shared" si="42"/>
        <v>1</v>
      </c>
      <c r="DY99" s="309">
        <f t="shared" si="42"/>
        <v>1</v>
      </c>
      <c r="DZ99" s="309">
        <f t="shared" si="42"/>
        <v>1</v>
      </c>
      <c r="EA99" s="309">
        <f t="shared" si="42"/>
        <v>1</v>
      </c>
      <c r="EB99" s="309">
        <f t="shared" si="42"/>
        <v>2</v>
      </c>
      <c r="EC99" s="309">
        <f t="shared" si="42"/>
        <v>1</v>
      </c>
      <c r="ED99" s="309">
        <f t="shared" si="42"/>
        <v>1</v>
      </c>
      <c r="EE99" s="309">
        <f t="shared" si="42"/>
        <v>1</v>
      </c>
      <c r="EF99" s="309">
        <f t="shared" si="42"/>
        <v>1</v>
      </c>
      <c r="EG99" s="309">
        <f t="shared" si="42"/>
        <v>2</v>
      </c>
      <c r="EH99" s="309">
        <f t="shared" ref="EH99:GS99" si="43">SUM(EH20:EH41,EH49:EH67,EH69:EH97)</f>
        <v>1</v>
      </c>
      <c r="EI99" s="309">
        <f t="shared" si="43"/>
        <v>1</v>
      </c>
      <c r="EJ99" s="309">
        <f t="shared" si="43"/>
        <v>1</v>
      </c>
      <c r="EK99" s="309">
        <f t="shared" si="43"/>
        <v>1</v>
      </c>
      <c r="EL99" s="309">
        <f t="shared" si="43"/>
        <v>2</v>
      </c>
      <c r="EM99" s="309">
        <f t="shared" si="43"/>
        <v>1</v>
      </c>
      <c r="EN99" s="309">
        <f t="shared" si="43"/>
        <v>1</v>
      </c>
      <c r="EO99" s="309">
        <f t="shared" si="43"/>
        <v>1</v>
      </c>
      <c r="EP99" s="309">
        <f t="shared" si="43"/>
        <v>1</v>
      </c>
      <c r="EQ99" s="309">
        <f t="shared" si="43"/>
        <v>1</v>
      </c>
      <c r="ER99" s="309">
        <f t="shared" si="43"/>
        <v>1</v>
      </c>
      <c r="ES99" s="309">
        <f t="shared" si="43"/>
        <v>1</v>
      </c>
      <c r="ET99" s="309">
        <f t="shared" si="43"/>
        <v>1</v>
      </c>
      <c r="EU99" s="309">
        <f t="shared" si="43"/>
        <v>9</v>
      </c>
      <c r="EV99" s="309">
        <f t="shared" si="43"/>
        <v>1</v>
      </c>
      <c r="EW99" s="309">
        <f t="shared" si="43"/>
        <v>1</v>
      </c>
      <c r="EX99" s="309">
        <f t="shared" si="43"/>
        <v>2</v>
      </c>
      <c r="EY99" s="309">
        <f t="shared" si="43"/>
        <v>1</v>
      </c>
      <c r="EZ99" s="309">
        <f t="shared" si="43"/>
        <v>2</v>
      </c>
      <c r="FA99" s="309">
        <f t="shared" si="43"/>
        <v>1</v>
      </c>
      <c r="FB99" s="309">
        <f t="shared" si="43"/>
        <v>1</v>
      </c>
      <c r="FC99" s="309">
        <f t="shared" si="43"/>
        <v>17</v>
      </c>
      <c r="FD99" s="309">
        <f t="shared" si="43"/>
        <v>10</v>
      </c>
      <c r="FE99" s="309">
        <f t="shared" si="43"/>
        <v>2</v>
      </c>
      <c r="FF99" s="309">
        <f t="shared" si="43"/>
        <v>1</v>
      </c>
      <c r="FG99" s="309">
        <f t="shared" si="43"/>
        <v>2</v>
      </c>
      <c r="FH99" s="309">
        <f t="shared" si="43"/>
        <v>2</v>
      </c>
      <c r="FI99" s="309">
        <f t="shared" si="43"/>
        <v>2</v>
      </c>
      <c r="FJ99" s="309">
        <f t="shared" si="43"/>
        <v>1</v>
      </c>
      <c r="FK99" s="309">
        <f t="shared" si="43"/>
        <v>1</v>
      </c>
      <c r="FL99" s="309">
        <f t="shared" si="43"/>
        <v>2</v>
      </c>
      <c r="FM99" s="309">
        <f t="shared" si="43"/>
        <v>1</v>
      </c>
      <c r="FN99" s="309">
        <f t="shared" si="43"/>
        <v>4</v>
      </c>
      <c r="FO99" s="309">
        <f t="shared" si="43"/>
        <v>2</v>
      </c>
      <c r="FP99" s="309">
        <f t="shared" si="43"/>
        <v>3</v>
      </c>
      <c r="FQ99" s="309">
        <f t="shared" si="43"/>
        <v>1</v>
      </c>
      <c r="FR99" s="309">
        <f t="shared" si="43"/>
        <v>2</v>
      </c>
      <c r="FS99" s="309">
        <f t="shared" si="43"/>
        <v>1</v>
      </c>
      <c r="FT99" s="309">
        <f t="shared" si="43"/>
        <v>5</v>
      </c>
      <c r="FU99" s="309">
        <f t="shared" si="43"/>
        <v>2</v>
      </c>
      <c r="FV99" s="309">
        <f t="shared" si="43"/>
        <v>1</v>
      </c>
      <c r="FW99" s="309">
        <f t="shared" si="43"/>
        <v>1</v>
      </c>
      <c r="FX99" s="309">
        <f t="shared" si="43"/>
        <v>3</v>
      </c>
      <c r="FY99" s="309">
        <f t="shared" si="43"/>
        <v>3</v>
      </c>
      <c r="FZ99" s="309">
        <f t="shared" si="43"/>
        <v>3</v>
      </c>
      <c r="GA99" s="309">
        <f t="shared" si="43"/>
        <v>2</v>
      </c>
      <c r="GB99" s="309">
        <f t="shared" si="43"/>
        <v>3</v>
      </c>
      <c r="GC99" s="309">
        <f t="shared" si="43"/>
        <v>2</v>
      </c>
      <c r="GD99" s="309">
        <f t="shared" si="43"/>
        <v>3</v>
      </c>
      <c r="GE99" s="309">
        <f t="shared" si="43"/>
        <v>1</v>
      </c>
      <c r="GF99" s="309">
        <f t="shared" si="43"/>
        <v>3</v>
      </c>
      <c r="GG99" s="309">
        <f t="shared" si="43"/>
        <v>1</v>
      </c>
      <c r="GH99" s="309">
        <f t="shared" si="43"/>
        <v>2</v>
      </c>
      <c r="GI99" s="309">
        <f t="shared" si="43"/>
        <v>2</v>
      </c>
      <c r="GJ99" s="309">
        <f t="shared" si="43"/>
        <v>6</v>
      </c>
      <c r="GK99" s="309">
        <f t="shared" si="43"/>
        <v>1</v>
      </c>
      <c r="GL99" s="309">
        <f t="shared" si="43"/>
        <v>1</v>
      </c>
      <c r="GM99" s="309">
        <f t="shared" si="43"/>
        <v>4</v>
      </c>
      <c r="GN99" s="309">
        <f t="shared" si="43"/>
        <v>1</v>
      </c>
      <c r="GO99" s="309">
        <f t="shared" si="43"/>
        <v>3</v>
      </c>
      <c r="GP99" s="309">
        <f t="shared" si="43"/>
        <v>2</v>
      </c>
      <c r="GQ99" s="309">
        <f t="shared" si="43"/>
        <v>4</v>
      </c>
      <c r="GR99" s="309">
        <f t="shared" si="43"/>
        <v>1</v>
      </c>
      <c r="GS99" s="309">
        <f t="shared" si="43"/>
        <v>2</v>
      </c>
      <c r="GT99" s="309">
        <f t="shared" ref="GT99:JE99" si="44">SUM(GT20:GT41,GT49:GT67,GT69:GT97)</f>
        <v>3</v>
      </c>
      <c r="GU99" s="309">
        <f t="shared" si="44"/>
        <v>2</v>
      </c>
      <c r="GV99" s="309">
        <f t="shared" si="44"/>
        <v>3</v>
      </c>
      <c r="GW99" s="309">
        <f t="shared" si="44"/>
        <v>2</v>
      </c>
      <c r="GX99" s="309">
        <f t="shared" si="44"/>
        <v>2</v>
      </c>
      <c r="GY99" s="309">
        <f t="shared" si="44"/>
        <v>3</v>
      </c>
      <c r="GZ99" s="309">
        <f t="shared" si="44"/>
        <v>1</v>
      </c>
      <c r="HA99" s="309">
        <f t="shared" si="44"/>
        <v>1</v>
      </c>
      <c r="HB99" s="309">
        <f t="shared" si="44"/>
        <v>2</v>
      </c>
      <c r="HC99" s="309">
        <f t="shared" si="44"/>
        <v>3</v>
      </c>
      <c r="HD99" s="309">
        <f t="shared" si="44"/>
        <v>3</v>
      </c>
      <c r="HE99" s="309">
        <f t="shared" si="44"/>
        <v>2</v>
      </c>
      <c r="HF99" s="309">
        <f t="shared" si="44"/>
        <v>3</v>
      </c>
      <c r="HG99" s="309">
        <f t="shared" si="44"/>
        <v>8</v>
      </c>
      <c r="HH99" s="309">
        <f t="shared" si="44"/>
        <v>4</v>
      </c>
      <c r="HI99" s="309">
        <f t="shared" si="44"/>
        <v>1</v>
      </c>
      <c r="HJ99" s="309">
        <f t="shared" si="44"/>
        <v>1</v>
      </c>
      <c r="HK99" s="309">
        <f t="shared" si="44"/>
        <v>3</v>
      </c>
      <c r="HL99" s="309">
        <f t="shared" si="44"/>
        <v>3</v>
      </c>
      <c r="HM99" s="309">
        <f t="shared" si="44"/>
        <v>1</v>
      </c>
      <c r="HN99" s="309">
        <f t="shared" si="44"/>
        <v>2</v>
      </c>
      <c r="HO99" s="309">
        <f t="shared" si="44"/>
        <v>1</v>
      </c>
      <c r="HP99" s="309">
        <f t="shared" si="44"/>
        <v>1</v>
      </c>
      <c r="HQ99" s="309">
        <f t="shared" si="44"/>
        <v>2</v>
      </c>
      <c r="HR99" s="309">
        <f t="shared" si="44"/>
        <v>6</v>
      </c>
      <c r="HS99" s="309">
        <f t="shared" si="44"/>
        <v>5</v>
      </c>
      <c r="HT99" s="309">
        <f t="shared" si="44"/>
        <v>4</v>
      </c>
      <c r="HU99" s="309">
        <f t="shared" si="44"/>
        <v>3</v>
      </c>
      <c r="HV99" s="309">
        <f t="shared" si="44"/>
        <v>1</v>
      </c>
      <c r="HW99" s="309">
        <f t="shared" si="44"/>
        <v>1</v>
      </c>
      <c r="HX99" s="309">
        <f t="shared" si="44"/>
        <v>2</v>
      </c>
      <c r="HY99" s="309">
        <f t="shared" si="44"/>
        <v>2</v>
      </c>
      <c r="HZ99" s="309">
        <f t="shared" si="44"/>
        <v>1</v>
      </c>
      <c r="IA99" s="309">
        <f t="shared" si="44"/>
        <v>1</v>
      </c>
      <c r="IB99" s="309">
        <f t="shared" si="44"/>
        <v>4</v>
      </c>
      <c r="IC99" s="309">
        <f t="shared" si="44"/>
        <v>2</v>
      </c>
      <c r="ID99" s="309">
        <f t="shared" si="44"/>
        <v>1</v>
      </c>
      <c r="IE99" s="309">
        <f t="shared" si="44"/>
        <v>2</v>
      </c>
      <c r="IF99" s="309">
        <f t="shared" si="44"/>
        <v>5</v>
      </c>
      <c r="IG99" s="309">
        <f t="shared" si="44"/>
        <v>2</v>
      </c>
      <c r="IH99" s="309">
        <f t="shared" si="44"/>
        <v>1</v>
      </c>
      <c r="II99" s="309">
        <f t="shared" si="44"/>
        <v>1</v>
      </c>
      <c r="IJ99" s="309">
        <f t="shared" si="44"/>
        <v>1</v>
      </c>
      <c r="IK99" s="309">
        <f t="shared" si="44"/>
        <v>1</v>
      </c>
      <c r="IL99" s="309">
        <f t="shared" si="44"/>
        <v>2</v>
      </c>
      <c r="IM99" s="309">
        <f t="shared" si="44"/>
        <v>2</v>
      </c>
      <c r="IN99" s="309">
        <f t="shared" si="44"/>
        <v>3</v>
      </c>
      <c r="IO99" s="309">
        <f t="shared" si="44"/>
        <v>1</v>
      </c>
      <c r="IP99" s="309">
        <f t="shared" si="44"/>
        <v>1</v>
      </c>
      <c r="IQ99" s="309">
        <f t="shared" si="44"/>
        <v>3</v>
      </c>
      <c r="IR99" s="309">
        <f t="shared" si="44"/>
        <v>1</v>
      </c>
      <c r="IS99" s="309">
        <f t="shared" si="44"/>
        <v>1</v>
      </c>
      <c r="IT99" s="309">
        <f t="shared" si="44"/>
        <v>1</v>
      </c>
      <c r="IU99" s="309">
        <f t="shared" si="44"/>
        <v>1</v>
      </c>
      <c r="IV99" s="309">
        <f t="shared" si="44"/>
        <v>1</v>
      </c>
      <c r="IW99" s="309">
        <f t="shared" si="44"/>
        <v>1</v>
      </c>
      <c r="IX99" s="309">
        <f t="shared" si="44"/>
        <v>1</v>
      </c>
      <c r="IY99" s="309">
        <f t="shared" si="44"/>
        <v>2</v>
      </c>
      <c r="IZ99" s="341">
        <f t="shared" si="44"/>
        <v>1</v>
      </c>
      <c r="JA99" s="309">
        <f t="shared" si="44"/>
        <v>1</v>
      </c>
      <c r="JB99" s="309">
        <f t="shared" si="44"/>
        <v>1</v>
      </c>
      <c r="JC99" s="309">
        <f t="shared" si="44"/>
        <v>1</v>
      </c>
      <c r="JD99" s="309">
        <f t="shared" si="44"/>
        <v>1</v>
      </c>
      <c r="JE99" s="309">
        <f t="shared" si="44"/>
        <v>1</v>
      </c>
      <c r="JF99" s="309">
        <f t="shared" ref="JF99:LQ99" si="45">SUM(JF20:JF41,JF49:JF67,JF69:JF97)</f>
        <v>1</v>
      </c>
      <c r="JG99" s="309">
        <f t="shared" si="45"/>
        <v>1</v>
      </c>
      <c r="JH99" s="309">
        <f t="shared" si="45"/>
        <v>1</v>
      </c>
      <c r="JI99" s="309">
        <f t="shared" si="45"/>
        <v>1</v>
      </c>
      <c r="JJ99" s="309">
        <f t="shared" si="45"/>
        <v>1</v>
      </c>
      <c r="JK99" s="309">
        <f t="shared" si="45"/>
        <v>1</v>
      </c>
      <c r="JL99" s="309">
        <f t="shared" si="45"/>
        <v>1</v>
      </c>
      <c r="JM99" s="309">
        <f t="shared" si="45"/>
        <v>1</v>
      </c>
      <c r="JN99" s="309">
        <f t="shared" si="45"/>
        <v>1</v>
      </c>
      <c r="JO99" s="309">
        <f t="shared" si="45"/>
        <v>1</v>
      </c>
      <c r="JP99" s="309">
        <f t="shared" si="45"/>
        <v>1</v>
      </c>
      <c r="JQ99" s="309">
        <f t="shared" si="45"/>
        <v>1</v>
      </c>
      <c r="JR99" s="342">
        <f t="shared" si="45"/>
        <v>1</v>
      </c>
      <c r="JS99" s="309">
        <f t="shared" si="45"/>
        <v>1</v>
      </c>
      <c r="JT99" s="309">
        <f t="shared" si="45"/>
        <v>2</v>
      </c>
      <c r="JU99" s="309">
        <f t="shared" si="45"/>
        <v>2</v>
      </c>
      <c r="JV99" s="309">
        <f t="shared" si="45"/>
        <v>3</v>
      </c>
      <c r="JW99" s="309">
        <f t="shared" si="45"/>
        <v>2</v>
      </c>
      <c r="JX99" s="309">
        <f t="shared" si="45"/>
        <v>3</v>
      </c>
      <c r="JY99" s="309">
        <f t="shared" si="45"/>
        <v>2</v>
      </c>
      <c r="JZ99" s="309">
        <f t="shared" si="45"/>
        <v>1</v>
      </c>
      <c r="KA99" s="309">
        <f t="shared" si="45"/>
        <v>2</v>
      </c>
      <c r="KB99" s="309">
        <f t="shared" si="45"/>
        <v>1</v>
      </c>
      <c r="KC99" s="309">
        <f t="shared" si="45"/>
        <v>3</v>
      </c>
      <c r="KD99" s="309">
        <f t="shared" si="45"/>
        <v>3</v>
      </c>
      <c r="KE99" s="309">
        <f t="shared" si="45"/>
        <v>1</v>
      </c>
      <c r="KF99" s="309">
        <f t="shared" si="45"/>
        <v>1</v>
      </c>
      <c r="KG99" s="309">
        <f t="shared" si="45"/>
        <v>2</v>
      </c>
      <c r="KH99" s="309">
        <f t="shared" si="45"/>
        <v>2</v>
      </c>
      <c r="KI99" s="309">
        <f t="shared" si="45"/>
        <v>1</v>
      </c>
      <c r="KJ99" s="309">
        <f t="shared" si="45"/>
        <v>2</v>
      </c>
      <c r="KK99" s="309">
        <f t="shared" si="45"/>
        <v>3</v>
      </c>
      <c r="KL99" s="309">
        <f t="shared" si="45"/>
        <v>3</v>
      </c>
      <c r="KM99" s="309">
        <f t="shared" si="45"/>
        <v>1</v>
      </c>
      <c r="KN99" s="309">
        <f t="shared" si="45"/>
        <v>2</v>
      </c>
      <c r="KO99" s="309">
        <f t="shared" si="45"/>
        <v>1</v>
      </c>
      <c r="KP99" s="309">
        <f t="shared" si="45"/>
        <v>21</v>
      </c>
      <c r="KQ99" s="309">
        <f t="shared" si="45"/>
        <v>11</v>
      </c>
      <c r="KR99" s="309">
        <f t="shared" si="45"/>
        <v>2</v>
      </c>
      <c r="KS99" s="309">
        <f t="shared" si="45"/>
        <v>20</v>
      </c>
      <c r="KT99" s="309">
        <f t="shared" si="45"/>
        <v>3</v>
      </c>
      <c r="KU99" s="309">
        <f t="shared" si="45"/>
        <v>3</v>
      </c>
      <c r="KV99" s="309">
        <f t="shared" si="45"/>
        <v>9</v>
      </c>
      <c r="KW99" s="309">
        <f t="shared" si="45"/>
        <v>17</v>
      </c>
      <c r="KX99" s="309">
        <f t="shared" si="45"/>
        <v>20</v>
      </c>
      <c r="KY99" s="309">
        <f t="shared" si="45"/>
        <v>21</v>
      </c>
      <c r="KZ99" s="309">
        <f t="shared" si="45"/>
        <v>13</v>
      </c>
      <c r="LA99" s="309">
        <f t="shared" si="45"/>
        <v>2</v>
      </c>
      <c r="LB99" s="309">
        <f t="shared" si="45"/>
        <v>7</v>
      </c>
      <c r="LC99" s="309">
        <f t="shared" si="45"/>
        <v>16</v>
      </c>
      <c r="LD99" s="309">
        <f t="shared" si="45"/>
        <v>14</v>
      </c>
      <c r="LE99" s="309">
        <f t="shared" si="45"/>
        <v>2</v>
      </c>
      <c r="LF99" s="309">
        <f t="shared" si="45"/>
        <v>5</v>
      </c>
      <c r="LG99" s="309">
        <f t="shared" si="45"/>
        <v>15</v>
      </c>
      <c r="LH99" s="309">
        <f t="shared" si="45"/>
        <v>17</v>
      </c>
      <c r="LI99" s="309">
        <f t="shared" si="45"/>
        <v>7</v>
      </c>
      <c r="LJ99" s="309">
        <f t="shared" si="45"/>
        <v>7</v>
      </c>
      <c r="LK99" s="309">
        <f t="shared" si="45"/>
        <v>1</v>
      </c>
      <c r="LL99" s="309">
        <f t="shared" si="45"/>
        <v>1</v>
      </c>
      <c r="LM99" s="309">
        <f t="shared" si="45"/>
        <v>1</v>
      </c>
      <c r="LN99" s="309">
        <f t="shared" si="45"/>
        <v>4</v>
      </c>
      <c r="LO99" s="309">
        <f t="shared" si="45"/>
        <v>6</v>
      </c>
      <c r="LP99" s="309">
        <f t="shared" si="45"/>
        <v>3</v>
      </c>
      <c r="LQ99" s="309">
        <f t="shared" si="45"/>
        <v>6</v>
      </c>
      <c r="LR99" s="309">
        <f t="shared" ref="LR99:NW99" si="46">SUM(LR20:LR41,LR49:LR67,LR69:LR97)</f>
        <v>7</v>
      </c>
      <c r="LS99" s="309">
        <f t="shared" si="46"/>
        <v>7</v>
      </c>
      <c r="LT99" s="309">
        <f t="shared" si="46"/>
        <v>1</v>
      </c>
      <c r="LU99" s="309">
        <f t="shared" si="46"/>
        <v>2</v>
      </c>
      <c r="LV99" s="309">
        <f t="shared" si="46"/>
        <v>1</v>
      </c>
      <c r="LW99" s="309">
        <f t="shared" si="46"/>
        <v>1</v>
      </c>
      <c r="LX99" s="309">
        <f t="shared" si="46"/>
        <v>10</v>
      </c>
      <c r="LY99" s="309">
        <f t="shared" si="46"/>
        <v>1</v>
      </c>
      <c r="LZ99" s="309">
        <f t="shared" si="46"/>
        <v>3</v>
      </c>
      <c r="MA99" s="309">
        <f t="shared" si="46"/>
        <v>5</v>
      </c>
      <c r="MB99" s="309">
        <f t="shared" si="46"/>
        <v>5</v>
      </c>
      <c r="MC99" s="309">
        <f t="shared" si="46"/>
        <v>1</v>
      </c>
      <c r="MD99" s="309">
        <f t="shared" si="46"/>
        <v>9</v>
      </c>
      <c r="ME99" s="309">
        <f t="shared" si="46"/>
        <v>6</v>
      </c>
      <c r="MF99" s="309">
        <f t="shared" si="46"/>
        <v>4</v>
      </c>
      <c r="MG99" s="309">
        <f t="shared" si="46"/>
        <v>1</v>
      </c>
      <c r="MH99" s="309">
        <f t="shared" si="46"/>
        <v>13</v>
      </c>
      <c r="MI99" s="309">
        <f t="shared" si="46"/>
        <v>14</v>
      </c>
      <c r="MJ99" s="309">
        <f t="shared" si="46"/>
        <v>12</v>
      </c>
      <c r="MK99" s="309">
        <f t="shared" si="46"/>
        <v>8</v>
      </c>
      <c r="ML99" s="309">
        <f t="shared" si="46"/>
        <v>6</v>
      </c>
      <c r="MM99" s="309">
        <f t="shared" si="46"/>
        <v>4</v>
      </c>
      <c r="MN99" s="309">
        <f t="shared" si="46"/>
        <v>2</v>
      </c>
      <c r="MO99" s="309">
        <f t="shared" si="46"/>
        <v>5</v>
      </c>
      <c r="MP99" s="309">
        <f t="shared" si="46"/>
        <v>6</v>
      </c>
      <c r="MQ99" s="309">
        <f t="shared" si="46"/>
        <v>4</v>
      </c>
      <c r="MR99" s="309">
        <f t="shared" si="46"/>
        <v>2</v>
      </c>
      <c r="MS99" s="309">
        <f t="shared" si="46"/>
        <v>10</v>
      </c>
      <c r="MT99" s="309">
        <f t="shared" si="46"/>
        <v>5</v>
      </c>
      <c r="MU99" s="309">
        <f t="shared" si="46"/>
        <v>4</v>
      </c>
      <c r="MV99" s="309">
        <f t="shared" si="46"/>
        <v>2</v>
      </c>
      <c r="MW99" s="309">
        <f t="shared" si="46"/>
        <v>4</v>
      </c>
      <c r="MX99" s="309">
        <f t="shared" si="46"/>
        <v>1</v>
      </c>
      <c r="MY99" s="309">
        <f t="shared" si="46"/>
        <v>7</v>
      </c>
      <c r="MZ99" s="309">
        <f t="shared" si="46"/>
        <v>1</v>
      </c>
      <c r="NA99" s="309">
        <f t="shared" si="46"/>
        <v>4</v>
      </c>
      <c r="NB99" s="309">
        <f t="shared" si="46"/>
        <v>6</v>
      </c>
      <c r="NC99" s="309">
        <f t="shared" si="46"/>
        <v>5</v>
      </c>
      <c r="ND99" s="309">
        <f t="shared" si="46"/>
        <v>3</v>
      </c>
      <c r="NE99" s="309">
        <f t="shared" si="46"/>
        <v>18</v>
      </c>
      <c r="NF99" s="309">
        <f t="shared" si="46"/>
        <v>20</v>
      </c>
      <c r="NG99" s="309">
        <f t="shared" si="46"/>
        <v>17</v>
      </c>
      <c r="NH99" s="309">
        <f t="shared" si="46"/>
        <v>1</v>
      </c>
      <c r="NI99" s="309">
        <f t="shared" si="46"/>
        <v>2</v>
      </c>
      <c r="NJ99" s="309">
        <f t="shared" si="46"/>
        <v>1</v>
      </c>
      <c r="NK99" s="309">
        <f t="shared" si="46"/>
        <v>2</v>
      </c>
      <c r="NL99" s="309">
        <f t="shared" si="46"/>
        <v>1</v>
      </c>
      <c r="NM99" s="309">
        <f t="shared" si="46"/>
        <v>8</v>
      </c>
      <c r="NN99" s="309">
        <f t="shared" si="46"/>
        <v>3</v>
      </c>
      <c r="NO99" s="309">
        <f t="shared" si="46"/>
        <v>1</v>
      </c>
      <c r="NP99" s="309">
        <f t="shared" si="46"/>
        <v>9</v>
      </c>
      <c r="NQ99" s="341">
        <f t="shared" si="46"/>
        <v>11</v>
      </c>
      <c r="NR99" s="309">
        <f t="shared" si="46"/>
        <v>8</v>
      </c>
      <c r="NS99" s="309">
        <f t="shared" si="46"/>
        <v>39</v>
      </c>
      <c r="NT99" s="309">
        <f t="shared" si="46"/>
        <v>25</v>
      </c>
      <c r="NU99" s="309">
        <f t="shared" si="46"/>
        <v>18</v>
      </c>
      <c r="NV99" s="309">
        <f t="shared" si="46"/>
        <v>18</v>
      </c>
      <c r="NW99" s="342">
        <f t="shared" si="46"/>
        <v>14</v>
      </c>
    </row>
    <row r="100" spans="1:387" x14ac:dyDescent="0.25">
      <c r="I100" s="314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</row>
    <row r="101" spans="1:387" x14ac:dyDescent="0.25"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 t="s">
        <v>628</v>
      </c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  <c r="MH101" s="5"/>
      <c r="MI101" s="5"/>
      <c r="MJ101" s="5"/>
      <c r="MK101" s="5"/>
      <c r="ML101" s="5"/>
      <c r="MM101" s="5"/>
      <c r="MN101" s="5"/>
      <c r="MO101" s="5"/>
      <c r="MP101" s="5"/>
      <c r="MQ101" s="5"/>
      <c r="MR101" s="5"/>
      <c r="MS101" s="5"/>
      <c r="MT101" s="5"/>
      <c r="MU101" s="5"/>
      <c r="MV101" s="5"/>
      <c r="MW101" s="5"/>
      <c r="MX101" s="5"/>
      <c r="MY101" s="5"/>
      <c r="MZ101" s="5"/>
      <c r="NA101" s="5"/>
      <c r="NB101" s="5"/>
      <c r="NC101" s="5"/>
      <c r="ND101" s="5"/>
      <c r="NE101" s="5"/>
      <c r="NF101" s="5"/>
      <c r="NG101" s="5"/>
      <c r="NH101" s="5"/>
      <c r="NI101" s="5"/>
      <c r="NJ101" s="5"/>
      <c r="NK101" s="5"/>
      <c r="NL101" s="5"/>
      <c r="NM101" s="5"/>
      <c r="NN101" s="5"/>
      <c r="NO101" s="5"/>
      <c r="NP101" s="5"/>
    </row>
    <row r="102" spans="1:387" x14ac:dyDescent="0.25"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</row>
    <row r="103" spans="1:387" x14ac:dyDescent="0.25"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</row>
    <row r="104" spans="1:387" x14ac:dyDescent="0.25"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</row>
    <row r="105" spans="1:387" x14ac:dyDescent="0.25"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</row>
    <row r="106" spans="1:387" x14ac:dyDescent="0.25"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</row>
  </sheetData>
  <autoFilter ref="A20:S99" xr:uid="{00000000-0001-0000-0200-000000000000}"/>
  <mergeCells count="399">
    <mergeCell ref="IM18:IM19"/>
    <mergeCell ref="IN18:IN19"/>
    <mergeCell ref="IX18:IX19"/>
    <mergeCell ref="KP17:NP17"/>
    <mergeCell ref="IO18:IO19"/>
    <mergeCell ref="IP18:IP19"/>
    <mergeCell ref="IQ18:IQ19"/>
    <mergeCell ref="IR18:IR19"/>
    <mergeCell ref="IS18:IS19"/>
    <mergeCell ref="IT18:IT19"/>
    <mergeCell ref="IU18:IU19"/>
    <mergeCell ref="IV18:IV19"/>
    <mergeCell ref="IW18:IW19"/>
    <mergeCell ref="LK18:LK19"/>
    <mergeCell ref="LL18:LL19"/>
    <mergeCell ref="LM18:LM19"/>
    <mergeCell ref="LN18:LN19"/>
    <mergeCell ref="LO18:LO19"/>
    <mergeCell ref="LP18:LP19"/>
    <mergeCell ref="LJ18:LJ19"/>
    <mergeCell ref="JT18:JT19"/>
    <mergeCell ref="JU18:JU19"/>
    <mergeCell ref="JV18:JV19"/>
    <mergeCell ref="JW18:JW19"/>
    <mergeCell ref="ID18:ID19"/>
    <mergeCell ref="IE18:IE19"/>
    <mergeCell ref="IF18:IF19"/>
    <mergeCell ref="IG18:IG19"/>
    <mergeCell ref="IH18:IH19"/>
    <mergeCell ref="II18:II19"/>
    <mergeCell ref="IJ18:IJ19"/>
    <mergeCell ref="IK18:IK19"/>
    <mergeCell ref="IL18:IL19"/>
    <mergeCell ref="HU18:HU19"/>
    <mergeCell ref="HV18:HV19"/>
    <mergeCell ref="HW18:HW19"/>
    <mergeCell ref="HX18:HX19"/>
    <mergeCell ref="HY18:HY19"/>
    <mergeCell ref="HZ18:HZ19"/>
    <mergeCell ref="IA18:IA19"/>
    <mergeCell ref="IB18:IB19"/>
    <mergeCell ref="IC18:IC19"/>
    <mergeCell ref="G2:I2"/>
    <mergeCell ref="FT18:FT19"/>
    <mergeCell ref="FU18:FU19"/>
    <mergeCell ref="FV18:FV19"/>
    <mergeCell ref="FW18:FW19"/>
    <mergeCell ref="FX18:FX19"/>
    <mergeCell ref="FY18:FY19"/>
    <mergeCell ref="FZ18:FZ19"/>
    <mergeCell ref="GA18:GA19"/>
    <mergeCell ref="BV17:ED17"/>
    <mergeCell ref="EE17:IY17"/>
    <mergeCell ref="T18:T19"/>
    <mergeCell ref="U18:U19"/>
    <mergeCell ref="V18:V19"/>
    <mergeCell ref="W18:W19"/>
    <mergeCell ref="J15:P15"/>
    <mergeCell ref="Q15:S16"/>
    <mergeCell ref="J16:N16"/>
    <mergeCell ref="O16:O19"/>
    <mergeCell ref="P16:P19"/>
    <mergeCell ref="J17:J19"/>
    <mergeCell ref="K17:K19"/>
    <mergeCell ref="L17:L19"/>
    <mergeCell ref="M17:M19"/>
    <mergeCell ref="N17:N19"/>
    <mergeCell ref="GB18:GB19"/>
    <mergeCell ref="GC18:GC19"/>
    <mergeCell ref="GD18:GD19"/>
    <mergeCell ref="GE18:GE19"/>
    <mergeCell ref="GF18:GF19"/>
    <mergeCell ref="GG18:GG19"/>
    <mergeCell ref="GH18:GH19"/>
    <mergeCell ref="GI18:GI19"/>
    <mergeCell ref="X18:X19"/>
    <mergeCell ref="Y18:Y19"/>
    <mergeCell ref="BU18:BU19"/>
    <mergeCell ref="BV18:BV19"/>
    <mergeCell ref="BW18:BW19"/>
    <mergeCell ref="BX18:BX19"/>
    <mergeCell ref="AH18:AH19"/>
    <mergeCell ref="AI18:AI19"/>
    <mergeCell ref="AJ18:AJ19"/>
    <mergeCell ref="AK18:AK19"/>
    <mergeCell ref="ED18:ED19"/>
    <mergeCell ref="EE18:EE19"/>
    <mergeCell ref="EF18:EF19"/>
    <mergeCell ref="EG18:EG19"/>
    <mergeCell ref="DF18:DF19"/>
    <mergeCell ref="NX17:OJ17"/>
    <mergeCell ref="IZ17:JR17"/>
    <mergeCell ref="JS17:KO17"/>
    <mergeCell ref="BY18:BY19"/>
    <mergeCell ref="BZ18:BZ19"/>
    <mergeCell ref="CA18:CA19"/>
    <mergeCell ref="CB18:CB19"/>
    <mergeCell ref="CC18:CC19"/>
    <mergeCell ref="CD18:CD19"/>
    <mergeCell ref="CK18:CK19"/>
    <mergeCell ref="CL18:CL19"/>
    <mergeCell ref="CM18:CM19"/>
    <mergeCell ref="CN18:CN19"/>
    <mergeCell ref="CO18:CO19"/>
    <mergeCell ref="CP18:CP19"/>
    <mergeCell ref="CE18:CE19"/>
    <mergeCell ref="CF18:CF19"/>
    <mergeCell ref="CG18:CG19"/>
    <mergeCell ref="CH18:CH19"/>
    <mergeCell ref="CI18:CI19"/>
    <mergeCell ref="CJ18:CJ19"/>
    <mergeCell ref="CQ18:CQ19"/>
    <mergeCell ref="CR18:CR19"/>
    <mergeCell ref="GV18:GV19"/>
    <mergeCell ref="EB18:EB19"/>
    <mergeCell ref="EC18:EC19"/>
    <mergeCell ref="DV18:DV19"/>
    <mergeCell ref="DW18:DW19"/>
    <mergeCell ref="DX18:DX19"/>
    <mergeCell ref="DY18:DY19"/>
    <mergeCell ref="DZ18:DZ19"/>
    <mergeCell ref="EA18:EA19"/>
    <mergeCell ref="NQ17:NW17"/>
    <mergeCell ref="GW18:GW19"/>
    <mergeCell ref="GX18:GX19"/>
    <mergeCell ref="GY18:GY19"/>
    <mergeCell ref="GZ18:GZ19"/>
    <mergeCell ref="HA18:HA19"/>
    <mergeCell ref="HB18:HB19"/>
    <mergeCell ref="HC18:HC19"/>
    <mergeCell ref="HD18:HD19"/>
    <mergeCell ref="HE18:HE19"/>
    <mergeCell ref="HF18:HF19"/>
    <mergeCell ref="HG18:HG19"/>
    <mergeCell ref="HH18:HH19"/>
    <mergeCell ref="HI18:HI19"/>
    <mergeCell ref="HJ18:HJ19"/>
    <mergeCell ref="HK18:HK19"/>
    <mergeCell ref="EN18:EN19"/>
    <mergeCell ref="EO18:EO19"/>
    <mergeCell ref="EP18:EP19"/>
    <mergeCell ref="EQ18:EQ19"/>
    <mergeCell ref="ER18:ER19"/>
    <mergeCell ref="ES18:ES19"/>
    <mergeCell ref="EH18:EH19"/>
    <mergeCell ref="EI18:EI19"/>
    <mergeCell ref="EJ18:EJ19"/>
    <mergeCell ref="EK18:EK19"/>
    <mergeCell ref="EL18:EL19"/>
    <mergeCell ref="EM18:EM19"/>
    <mergeCell ref="EZ18:EZ19"/>
    <mergeCell ref="FA18:FA19"/>
    <mergeCell ref="FB18:FB19"/>
    <mergeCell ref="FC18:FC19"/>
    <mergeCell ref="FD18:FD19"/>
    <mergeCell ref="FE18:FE19"/>
    <mergeCell ref="ET18:ET19"/>
    <mergeCell ref="EU18:EU19"/>
    <mergeCell ref="EV18:EV19"/>
    <mergeCell ref="EW18:EW19"/>
    <mergeCell ref="EX18:EX19"/>
    <mergeCell ref="EY18:EY19"/>
    <mergeCell ref="FL18:FL19"/>
    <mergeCell ref="FM18:FM19"/>
    <mergeCell ref="FN18:FN19"/>
    <mergeCell ref="FO18:FO19"/>
    <mergeCell ref="FP18:FP19"/>
    <mergeCell ref="FQ18:FQ19"/>
    <mergeCell ref="FF18:FF19"/>
    <mergeCell ref="FG18:FG19"/>
    <mergeCell ref="FH18:FH19"/>
    <mergeCell ref="FI18:FI19"/>
    <mergeCell ref="FJ18:FJ19"/>
    <mergeCell ref="FK18:FK19"/>
    <mergeCell ref="FR18:FR19"/>
    <mergeCell ref="FS18:FS19"/>
    <mergeCell ref="IY18:IY19"/>
    <mergeCell ref="GJ18:GJ19"/>
    <mergeCell ref="GK18:GK19"/>
    <mergeCell ref="GL18:GL19"/>
    <mergeCell ref="GM18:GM19"/>
    <mergeCell ref="GN18:GN19"/>
    <mergeCell ref="GO18:GO19"/>
    <mergeCell ref="GP18:GP19"/>
    <mergeCell ref="GQ18:GQ19"/>
    <mergeCell ref="GR18:GR19"/>
    <mergeCell ref="GS18:GS19"/>
    <mergeCell ref="GT18:GT19"/>
    <mergeCell ref="GU18:GU19"/>
    <mergeCell ref="HL18:HL19"/>
    <mergeCell ref="HM18:HM19"/>
    <mergeCell ref="HN18:HN19"/>
    <mergeCell ref="HO18:HO19"/>
    <mergeCell ref="HP18:HP19"/>
    <mergeCell ref="HQ18:HQ19"/>
    <mergeCell ref="HR18:HR19"/>
    <mergeCell ref="HS18:HS19"/>
    <mergeCell ref="HT18:HT19"/>
    <mergeCell ref="IZ18:IZ19"/>
    <mergeCell ref="JA18:JA19"/>
    <mergeCell ref="JR18:JR19"/>
    <mergeCell ref="JS18:JS19"/>
    <mergeCell ref="JD18:JD19"/>
    <mergeCell ref="JE18:JE19"/>
    <mergeCell ref="JF18:JF19"/>
    <mergeCell ref="JG18:JG19"/>
    <mergeCell ref="JZ18:JZ19"/>
    <mergeCell ref="JC18:JC19"/>
    <mergeCell ref="JN18:JN19"/>
    <mergeCell ref="JO18:JO19"/>
    <mergeCell ref="JP18:JP19"/>
    <mergeCell ref="JQ18:JQ19"/>
    <mergeCell ref="JH18:JH19"/>
    <mergeCell ref="JI18:JI19"/>
    <mergeCell ref="JJ18:JJ19"/>
    <mergeCell ref="JK18:JK19"/>
    <mergeCell ref="JL18:JL19"/>
    <mergeCell ref="JM18:JM19"/>
    <mergeCell ref="JX18:JX19"/>
    <mergeCell ref="JY18:JY19"/>
    <mergeCell ref="KA18:KA19"/>
    <mergeCell ref="KB18:KB19"/>
    <mergeCell ref="KC18:KC19"/>
    <mergeCell ref="KO18:KO19"/>
    <mergeCell ref="KP18:KP19"/>
    <mergeCell ref="KF18:KF19"/>
    <mergeCell ref="KG18:KG19"/>
    <mergeCell ref="KH18:KH19"/>
    <mergeCell ref="KI18:KI19"/>
    <mergeCell ref="KJ18:KJ19"/>
    <mergeCell ref="KK18:KK19"/>
    <mergeCell ref="KL18:KL19"/>
    <mergeCell ref="KM18:KM19"/>
    <mergeCell ref="KD18:KD19"/>
    <mergeCell ref="KE18:KE19"/>
    <mergeCell ref="KW18:KW19"/>
    <mergeCell ref="KX18:KX19"/>
    <mergeCell ref="KY18:KY19"/>
    <mergeCell ref="KZ18:KZ19"/>
    <mergeCell ref="LA18:LA19"/>
    <mergeCell ref="LB18:LB19"/>
    <mergeCell ref="KQ18:KQ19"/>
    <mergeCell ref="KR18:KR19"/>
    <mergeCell ref="KS18:KS19"/>
    <mergeCell ref="KT18:KT19"/>
    <mergeCell ref="KU18:KU19"/>
    <mergeCell ref="KV18:KV19"/>
    <mergeCell ref="LI18:LI19"/>
    <mergeCell ref="LC18:LC19"/>
    <mergeCell ref="LD18:LD19"/>
    <mergeCell ref="LE18:LE19"/>
    <mergeCell ref="LF18:LF19"/>
    <mergeCell ref="LG18:LG19"/>
    <mergeCell ref="LH18:LH19"/>
    <mergeCell ref="LU18:LU19"/>
    <mergeCell ref="LV18:LV19"/>
    <mergeCell ref="LW18:LW19"/>
    <mergeCell ref="LX18:LX19"/>
    <mergeCell ref="LY18:LY19"/>
    <mergeCell ref="LZ18:LZ19"/>
    <mergeCell ref="LQ18:LQ19"/>
    <mergeCell ref="LR18:LR19"/>
    <mergeCell ref="LS18:LS19"/>
    <mergeCell ref="LT18:LT19"/>
    <mergeCell ref="MG18:MG19"/>
    <mergeCell ref="MH18:MH19"/>
    <mergeCell ref="MI18:MI19"/>
    <mergeCell ref="MJ18:MJ19"/>
    <mergeCell ref="MK18:MK19"/>
    <mergeCell ref="ML18:ML19"/>
    <mergeCell ref="MA18:MA19"/>
    <mergeCell ref="MB18:MB19"/>
    <mergeCell ref="MC18:MC19"/>
    <mergeCell ref="MD18:MD19"/>
    <mergeCell ref="ME18:ME19"/>
    <mergeCell ref="MF18:MF19"/>
    <mergeCell ref="MS18:MS19"/>
    <mergeCell ref="MT18:MT19"/>
    <mergeCell ref="MU18:MU19"/>
    <mergeCell ref="MV18:MV19"/>
    <mergeCell ref="MW18:MW19"/>
    <mergeCell ref="MX18:MX19"/>
    <mergeCell ref="MM18:MM19"/>
    <mergeCell ref="MN18:MN19"/>
    <mergeCell ref="MO18:MO19"/>
    <mergeCell ref="MP18:MP19"/>
    <mergeCell ref="MQ18:MQ19"/>
    <mergeCell ref="MR18:MR19"/>
    <mergeCell ref="NE18:NE19"/>
    <mergeCell ref="NF18:NF19"/>
    <mergeCell ref="NG18:NG19"/>
    <mergeCell ref="NH18:NH19"/>
    <mergeCell ref="NI18:NI19"/>
    <mergeCell ref="NJ18:NJ19"/>
    <mergeCell ref="MY18:MY19"/>
    <mergeCell ref="MZ18:MZ19"/>
    <mergeCell ref="NA18:NA19"/>
    <mergeCell ref="NB18:NB19"/>
    <mergeCell ref="NC18:NC19"/>
    <mergeCell ref="ND18:ND19"/>
    <mergeCell ref="NK18:NK19"/>
    <mergeCell ref="NL18:NL19"/>
    <mergeCell ref="NM18:NM19"/>
    <mergeCell ref="NN18:NN19"/>
    <mergeCell ref="NO18:NO19"/>
    <mergeCell ref="NP18:NP19"/>
    <mergeCell ref="NW18:NW19"/>
    <mergeCell ref="I15:I19"/>
    <mergeCell ref="AD18:AD19"/>
    <mergeCell ref="AE18:AE19"/>
    <mergeCell ref="AF18:AF19"/>
    <mergeCell ref="AG18:AG19"/>
    <mergeCell ref="NQ18:NQ19"/>
    <mergeCell ref="NR18:NR19"/>
    <mergeCell ref="NS18:NS19"/>
    <mergeCell ref="NT18:NT19"/>
    <mergeCell ref="NU18:NU19"/>
    <mergeCell ref="NV18:NV19"/>
    <mergeCell ref="KN18:KN19"/>
    <mergeCell ref="AL18:AL19"/>
    <mergeCell ref="AM18:AM19"/>
    <mergeCell ref="AN18:AN19"/>
    <mergeCell ref="AO18:AO19"/>
    <mergeCell ref="AP18:AP19"/>
    <mergeCell ref="AQ18:AQ19"/>
    <mergeCell ref="B15:B19"/>
    <mergeCell ref="A15:A19"/>
    <mergeCell ref="Z18:Z19"/>
    <mergeCell ref="AA18:AA19"/>
    <mergeCell ref="AB18:AB19"/>
    <mergeCell ref="AC18:AC19"/>
    <mergeCell ref="H15:H19"/>
    <mergeCell ref="G15:G19"/>
    <mergeCell ref="F15:F19"/>
    <mergeCell ref="E15:E19"/>
    <mergeCell ref="D15:D19"/>
    <mergeCell ref="C15:C19"/>
    <mergeCell ref="Q17:Q19"/>
    <mergeCell ref="R17:R19"/>
    <mergeCell ref="S17:S19"/>
    <mergeCell ref="T17:BU17"/>
    <mergeCell ref="AX18:AX19"/>
    <mergeCell ref="AY18:AY19"/>
    <mergeCell ref="AZ18:AZ19"/>
    <mergeCell ref="BA18:BA19"/>
    <mergeCell ref="BB18:BB19"/>
    <mergeCell ref="BC18:BC19"/>
    <mergeCell ref="AR18:AR19"/>
    <mergeCell ref="AS18:AS19"/>
    <mergeCell ref="AT18:AT19"/>
    <mergeCell ref="AU18:AU19"/>
    <mergeCell ref="AV18:AV19"/>
    <mergeCell ref="AW18:AW19"/>
    <mergeCell ref="BJ18:BJ19"/>
    <mergeCell ref="BK18:BK19"/>
    <mergeCell ref="BL18:BL19"/>
    <mergeCell ref="BM18:BM19"/>
    <mergeCell ref="BN18:BN19"/>
    <mergeCell ref="BO18:BO19"/>
    <mergeCell ref="BD18:BD19"/>
    <mergeCell ref="BE18:BE19"/>
    <mergeCell ref="BF18:BF19"/>
    <mergeCell ref="BG18:BG19"/>
    <mergeCell ref="BH18:BH19"/>
    <mergeCell ref="BI18:BI19"/>
    <mergeCell ref="JB18:JB19"/>
    <mergeCell ref="DB18:DB19"/>
    <mergeCell ref="DC18:DC19"/>
    <mergeCell ref="DD18:DD19"/>
    <mergeCell ref="DE18:DE19"/>
    <mergeCell ref="BP18:BP19"/>
    <mergeCell ref="BQ18:BQ19"/>
    <mergeCell ref="BR18:BR19"/>
    <mergeCell ref="BS18:BS19"/>
    <mergeCell ref="BT18:BT19"/>
    <mergeCell ref="CS18:CS19"/>
    <mergeCell ref="CT18:CT19"/>
    <mergeCell ref="CU18:CU19"/>
    <mergeCell ref="CV18:CV19"/>
    <mergeCell ref="CW18:CW19"/>
    <mergeCell ref="CX18:CX19"/>
    <mergeCell ref="CY18:CY19"/>
    <mergeCell ref="CZ18:CZ19"/>
    <mergeCell ref="DA18:DA19"/>
    <mergeCell ref="DP18:DP19"/>
    <mergeCell ref="DQ18:DQ19"/>
    <mergeCell ref="DR18:DR19"/>
    <mergeCell ref="DS18:DS19"/>
    <mergeCell ref="DT18:DT19"/>
    <mergeCell ref="DU18:DU19"/>
    <mergeCell ref="DJ18:DJ19"/>
    <mergeCell ref="DK18:DK19"/>
    <mergeCell ref="DL18:DL19"/>
    <mergeCell ref="DM18:DM19"/>
    <mergeCell ref="DN18:DN19"/>
    <mergeCell ref="DO18:DO19"/>
    <mergeCell ref="DG18:DG19"/>
    <mergeCell ref="DH18:DH19"/>
    <mergeCell ref="DI18:DI19"/>
  </mergeCells>
  <phoneticPr fontId="8" type="noConversion"/>
  <conditionalFormatting sqref="O20:O45 O47">
    <cfRule type="colorScale" priority="237">
      <colorScale>
        <cfvo type="num" val="&quot;*,*&quot;"/>
        <cfvo type="max"/>
        <color rgb="FFFF7128"/>
        <color rgb="FFFFEF9C"/>
      </colorScale>
    </cfRule>
  </conditionalFormatting>
  <conditionalFormatting sqref="O20:O47">
    <cfRule type="containsText" dxfId="7" priority="236" operator="containsText" text=",">
      <formula>NOT(ISERROR(SEARCH(",",O20)))</formula>
    </cfRule>
  </conditionalFormatting>
  <conditionalFormatting sqref="O49:O67">
    <cfRule type="containsText" dxfId="6" priority="245" operator="containsText" text=",">
      <formula>NOT(ISERROR(SEARCH(",",O49)))</formula>
    </cfRule>
  </conditionalFormatting>
  <conditionalFormatting sqref="O69 O97 O71:O94">
    <cfRule type="colorScale" priority="244">
      <colorScale>
        <cfvo type="num" val="&quot;*,*&quot;"/>
        <cfvo type="max"/>
        <color rgb="FFFF7128"/>
        <color rgb="FFFFEF9C"/>
      </colorScale>
    </cfRule>
  </conditionalFormatting>
  <conditionalFormatting sqref="O69:O97">
    <cfRule type="containsText" dxfId="5" priority="243" operator="containsText" text=",">
      <formula>NOT(ISERROR(SEARCH(",",O69)))</formula>
    </cfRule>
  </conditionalFormatting>
  <conditionalFormatting sqref="O95:O96 O46 O70 O49:O67">
    <cfRule type="colorScale" priority="246">
      <colorScale>
        <cfvo type="num" val="&quot;*,*&quot;"/>
        <cfvo type="max"/>
        <color rgb="FFFF7128"/>
        <color rgb="FFFFEF9C"/>
      </colorScale>
    </cfRule>
  </conditionalFormatting>
  <conditionalFormatting sqref="T20:IY47 T49:IY67">
    <cfRule type="cellIs" dxfId="4" priority="12" operator="equal">
      <formula>1</formula>
    </cfRule>
  </conditionalFormatting>
  <conditionalFormatting sqref="T69:IY97">
    <cfRule type="cellIs" dxfId="3" priority="5" operator="equal">
      <formula>1</formula>
    </cfRule>
  </conditionalFormatting>
  <conditionalFormatting sqref="IZ20:NP47 IZ49:NP67">
    <cfRule type="cellIs" dxfId="2" priority="2" operator="equal">
      <formula>1</formula>
    </cfRule>
  </conditionalFormatting>
  <conditionalFormatting sqref="IZ69:NP97">
    <cfRule type="cellIs" dxfId="1" priority="1" operator="equal">
      <formula>1</formula>
    </cfRule>
  </conditionalFormatting>
  <conditionalFormatting sqref="NQ20:NW47 NQ49:NW67 NQ69:NW97">
    <cfRule type="cellIs" dxfId="0" priority="35" operator="equal">
      <formula>1</formula>
    </cfRule>
  </conditionalFormatting>
  <dataValidations xWindow="1360" yWindow="1041" count="4"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69:P97 P49:P67 P20:P47" xr:uid="{00000000-0002-0000-0200-000000000000}"/>
    <dataValidation allowBlank="1" showInputMessage="1" showErrorMessage="1" errorTitle="WARTOŚĆ NIEPRAWIDŁOWA" error="Suma ECTS musi być liczbą całkowitą" promptTitle="suma ECTS" prompt="Suma ECTS musi być liczbą całkowitą" sqref="O69:O97 O49:O67 O20:O47" xr:uid="{00000000-0002-0000-0200-000001000000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EE90:IY97 T69:ED97 EE69:IY70 IZ69:KO97 KP69:NP70 NQ69:NW96 KP90:NP96 KP97:NW97 T70:NW70 T20:NW47 T95:NW96 T49:NW67" xr:uid="{00000000-0002-0000-0200-000002000000}">
      <formula1>1</formula1>
    </dataValidation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KP71:NP89 EE71:IY89" xr:uid="{00000000-0002-0000-0200-000003000000}">
      <formula1>1</formula1>
      <formula2>0</formula2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FAF4-8248-4382-8E04-15C78E25084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Ratownictwo_medyczne I st.</vt:lpstr>
      <vt:lpstr>Matryca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Marzena Patyna-Sieniuta</dc:creator>
  <cp:keywords/>
  <dc:description/>
  <cp:lastModifiedBy>Monika</cp:lastModifiedBy>
  <cp:revision/>
  <dcterms:created xsi:type="dcterms:W3CDTF">2024-06-07T08:16:09Z</dcterms:created>
  <dcterms:modified xsi:type="dcterms:W3CDTF">2026-01-20T06:10:52Z</dcterms:modified>
  <cp:category/>
  <cp:contentStatus/>
</cp:coreProperties>
</file>