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cownik\Desktop\Dydaktyka WNoZ\programy\programy\fizjoterapia cz. 2\cykl 22-27\"/>
    </mc:Choice>
  </mc:AlternateContent>
  <xr:revisionPtr revIDLastSave="0" documentId="8_{51CA04AD-784C-4C66-BE53-A19A0EDDCA82}" xr6:coauthVersionLast="47" xr6:coauthVersionMax="47" xr10:uidLastSave="{00000000-0000-0000-0000-000000000000}"/>
  <bookViews>
    <workbookView xWindow="5190" yWindow="5190" windowWidth="28800" windowHeight="15345" tabRatio="500" activeTab="4" xr2:uid="{00000000-000D-0000-FFFF-FFFF00000000}"/>
  </bookViews>
  <sheets>
    <sheet name="całość" sheetId="1" r:id="rId1"/>
    <sheet name="statystyki" sheetId="2" r:id="rId2"/>
    <sheet name="1 rok" sheetId="3" r:id="rId3"/>
    <sheet name="2 rok" sheetId="4" r:id="rId4"/>
    <sheet name="3 rok" sheetId="5" r:id="rId5"/>
    <sheet name="4 rok" sheetId="6" r:id="rId6"/>
    <sheet name="5 rok" sheetId="7" r:id="rId7"/>
    <sheet name="Przedmioty fakultatywne" sheetId="8" r:id="rId8"/>
  </sheets>
  <definedNames>
    <definedName name="_xlnm.Print_Area" localSheetId="0">całość!$B$6:$Y$164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L39" i="6" l="1"/>
  <c r="AK39" i="6"/>
  <c r="W33" i="8"/>
  <c r="V33" i="8"/>
  <c r="R33" i="8"/>
  <c r="W32" i="8"/>
  <c r="V32" i="8"/>
  <c r="R32" i="8"/>
  <c r="W31" i="8"/>
  <c r="V31" i="8"/>
  <c r="R31" i="8"/>
  <c r="W30" i="8"/>
  <c r="V30" i="8"/>
  <c r="R30" i="8"/>
  <c r="W29" i="8"/>
  <c r="V29" i="8"/>
  <c r="R29" i="8"/>
  <c r="W28" i="8"/>
  <c r="V28" i="8"/>
  <c r="R28" i="8"/>
  <c r="W27" i="8"/>
  <c r="V27" i="8"/>
  <c r="R27" i="8"/>
  <c r="W26" i="8"/>
  <c r="V26" i="8"/>
  <c r="R26" i="8"/>
  <c r="W25" i="8"/>
  <c r="V25" i="8"/>
  <c r="R25" i="8"/>
  <c r="W24" i="8"/>
  <c r="V24" i="8"/>
  <c r="R24" i="8"/>
  <c r="W23" i="8"/>
  <c r="V23" i="8"/>
  <c r="R23" i="8"/>
  <c r="W22" i="8"/>
  <c r="V22" i="8"/>
  <c r="R22" i="8"/>
  <c r="W21" i="8"/>
  <c r="V21" i="8"/>
  <c r="R21" i="8"/>
  <c r="W20" i="8"/>
  <c r="V20" i="8"/>
  <c r="R20" i="8"/>
  <c r="W19" i="8"/>
  <c r="V19" i="8"/>
  <c r="R19" i="8"/>
  <c r="E41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L26" i="7"/>
  <c r="AN26" i="7"/>
  <c r="E26" i="7"/>
  <c r="AP25" i="7"/>
  <c r="AL25" i="7"/>
  <c r="AO25" i="7" s="1"/>
  <c r="AK25" i="7"/>
  <c r="AK26" i="7" s="1"/>
  <c r="AP24" i="7"/>
  <c r="T24" i="7"/>
  <c r="AO24" i="7" s="1"/>
  <c r="S24" i="7"/>
  <c r="S26" i="7" s="1"/>
  <c r="T40" i="7"/>
  <c r="S40" i="7"/>
  <c r="T21" i="7"/>
  <c r="S21" i="7"/>
  <c r="F158" i="1"/>
  <c r="AP26" i="7" l="1"/>
  <c r="AO26" i="7"/>
  <c r="T26" i="7"/>
  <c r="V42" i="6" l="1"/>
  <c r="AN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W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E42" i="6"/>
  <c r="E52" i="6"/>
  <c r="AP41" i="6"/>
  <c r="AL41" i="6"/>
  <c r="AO41" i="6" s="1"/>
  <c r="AK41" i="6"/>
  <c r="AK42" i="6" s="1"/>
  <c r="AP40" i="6"/>
  <c r="T40" i="6"/>
  <c r="AO40" i="6" s="1"/>
  <c r="S40" i="6"/>
  <c r="S42" i="6" s="1"/>
  <c r="Y127" i="1"/>
  <c r="Y128" i="1"/>
  <c r="Y129" i="1"/>
  <c r="AP39" i="6"/>
  <c r="AO39" i="6"/>
  <c r="AO42" i="6" s="1"/>
  <c r="X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U130" i="1"/>
  <c r="F130" i="1"/>
  <c r="W130" i="1"/>
  <c r="U129" i="1"/>
  <c r="X129" i="1" s="1"/>
  <c r="D58" i="2" s="1"/>
  <c r="T129" i="1"/>
  <c r="U128" i="1"/>
  <c r="X128" i="1" s="1"/>
  <c r="T128" i="1"/>
  <c r="U127" i="1"/>
  <c r="X127" i="1" s="1"/>
  <c r="T127" i="1"/>
  <c r="Y126" i="1"/>
  <c r="Y130" i="1" s="1"/>
  <c r="U126" i="1"/>
  <c r="X126" i="1" s="1"/>
  <c r="T126" i="1"/>
  <c r="Y125" i="1"/>
  <c r="U125" i="1"/>
  <c r="X125" i="1" s="1"/>
  <c r="T125" i="1"/>
  <c r="T130" i="1" s="1"/>
  <c r="AH32" i="1" s="1"/>
  <c r="AN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AP40" i="7"/>
  <c r="AO40" i="7"/>
  <c r="AP39" i="7"/>
  <c r="T39" i="7"/>
  <c r="AO39" i="7" s="1"/>
  <c r="S39" i="7"/>
  <c r="AP38" i="7"/>
  <c r="T38" i="7"/>
  <c r="AO38" i="7" s="1"/>
  <c r="S38" i="7"/>
  <c r="AP37" i="7"/>
  <c r="T37" i="7"/>
  <c r="AO37" i="7" s="1"/>
  <c r="S37" i="7"/>
  <c r="AP36" i="7"/>
  <c r="T36" i="7"/>
  <c r="AO36" i="7" s="1"/>
  <c r="S36" i="7"/>
  <c r="AP35" i="7"/>
  <c r="T35" i="7"/>
  <c r="AO35" i="7" s="1"/>
  <c r="S35" i="7"/>
  <c r="AP34" i="7"/>
  <c r="T34" i="7"/>
  <c r="AO34" i="7" s="1"/>
  <c r="S34" i="7"/>
  <c r="AP33" i="7"/>
  <c r="T33" i="7"/>
  <c r="AO33" i="7" s="1"/>
  <c r="S33" i="7"/>
  <c r="AP32" i="7"/>
  <c r="T32" i="7"/>
  <c r="AO32" i="7" s="1"/>
  <c r="S32" i="7"/>
  <c r="AP31" i="7"/>
  <c r="T31" i="7"/>
  <c r="AO31" i="7" s="1"/>
  <c r="S31" i="7"/>
  <c r="AL41" i="7"/>
  <c r="AK41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AL28" i="7"/>
  <c r="AL29" i="7" s="1"/>
  <c r="AK28" i="7"/>
  <c r="AK29" i="7" s="1"/>
  <c r="AN22" i="7"/>
  <c r="AJ22" i="7"/>
  <c r="AI22" i="7"/>
  <c r="AH22" i="7"/>
  <c r="AH42" i="7" s="1"/>
  <c r="AG22" i="7"/>
  <c r="AF22" i="7"/>
  <c r="AF42" i="7" s="1"/>
  <c r="AE22" i="7"/>
  <c r="AD22" i="7"/>
  <c r="AD42" i="7" s="1"/>
  <c r="AC22" i="7"/>
  <c r="AC42" i="7" s="1"/>
  <c r="AB22" i="7"/>
  <c r="AA22" i="7"/>
  <c r="Z22" i="7"/>
  <c r="Z42" i="7" s="1"/>
  <c r="Y22" i="7"/>
  <c r="X22" i="7"/>
  <c r="X42" i="7" s="1"/>
  <c r="W22" i="7"/>
  <c r="V22" i="7"/>
  <c r="V42" i="7" s="1"/>
  <c r="R22" i="7"/>
  <c r="R42" i="7" s="1"/>
  <c r="Q22" i="7"/>
  <c r="P22" i="7"/>
  <c r="O22" i="7"/>
  <c r="O42" i="7" s="1"/>
  <c r="N22" i="7"/>
  <c r="M22" i="7"/>
  <c r="M42" i="7" s="1"/>
  <c r="L22" i="7"/>
  <c r="L42" i="7" s="1"/>
  <c r="K22" i="7"/>
  <c r="K42" i="7" s="1"/>
  <c r="J22" i="7"/>
  <c r="J42" i="7" s="1"/>
  <c r="I22" i="7"/>
  <c r="H22" i="7"/>
  <c r="G22" i="7"/>
  <c r="F22" i="7"/>
  <c r="E22" i="7"/>
  <c r="E42" i="7" s="1"/>
  <c r="AP21" i="7"/>
  <c r="AO21" i="7"/>
  <c r="AL22" i="7"/>
  <c r="AK22" i="7"/>
  <c r="AP20" i="7"/>
  <c r="T20" i="7"/>
  <c r="AO20" i="7" s="1"/>
  <c r="S20" i="7"/>
  <c r="AP19" i="7"/>
  <c r="T19" i="7"/>
  <c r="T22" i="7" s="1"/>
  <c r="S19" i="7"/>
  <c r="AN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AP51" i="6"/>
  <c r="T51" i="6"/>
  <c r="AO51" i="6" s="1"/>
  <c r="S51" i="6"/>
  <c r="AP50" i="6"/>
  <c r="T50" i="6"/>
  <c r="AO50" i="6" s="1"/>
  <c r="S50" i="6"/>
  <c r="AP49" i="6"/>
  <c r="AL49" i="6"/>
  <c r="AL52" i="6" s="1"/>
  <c r="AK49" i="6"/>
  <c r="AK52" i="6" s="1"/>
  <c r="AP48" i="6"/>
  <c r="T48" i="6"/>
  <c r="S48" i="6"/>
  <c r="AN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AP45" i="6"/>
  <c r="AL45" i="6"/>
  <c r="AL46" i="6" s="1"/>
  <c r="AK45" i="6"/>
  <c r="AK46" i="6" s="1"/>
  <c r="AP44" i="6"/>
  <c r="T44" i="6"/>
  <c r="T46" i="6" s="1"/>
  <c r="S44" i="6"/>
  <c r="S46" i="6" s="1"/>
  <c r="AN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AP36" i="6"/>
  <c r="AO36" i="6"/>
  <c r="AL36" i="6"/>
  <c r="AK36" i="6"/>
  <c r="AP35" i="6"/>
  <c r="T35" i="6"/>
  <c r="AO35" i="6" s="1"/>
  <c r="S35" i="6"/>
  <c r="AP34" i="6"/>
  <c r="AL34" i="6"/>
  <c r="AO34" i="6" s="1"/>
  <c r="AK34" i="6"/>
  <c r="AP33" i="6"/>
  <c r="T33" i="6"/>
  <c r="AO33" i="6" s="1"/>
  <c r="S33" i="6"/>
  <c r="AP32" i="6"/>
  <c r="AL32" i="6"/>
  <c r="AO32" i="6" s="1"/>
  <c r="AK32" i="6"/>
  <c r="AP31" i="6"/>
  <c r="T31" i="6"/>
  <c r="AO31" i="6" s="1"/>
  <c r="S31" i="6"/>
  <c r="AP30" i="6"/>
  <c r="AL30" i="6"/>
  <c r="AO30" i="6" s="1"/>
  <c r="AK30" i="6"/>
  <c r="AP29" i="6"/>
  <c r="T29" i="6"/>
  <c r="AO29" i="6" s="1"/>
  <c r="S29" i="6"/>
  <c r="AP28" i="6"/>
  <c r="T28" i="6"/>
  <c r="AO28" i="6" s="1"/>
  <c r="S28" i="6"/>
  <c r="AP27" i="6"/>
  <c r="T27" i="6"/>
  <c r="S27" i="6"/>
  <c r="AN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AP24" i="6"/>
  <c r="AL24" i="6"/>
  <c r="AL25" i="6" s="1"/>
  <c r="AK24" i="6"/>
  <c r="AK25" i="6" s="1"/>
  <c r="AP23" i="6"/>
  <c r="T23" i="6"/>
  <c r="T25" i="6" s="1"/>
  <c r="S23" i="6"/>
  <c r="S25" i="6" s="1"/>
  <c r="AN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AP20" i="6"/>
  <c r="T20" i="6"/>
  <c r="AO20" i="6" s="1"/>
  <c r="S20" i="6"/>
  <c r="AP19" i="6"/>
  <c r="T19" i="6"/>
  <c r="S19" i="6"/>
  <c r="AM48" i="5"/>
  <c r="AN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AP46" i="5"/>
  <c r="AL46" i="5"/>
  <c r="AO46" i="5" s="1"/>
  <c r="AK46" i="5"/>
  <c r="AK47" i="5" s="1"/>
  <c r="AP45" i="5"/>
  <c r="T45" i="5"/>
  <c r="T47" i="5" s="1"/>
  <c r="S45" i="5"/>
  <c r="S47" i="5" s="1"/>
  <c r="AN43" i="5"/>
  <c r="AJ43" i="5"/>
  <c r="AI43" i="5"/>
  <c r="AH43" i="5"/>
  <c r="AG43" i="5"/>
  <c r="AG48" i="5" s="1"/>
  <c r="AF43" i="5"/>
  <c r="AE43" i="5"/>
  <c r="AD43" i="5"/>
  <c r="AC43" i="5"/>
  <c r="AB43" i="5"/>
  <c r="AA43" i="5"/>
  <c r="Z43" i="5"/>
  <c r="Y43" i="5"/>
  <c r="Y48" i="5" s="1"/>
  <c r="X43" i="5"/>
  <c r="W43" i="5"/>
  <c r="V43" i="5"/>
  <c r="AP43" i="5" s="1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AP42" i="5"/>
  <c r="AL42" i="5"/>
  <c r="AO42" i="5" s="1"/>
  <c r="AK42" i="5"/>
  <c r="AP41" i="5"/>
  <c r="T41" i="5"/>
  <c r="AO41" i="5" s="1"/>
  <c r="S41" i="5"/>
  <c r="AP40" i="5"/>
  <c r="AL40" i="5"/>
  <c r="AO40" i="5" s="1"/>
  <c r="AK40" i="5"/>
  <c r="AP39" i="5"/>
  <c r="T39" i="5"/>
  <c r="AO39" i="5" s="1"/>
  <c r="S39" i="5"/>
  <c r="AP38" i="5"/>
  <c r="AL38" i="5"/>
  <c r="AO38" i="5" s="1"/>
  <c r="AK38" i="5"/>
  <c r="AP37" i="5"/>
  <c r="AL37" i="5"/>
  <c r="AO37" i="5" s="1"/>
  <c r="AK37" i="5"/>
  <c r="AP36" i="5"/>
  <c r="T36" i="5"/>
  <c r="AO36" i="5" s="1"/>
  <c r="S36" i="5"/>
  <c r="AP35" i="5"/>
  <c r="AL35" i="5"/>
  <c r="AO35" i="5" s="1"/>
  <c r="AK35" i="5"/>
  <c r="AP34" i="5"/>
  <c r="T34" i="5"/>
  <c r="AO34" i="5" s="1"/>
  <c r="S34" i="5"/>
  <c r="AP33" i="5"/>
  <c r="AL33" i="5"/>
  <c r="AO33" i="5" s="1"/>
  <c r="AK33" i="5"/>
  <c r="AP32" i="5"/>
  <c r="AL32" i="5"/>
  <c r="AO32" i="5" s="1"/>
  <c r="AK32" i="5"/>
  <c r="AP31" i="5"/>
  <c r="T31" i="5"/>
  <c r="AO31" i="5" s="1"/>
  <c r="S31" i="5"/>
  <c r="AP30" i="5"/>
  <c r="AL30" i="5"/>
  <c r="AK30" i="5"/>
  <c r="AK43" i="5" s="1"/>
  <c r="AP29" i="5"/>
  <c r="T29" i="5"/>
  <c r="AO29" i="5" s="1"/>
  <c r="S29" i="5"/>
  <c r="AP28" i="5"/>
  <c r="T28" i="5"/>
  <c r="AO28" i="5" s="1"/>
  <c r="S28" i="5"/>
  <c r="AP27" i="5"/>
  <c r="T27" i="5"/>
  <c r="AO27" i="5" s="1"/>
  <c r="S27" i="5"/>
  <c r="AP26" i="5"/>
  <c r="T26" i="5"/>
  <c r="AO26" i="5" s="1"/>
  <c r="S26" i="5"/>
  <c r="AP25" i="5"/>
  <c r="T25" i="5"/>
  <c r="AO25" i="5" s="1"/>
  <c r="S25" i="5"/>
  <c r="AP24" i="5"/>
  <c r="T24" i="5"/>
  <c r="AO24" i="5" s="1"/>
  <c r="S24" i="5"/>
  <c r="AP23" i="5"/>
  <c r="T23" i="5"/>
  <c r="AO23" i="5" s="1"/>
  <c r="S23" i="5"/>
  <c r="AN21" i="5"/>
  <c r="AL21" i="5"/>
  <c r="AK21" i="5"/>
  <c r="AJ21" i="5"/>
  <c r="AJ48" i="5" s="1"/>
  <c r="AI21" i="5"/>
  <c r="AH21" i="5"/>
  <c r="AH48" i="5" s="1"/>
  <c r="AG21" i="5"/>
  <c r="AF21" i="5"/>
  <c r="AE21" i="5"/>
  <c r="AE48" i="5" s="1"/>
  <c r="AD21" i="5"/>
  <c r="AC21" i="5"/>
  <c r="AC48" i="5" s="1"/>
  <c r="AB21" i="5"/>
  <c r="AB48" i="5" s="1"/>
  <c r="AA21" i="5"/>
  <c r="Z21" i="5"/>
  <c r="Z48" i="5" s="1"/>
  <c r="Y21" i="5"/>
  <c r="X21" i="5"/>
  <c r="W21" i="5"/>
  <c r="W48" i="5" s="1"/>
  <c r="V21" i="5"/>
  <c r="R21" i="5"/>
  <c r="R48" i="5" s="1"/>
  <c r="Q21" i="5"/>
  <c r="P21" i="5"/>
  <c r="O21" i="5"/>
  <c r="N21" i="5"/>
  <c r="M21" i="5"/>
  <c r="M48" i="5" s="1"/>
  <c r="L21" i="5"/>
  <c r="K21" i="5"/>
  <c r="K48" i="5" s="1"/>
  <c r="J21" i="5"/>
  <c r="J48" i="5" s="1"/>
  <c r="I21" i="5"/>
  <c r="H21" i="5"/>
  <c r="G21" i="5"/>
  <c r="F21" i="5"/>
  <c r="E21" i="5"/>
  <c r="E48" i="5" s="1"/>
  <c r="AP20" i="5"/>
  <c r="T20" i="5"/>
  <c r="AO20" i="5" s="1"/>
  <c r="S20" i="5"/>
  <c r="AP19" i="5"/>
  <c r="T19" i="5"/>
  <c r="AO19" i="5" s="1"/>
  <c r="S19" i="5"/>
  <c r="AN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AP51" i="4"/>
  <c r="AP52" i="4" s="1"/>
  <c r="AL51" i="4"/>
  <c r="AO51" i="4" s="1"/>
  <c r="AO52" i="4" s="1"/>
  <c r="AK51" i="4"/>
  <c r="AK52" i="4" s="1"/>
  <c r="AN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R49" i="4"/>
  <c r="Q49" i="4"/>
  <c r="P49" i="4"/>
  <c r="P53" i="4" s="1"/>
  <c r="O49" i="4"/>
  <c r="N49" i="4"/>
  <c r="M49" i="4"/>
  <c r="L49" i="4"/>
  <c r="K49" i="4"/>
  <c r="J49" i="4"/>
  <c r="I49" i="4"/>
  <c r="H49" i="4"/>
  <c r="G49" i="4"/>
  <c r="F49" i="4"/>
  <c r="E49" i="4"/>
  <c r="AP48" i="4"/>
  <c r="T48" i="4"/>
  <c r="AO48" i="4" s="1"/>
  <c r="S48" i="4"/>
  <c r="AP47" i="4"/>
  <c r="T47" i="4"/>
  <c r="AO47" i="4" s="1"/>
  <c r="S47" i="4"/>
  <c r="AP46" i="4"/>
  <c r="AL46" i="4"/>
  <c r="AO46" i="4" s="1"/>
  <c r="AK46" i="4"/>
  <c r="AP45" i="4"/>
  <c r="T45" i="4"/>
  <c r="AO45" i="4" s="1"/>
  <c r="S45" i="4"/>
  <c r="AP44" i="4"/>
  <c r="T44" i="4"/>
  <c r="AO44" i="4" s="1"/>
  <c r="S44" i="4"/>
  <c r="AP43" i="4"/>
  <c r="AL43" i="4"/>
  <c r="AO43" i="4" s="1"/>
  <c r="AK43" i="4"/>
  <c r="AP42" i="4"/>
  <c r="AL42" i="4"/>
  <c r="AO42" i="4" s="1"/>
  <c r="AK42" i="4"/>
  <c r="AP41" i="4"/>
  <c r="AL41" i="4"/>
  <c r="AO41" i="4" s="1"/>
  <c r="AK41" i="4"/>
  <c r="AP40" i="4"/>
  <c r="AL40" i="4"/>
  <c r="AO40" i="4" s="1"/>
  <c r="AK40" i="4"/>
  <c r="AK49" i="4" s="1"/>
  <c r="AP39" i="4"/>
  <c r="T39" i="4"/>
  <c r="AO39" i="4" s="1"/>
  <c r="S39" i="4"/>
  <c r="AP38" i="4"/>
  <c r="T38" i="4"/>
  <c r="AO38" i="4" s="1"/>
  <c r="S38" i="4"/>
  <c r="AP37" i="4"/>
  <c r="AL37" i="4"/>
  <c r="AO37" i="4" s="1"/>
  <c r="AK37" i="4"/>
  <c r="AP36" i="4"/>
  <c r="AL36" i="4"/>
  <c r="AO36" i="4" s="1"/>
  <c r="AK36" i="4"/>
  <c r="AP35" i="4"/>
  <c r="T35" i="4"/>
  <c r="AO35" i="4" s="1"/>
  <c r="S35" i="4"/>
  <c r="AP34" i="4"/>
  <c r="T34" i="4"/>
  <c r="AO34" i="4" s="1"/>
  <c r="S34" i="4"/>
  <c r="S49" i="4" s="1"/>
  <c r="AN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AP31" i="4"/>
  <c r="T31" i="4"/>
  <c r="AO31" i="4" s="1"/>
  <c r="S31" i="4"/>
  <c r="AP30" i="4"/>
  <c r="AL30" i="4"/>
  <c r="AO30" i="4" s="1"/>
  <c r="AK30" i="4"/>
  <c r="AK32" i="4" s="1"/>
  <c r="AP29" i="4"/>
  <c r="AP32" i="4" s="1"/>
  <c r="T29" i="4"/>
  <c r="AO29" i="4" s="1"/>
  <c r="S29" i="4"/>
  <c r="AN27" i="4"/>
  <c r="AJ27" i="4"/>
  <c r="AI27" i="4"/>
  <c r="AI53" i="4" s="1"/>
  <c r="AH27" i="4"/>
  <c r="AG27" i="4"/>
  <c r="AF27" i="4"/>
  <c r="AE27" i="4"/>
  <c r="AD27" i="4"/>
  <c r="AC27" i="4"/>
  <c r="AB27" i="4"/>
  <c r="AA27" i="4"/>
  <c r="AA53" i="4" s="1"/>
  <c r="Z27" i="4"/>
  <c r="Y27" i="4"/>
  <c r="X27" i="4"/>
  <c r="W27" i="4"/>
  <c r="V27" i="4"/>
  <c r="T27" i="4"/>
  <c r="S27" i="4"/>
  <c r="R27" i="4"/>
  <c r="Q27" i="4"/>
  <c r="P27" i="4"/>
  <c r="O27" i="4"/>
  <c r="N27" i="4"/>
  <c r="M27" i="4"/>
  <c r="L27" i="4"/>
  <c r="L53" i="4" s="1"/>
  <c r="K27" i="4"/>
  <c r="J27" i="4"/>
  <c r="I27" i="4"/>
  <c r="H27" i="4"/>
  <c r="G27" i="4"/>
  <c r="F27" i="4"/>
  <c r="E27" i="4"/>
  <c r="AP26" i="4"/>
  <c r="AL26" i="4"/>
  <c r="AO26" i="4" s="1"/>
  <c r="AK26" i="4"/>
  <c r="AK27" i="4" s="1"/>
  <c r="AP25" i="4"/>
  <c r="AP27" i="4" s="1"/>
  <c r="T25" i="4"/>
  <c r="AO25" i="4" s="1"/>
  <c r="AN23" i="4"/>
  <c r="AN53" i="4" s="1"/>
  <c r="AJ23" i="4"/>
  <c r="AI23" i="4"/>
  <c r="AH23" i="4"/>
  <c r="AG23" i="4"/>
  <c r="AG53" i="4" s="1"/>
  <c r="AF23" i="4"/>
  <c r="AE23" i="4"/>
  <c r="AD23" i="4"/>
  <c r="AD53" i="4" s="1"/>
  <c r="AC23" i="4"/>
  <c r="AB23" i="4"/>
  <c r="AA23" i="4"/>
  <c r="Z23" i="4"/>
  <c r="Y23" i="4"/>
  <c r="Y53" i="4" s="1"/>
  <c r="X23" i="4"/>
  <c r="W23" i="4"/>
  <c r="V23" i="4"/>
  <c r="V53" i="4" s="1"/>
  <c r="R23" i="4"/>
  <c r="Q23" i="4"/>
  <c r="P23" i="4"/>
  <c r="O23" i="4"/>
  <c r="N23" i="4"/>
  <c r="N53" i="4" s="1"/>
  <c r="M23" i="4"/>
  <c r="M53" i="4" s="1"/>
  <c r="L23" i="4"/>
  <c r="K23" i="4"/>
  <c r="J23" i="4"/>
  <c r="I23" i="4"/>
  <c r="H23" i="4"/>
  <c r="H53" i="4" s="1"/>
  <c r="G23" i="4"/>
  <c r="F23" i="4"/>
  <c r="F53" i="4" s="1"/>
  <c r="E23" i="4"/>
  <c r="E53" i="4" s="1"/>
  <c r="AP22" i="4"/>
  <c r="AL22" i="4"/>
  <c r="AL23" i="4" s="1"/>
  <c r="AK22" i="4"/>
  <c r="AK23" i="4" s="1"/>
  <c r="AP21" i="4"/>
  <c r="AO21" i="4"/>
  <c r="T21" i="4"/>
  <c r="S21" i="4"/>
  <c r="AP20" i="4"/>
  <c r="T20" i="4"/>
  <c r="AO20" i="4" s="1"/>
  <c r="S20" i="4"/>
  <c r="AP19" i="4"/>
  <c r="AP23" i="4" s="1"/>
  <c r="AO19" i="4"/>
  <c r="T19" i="4"/>
  <c r="T23" i="4" s="1"/>
  <c r="S19" i="4"/>
  <c r="S23" i="4" s="1"/>
  <c r="AN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AP67" i="3"/>
  <c r="AO67" i="3"/>
  <c r="AL67" i="3"/>
  <c r="AK67" i="3"/>
  <c r="AP66" i="3"/>
  <c r="AL66" i="3"/>
  <c r="AO66" i="3" s="1"/>
  <c r="AO68" i="3" s="1"/>
  <c r="AK66" i="3"/>
  <c r="AP65" i="3"/>
  <c r="AO65" i="3"/>
  <c r="T65" i="3"/>
  <c r="T68" i="3" s="1"/>
  <c r="S65" i="3"/>
  <c r="S68" i="3" s="1"/>
  <c r="AO63" i="3"/>
  <c r="AN63" i="3"/>
  <c r="AL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AP62" i="3"/>
  <c r="AP63" i="3" s="1"/>
  <c r="AO62" i="3"/>
  <c r="AL62" i="3"/>
  <c r="AK62" i="3"/>
  <c r="AK63" i="3" s="1"/>
  <c r="AN60" i="3"/>
  <c r="AL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AP59" i="3"/>
  <c r="AO59" i="3"/>
  <c r="AL59" i="3"/>
  <c r="AK59" i="3"/>
  <c r="AP58" i="3"/>
  <c r="AL58" i="3"/>
  <c r="AO58" i="3" s="1"/>
  <c r="AO60" i="3" s="1"/>
  <c r="AK58" i="3"/>
  <c r="AN56" i="3"/>
  <c r="AL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AP55" i="3"/>
  <c r="AO55" i="3"/>
  <c r="T55" i="3"/>
  <c r="S55" i="3"/>
  <c r="S56" i="3" s="1"/>
  <c r="AP54" i="3"/>
  <c r="AL54" i="3"/>
  <c r="AO54" i="3" s="1"/>
  <c r="AK54" i="3"/>
  <c r="AP53" i="3"/>
  <c r="AO53" i="3"/>
  <c r="AL53" i="3"/>
  <c r="AK53" i="3"/>
  <c r="AP52" i="3"/>
  <c r="T52" i="3"/>
  <c r="AO52" i="3" s="1"/>
  <c r="S52" i="3"/>
  <c r="AP51" i="3"/>
  <c r="AO51" i="3"/>
  <c r="AL51" i="3"/>
  <c r="AK51" i="3"/>
  <c r="AP50" i="3"/>
  <c r="AL50" i="3"/>
  <c r="AO50" i="3" s="1"/>
  <c r="AK50" i="3"/>
  <c r="AP49" i="3"/>
  <c r="AO49" i="3"/>
  <c r="AL49" i="3"/>
  <c r="AK49" i="3"/>
  <c r="AP48" i="3"/>
  <c r="T48" i="3"/>
  <c r="AO48" i="3" s="1"/>
  <c r="S48" i="3"/>
  <c r="AP47" i="3"/>
  <c r="AO47" i="3"/>
  <c r="AL47" i="3"/>
  <c r="AK47" i="3"/>
  <c r="AK56" i="3" s="1"/>
  <c r="AP46" i="3"/>
  <c r="T46" i="3"/>
  <c r="T56" i="3" s="1"/>
  <c r="S46" i="3"/>
  <c r="AN44" i="3"/>
  <c r="AL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AP43" i="3"/>
  <c r="AO43" i="3"/>
  <c r="T43" i="3"/>
  <c r="S43" i="3"/>
  <c r="AP42" i="3"/>
  <c r="AL42" i="3"/>
  <c r="AO42" i="3" s="1"/>
  <c r="AK42" i="3"/>
  <c r="AP41" i="3"/>
  <c r="AO41" i="3"/>
  <c r="T41" i="3"/>
  <c r="S41" i="3"/>
  <c r="AP40" i="3"/>
  <c r="T40" i="3"/>
  <c r="AO40" i="3" s="1"/>
  <c r="S40" i="3"/>
  <c r="AP39" i="3"/>
  <c r="AO39" i="3"/>
  <c r="T39" i="3"/>
  <c r="S39" i="3"/>
  <c r="AP38" i="3"/>
  <c r="T38" i="3"/>
  <c r="AO38" i="3" s="1"/>
  <c r="S38" i="3"/>
  <c r="AP37" i="3"/>
  <c r="AO37" i="3"/>
  <c r="T37" i="3"/>
  <c r="S37" i="3"/>
  <c r="AP36" i="3"/>
  <c r="T36" i="3"/>
  <c r="AO36" i="3" s="1"/>
  <c r="S36" i="3"/>
  <c r="AP35" i="3"/>
  <c r="AO35" i="3"/>
  <c r="T35" i="3"/>
  <c r="S35" i="3"/>
  <c r="AP34" i="3"/>
  <c r="AL34" i="3"/>
  <c r="AO34" i="3" s="1"/>
  <c r="AK34" i="3"/>
  <c r="AP33" i="3"/>
  <c r="AO33" i="3"/>
  <c r="T33" i="3"/>
  <c r="S33" i="3"/>
  <c r="AP32" i="3"/>
  <c r="AL32" i="3"/>
  <c r="AO32" i="3" s="1"/>
  <c r="AK32" i="3"/>
  <c r="AK44" i="3" s="1"/>
  <c r="AP31" i="3"/>
  <c r="AP44" i="3" s="1"/>
  <c r="AO31" i="3"/>
  <c r="T31" i="3"/>
  <c r="S31" i="3"/>
  <c r="S44" i="3" s="1"/>
  <c r="AN29" i="3"/>
  <c r="AJ29" i="3"/>
  <c r="AI29" i="3"/>
  <c r="AH29" i="3"/>
  <c r="AG29" i="3"/>
  <c r="AG69" i="3" s="1"/>
  <c r="AF29" i="3"/>
  <c r="AE29" i="3"/>
  <c r="AE69" i="3" s="1"/>
  <c r="AD29" i="3"/>
  <c r="AC29" i="3"/>
  <c r="AB29" i="3"/>
  <c r="AA29" i="3"/>
  <c r="Z29" i="3"/>
  <c r="Y29" i="3"/>
  <c r="Y69" i="3" s="1"/>
  <c r="X29" i="3"/>
  <c r="W29" i="3"/>
  <c r="W69" i="3" s="1"/>
  <c r="V29" i="3"/>
  <c r="R29" i="3"/>
  <c r="R69" i="3" s="1"/>
  <c r="Q29" i="3"/>
  <c r="P29" i="3"/>
  <c r="O29" i="3"/>
  <c r="O69" i="3" s="1"/>
  <c r="N29" i="3"/>
  <c r="M29" i="3"/>
  <c r="M69" i="3" s="1"/>
  <c r="L29" i="3"/>
  <c r="K29" i="3"/>
  <c r="J29" i="3"/>
  <c r="J69" i="3" s="1"/>
  <c r="I29" i="3"/>
  <c r="H29" i="3"/>
  <c r="G29" i="3"/>
  <c r="G69" i="3" s="1"/>
  <c r="F29" i="3"/>
  <c r="E29" i="3"/>
  <c r="E69" i="3" s="1"/>
  <c r="AP28" i="3"/>
  <c r="T28" i="3"/>
  <c r="AO28" i="3" s="1"/>
  <c r="S28" i="3"/>
  <c r="AP27" i="3"/>
  <c r="AO27" i="3"/>
  <c r="T27" i="3"/>
  <c r="S27" i="3"/>
  <c r="AP26" i="3"/>
  <c r="T26" i="3"/>
  <c r="AO26" i="3" s="1"/>
  <c r="S26" i="3"/>
  <c r="AP25" i="3"/>
  <c r="AO25" i="3"/>
  <c r="AL25" i="3"/>
  <c r="AK25" i="3"/>
  <c r="AP24" i="3"/>
  <c r="T24" i="3"/>
  <c r="AO24" i="3" s="1"/>
  <c r="S24" i="3"/>
  <c r="AP23" i="3"/>
  <c r="AO23" i="3"/>
  <c r="T23" i="3"/>
  <c r="S23" i="3"/>
  <c r="AP22" i="3"/>
  <c r="T22" i="3"/>
  <c r="AO22" i="3" s="1"/>
  <c r="S22" i="3"/>
  <c r="AP21" i="3"/>
  <c r="AO21" i="3"/>
  <c r="AL21" i="3"/>
  <c r="AK21" i="3"/>
  <c r="AP20" i="3"/>
  <c r="AL20" i="3"/>
  <c r="AL29" i="3" s="1"/>
  <c r="AK20" i="3"/>
  <c r="AP19" i="3"/>
  <c r="AP29" i="3" s="1"/>
  <c r="AO19" i="3"/>
  <c r="T19" i="3"/>
  <c r="S19" i="3"/>
  <c r="S29" i="3" s="1"/>
  <c r="E59" i="2"/>
  <c r="D59" i="2"/>
  <c r="E48" i="2"/>
  <c r="D48" i="2"/>
  <c r="E47" i="2"/>
  <c r="D47" i="2"/>
  <c r="E45" i="2"/>
  <c r="D45" i="2"/>
  <c r="E44" i="2"/>
  <c r="D44" i="2"/>
  <c r="E23" i="2"/>
  <c r="D23" i="2"/>
  <c r="D16" i="2"/>
  <c r="W158" i="1"/>
  <c r="Y158" i="1" s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Y157" i="1"/>
  <c r="U157" i="1"/>
  <c r="X157" i="1" s="1"/>
  <c r="T157" i="1"/>
  <c r="Y156" i="1"/>
  <c r="U156" i="1"/>
  <c r="X156" i="1" s="1"/>
  <c r="T156" i="1"/>
  <c r="Y155" i="1"/>
  <c r="U155" i="1"/>
  <c r="X155" i="1" s="1"/>
  <c r="T155" i="1"/>
  <c r="Y154" i="1"/>
  <c r="U154" i="1"/>
  <c r="X154" i="1" s="1"/>
  <c r="T154" i="1"/>
  <c r="Y153" i="1"/>
  <c r="U153" i="1"/>
  <c r="X153" i="1" s="1"/>
  <c r="T153" i="1"/>
  <c r="Y152" i="1"/>
  <c r="U152" i="1"/>
  <c r="X152" i="1" s="1"/>
  <c r="T152" i="1"/>
  <c r="Y151" i="1"/>
  <c r="U151" i="1"/>
  <c r="X151" i="1" s="1"/>
  <c r="T151" i="1"/>
  <c r="Y150" i="1"/>
  <c r="U150" i="1"/>
  <c r="X150" i="1" s="1"/>
  <c r="T150" i="1"/>
  <c r="Y149" i="1"/>
  <c r="U149" i="1"/>
  <c r="X149" i="1" s="1"/>
  <c r="T149" i="1"/>
  <c r="Y148" i="1"/>
  <c r="U148" i="1"/>
  <c r="X148" i="1" s="1"/>
  <c r="T148" i="1"/>
  <c r="Y147" i="1"/>
  <c r="U147" i="1"/>
  <c r="X147" i="1" s="1"/>
  <c r="T147" i="1"/>
  <c r="Y146" i="1"/>
  <c r="U146" i="1"/>
  <c r="X146" i="1" s="1"/>
  <c r="T146" i="1"/>
  <c r="Y145" i="1"/>
  <c r="U145" i="1"/>
  <c r="X145" i="1" s="1"/>
  <c r="T145" i="1"/>
  <c r="Y144" i="1"/>
  <c r="U144" i="1"/>
  <c r="X144" i="1" s="1"/>
  <c r="T144" i="1"/>
  <c r="Y143" i="1"/>
  <c r="U143" i="1"/>
  <c r="X143" i="1" s="1"/>
  <c r="T143" i="1"/>
  <c r="Y142" i="1"/>
  <c r="U142" i="1"/>
  <c r="X142" i="1" s="1"/>
  <c r="T142" i="1"/>
  <c r="Y141" i="1"/>
  <c r="U141" i="1"/>
  <c r="T141" i="1"/>
  <c r="S139" i="1"/>
  <c r="R139" i="1"/>
  <c r="AH33" i="1" s="1"/>
  <c r="Q139" i="1"/>
  <c r="P139" i="1"/>
  <c r="O139" i="1"/>
  <c r="N139" i="1"/>
  <c r="M139" i="1"/>
  <c r="L139" i="1"/>
  <c r="K139" i="1"/>
  <c r="J139" i="1"/>
  <c r="I139" i="1"/>
  <c r="H139" i="1"/>
  <c r="G139" i="1"/>
  <c r="F139" i="1"/>
  <c r="U138" i="1"/>
  <c r="T138" i="1"/>
  <c r="AA137" i="1"/>
  <c r="U137" i="1"/>
  <c r="T137" i="1"/>
  <c r="AA136" i="1"/>
  <c r="U136" i="1"/>
  <c r="T136" i="1"/>
  <c r="Y135" i="1"/>
  <c r="E46" i="2" s="1"/>
  <c r="U135" i="1"/>
  <c r="X135" i="1" s="1"/>
  <c r="T135" i="1"/>
  <c r="AA134" i="1"/>
  <c r="U134" i="1"/>
  <c r="T134" i="1"/>
  <c r="AA133" i="1"/>
  <c r="U133" i="1"/>
  <c r="T133" i="1"/>
  <c r="Y132" i="1"/>
  <c r="E43" i="2" s="1"/>
  <c r="U132" i="1"/>
  <c r="T132" i="1"/>
  <c r="W123" i="1"/>
  <c r="Y123" i="1" s="1"/>
  <c r="V123" i="1"/>
  <c r="V159" i="1" s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Y122" i="1"/>
  <c r="U122" i="1"/>
  <c r="X122" i="1" s="1"/>
  <c r="T122" i="1"/>
  <c r="Y121" i="1"/>
  <c r="U121" i="1"/>
  <c r="X121" i="1" s="1"/>
  <c r="T121" i="1"/>
  <c r="Y120" i="1"/>
  <c r="U120" i="1"/>
  <c r="X120" i="1" s="1"/>
  <c r="T120" i="1"/>
  <c r="Y119" i="1"/>
  <c r="U119" i="1"/>
  <c r="X119" i="1" s="1"/>
  <c r="T119" i="1"/>
  <c r="Y118" i="1"/>
  <c r="U118" i="1"/>
  <c r="X118" i="1" s="1"/>
  <c r="T118" i="1"/>
  <c r="Y117" i="1"/>
  <c r="U117" i="1"/>
  <c r="X117" i="1" s="1"/>
  <c r="T117" i="1"/>
  <c r="Y116" i="1"/>
  <c r="U116" i="1"/>
  <c r="X116" i="1" s="1"/>
  <c r="T116" i="1"/>
  <c r="Y115" i="1"/>
  <c r="U115" i="1"/>
  <c r="X115" i="1" s="1"/>
  <c r="T115" i="1"/>
  <c r="Y114" i="1"/>
  <c r="U114" i="1"/>
  <c r="X114" i="1" s="1"/>
  <c r="T114" i="1"/>
  <c r="Y113" i="1"/>
  <c r="U113" i="1"/>
  <c r="X113" i="1" s="1"/>
  <c r="T113" i="1"/>
  <c r="Y112" i="1"/>
  <c r="U112" i="1"/>
  <c r="X112" i="1" s="1"/>
  <c r="T112" i="1"/>
  <c r="Y111" i="1"/>
  <c r="U111" i="1"/>
  <c r="X111" i="1" s="1"/>
  <c r="T111" i="1"/>
  <c r="Y110" i="1"/>
  <c r="U110" i="1"/>
  <c r="X110" i="1" s="1"/>
  <c r="T110" i="1"/>
  <c r="Y109" i="1"/>
  <c r="U109" i="1"/>
  <c r="X109" i="1" s="1"/>
  <c r="T109" i="1"/>
  <c r="Y108" i="1"/>
  <c r="U108" i="1"/>
  <c r="X108" i="1" s="1"/>
  <c r="T108" i="1"/>
  <c r="Y107" i="1"/>
  <c r="U107" i="1"/>
  <c r="X107" i="1" s="1"/>
  <c r="T107" i="1"/>
  <c r="Y106" i="1"/>
  <c r="U106" i="1"/>
  <c r="X106" i="1" s="1"/>
  <c r="T106" i="1"/>
  <c r="Y105" i="1"/>
  <c r="U105" i="1"/>
  <c r="X105" i="1" s="1"/>
  <c r="T105" i="1"/>
  <c r="Y104" i="1"/>
  <c r="U104" i="1"/>
  <c r="X104" i="1" s="1"/>
  <c r="T104" i="1"/>
  <c r="Y103" i="1"/>
  <c r="U103" i="1"/>
  <c r="X103" i="1" s="1"/>
  <c r="T103" i="1"/>
  <c r="Y102" i="1"/>
  <c r="U102" i="1"/>
  <c r="X102" i="1" s="1"/>
  <c r="T102" i="1"/>
  <c r="Y101" i="1"/>
  <c r="U101" i="1"/>
  <c r="X101" i="1" s="1"/>
  <c r="T101" i="1"/>
  <c r="Y100" i="1"/>
  <c r="U100" i="1"/>
  <c r="X100" i="1" s="1"/>
  <c r="T100" i="1"/>
  <c r="Y99" i="1"/>
  <c r="U99" i="1"/>
  <c r="X99" i="1" s="1"/>
  <c r="T99" i="1"/>
  <c r="Y98" i="1"/>
  <c r="U98" i="1"/>
  <c r="X98" i="1" s="1"/>
  <c r="T98" i="1"/>
  <c r="Y97" i="1"/>
  <c r="U97" i="1"/>
  <c r="X97" i="1" s="1"/>
  <c r="T97" i="1"/>
  <c r="Y96" i="1"/>
  <c r="U96" i="1"/>
  <c r="X96" i="1" s="1"/>
  <c r="T96" i="1"/>
  <c r="Y95" i="1"/>
  <c r="U95" i="1"/>
  <c r="X95" i="1" s="1"/>
  <c r="T95" i="1"/>
  <c r="Y94" i="1"/>
  <c r="U94" i="1"/>
  <c r="X94" i="1" s="1"/>
  <c r="T94" i="1"/>
  <c r="Y93" i="1"/>
  <c r="U93" i="1"/>
  <c r="X93" i="1" s="1"/>
  <c r="T93" i="1"/>
  <c r="Y92" i="1"/>
  <c r="U92" i="1"/>
  <c r="X92" i="1" s="1"/>
  <c r="T92" i="1"/>
  <c r="Y91" i="1"/>
  <c r="U91" i="1"/>
  <c r="X91" i="1" s="1"/>
  <c r="T91" i="1"/>
  <c r="Y90" i="1"/>
  <c r="U90" i="1"/>
  <c r="X90" i="1" s="1"/>
  <c r="T90" i="1"/>
  <c r="Y89" i="1"/>
  <c r="U89" i="1"/>
  <c r="X89" i="1" s="1"/>
  <c r="T89" i="1"/>
  <c r="Y88" i="1"/>
  <c r="U88" i="1"/>
  <c r="X88" i="1" s="1"/>
  <c r="T88" i="1"/>
  <c r="Y87" i="1"/>
  <c r="U87" i="1"/>
  <c r="X87" i="1" s="1"/>
  <c r="T87" i="1"/>
  <c r="Y86" i="1"/>
  <c r="U86" i="1"/>
  <c r="X86" i="1" s="1"/>
  <c r="T86" i="1"/>
  <c r="Y85" i="1"/>
  <c r="U85" i="1"/>
  <c r="X85" i="1" s="1"/>
  <c r="T85" i="1"/>
  <c r="Y84" i="1"/>
  <c r="U84" i="1"/>
  <c r="X84" i="1" s="1"/>
  <c r="T84" i="1"/>
  <c r="Y83" i="1"/>
  <c r="U83" i="1"/>
  <c r="X83" i="1" s="1"/>
  <c r="T83" i="1"/>
  <c r="Y82" i="1"/>
  <c r="U82" i="1"/>
  <c r="X82" i="1" s="1"/>
  <c r="T82" i="1"/>
  <c r="Y81" i="1"/>
  <c r="U81" i="1"/>
  <c r="X81" i="1" s="1"/>
  <c r="T81" i="1"/>
  <c r="Y80" i="1"/>
  <c r="U80" i="1"/>
  <c r="X80" i="1" s="1"/>
  <c r="T80" i="1"/>
  <c r="Y79" i="1"/>
  <c r="U79" i="1"/>
  <c r="X79" i="1" s="1"/>
  <c r="T79" i="1"/>
  <c r="Y78" i="1"/>
  <c r="U78" i="1"/>
  <c r="X78" i="1" s="1"/>
  <c r="T78" i="1"/>
  <c r="Y77" i="1"/>
  <c r="U77" i="1"/>
  <c r="X77" i="1" s="1"/>
  <c r="T77" i="1"/>
  <c r="Y76" i="1"/>
  <c r="U76" i="1"/>
  <c r="T76" i="1"/>
  <c r="W74" i="1"/>
  <c r="Y74" i="1" s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Y73" i="1"/>
  <c r="U73" i="1"/>
  <c r="X73" i="1" s="1"/>
  <c r="T73" i="1"/>
  <c r="Y72" i="1"/>
  <c r="U72" i="1"/>
  <c r="X72" i="1" s="1"/>
  <c r="T72" i="1"/>
  <c r="Y71" i="1"/>
  <c r="U71" i="1"/>
  <c r="X71" i="1" s="1"/>
  <c r="T71" i="1"/>
  <c r="Y70" i="1"/>
  <c r="U70" i="1"/>
  <c r="X70" i="1" s="1"/>
  <c r="T70" i="1"/>
  <c r="Y69" i="1"/>
  <c r="U69" i="1"/>
  <c r="X69" i="1" s="1"/>
  <c r="T69" i="1"/>
  <c r="Y68" i="1"/>
  <c r="U68" i="1"/>
  <c r="X68" i="1" s="1"/>
  <c r="T68" i="1"/>
  <c r="Y67" i="1"/>
  <c r="U67" i="1"/>
  <c r="X67" i="1" s="1"/>
  <c r="T67" i="1"/>
  <c r="U66" i="1"/>
  <c r="X66" i="1" s="1"/>
  <c r="AA66" i="1" s="1"/>
  <c r="T66" i="1"/>
  <c r="Y65" i="1"/>
  <c r="U65" i="1"/>
  <c r="X65" i="1" s="1"/>
  <c r="T65" i="1"/>
  <c r="Y64" i="1"/>
  <c r="U64" i="1"/>
  <c r="X64" i="1" s="1"/>
  <c r="T64" i="1"/>
  <c r="Y63" i="1"/>
  <c r="U63" i="1"/>
  <c r="X63" i="1" s="1"/>
  <c r="T63" i="1"/>
  <c r="Y62" i="1"/>
  <c r="U62" i="1"/>
  <c r="X62" i="1" s="1"/>
  <c r="T62" i="1"/>
  <c r="Y61" i="1"/>
  <c r="U61" i="1"/>
  <c r="X61" i="1" s="1"/>
  <c r="T61" i="1"/>
  <c r="Y60" i="1"/>
  <c r="U60" i="1"/>
  <c r="X60" i="1" s="1"/>
  <c r="T60" i="1"/>
  <c r="Y59" i="1"/>
  <c r="U59" i="1"/>
  <c r="X59" i="1" s="1"/>
  <c r="T59" i="1"/>
  <c r="Y58" i="1"/>
  <c r="U58" i="1"/>
  <c r="X58" i="1" s="1"/>
  <c r="T58" i="1"/>
  <c r="Y57" i="1"/>
  <c r="U57" i="1"/>
  <c r="X57" i="1" s="1"/>
  <c r="T57" i="1"/>
  <c r="Y56" i="1"/>
  <c r="U56" i="1"/>
  <c r="X56" i="1" s="1"/>
  <c r="T56" i="1"/>
  <c r="Y55" i="1"/>
  <c r="U55" i="1"/>
  <c r="X55" i="1" s="1"/>
  <c r="T55" i="1"/>
  <c r="Y54" i="1"/>
  <c r="U54" i="1"/>
  <c r="T54" i="1"/>
  <c r="W52" i="1"/>
  <c r="Y52" i="1" s="1"/>
  <c r="AG29" i="1" s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Y51" i="1"/>
  <c r="U51" i="1"/>
  <c r="X51" i="1" s="1"/>
  <c r="T51" i="1"/>
  <c r="Y50" i="1"/>
  <c r="U50" i="1"/>
  <c r="X50" i="1" s="1"/>
  <c r="T50" i="1"/>
  <c r="Y49" i="1"/>
  <c r="U49" i="1"/>
  <c r="X49" i="1" s="1"/>
  <c r="T49" i="1"/>
  <c r="Y48" i="1"/>
  <c r="U48" i="1"/>
  <c r="X48" i="1" s="1"/>
  <c r="T48" i="1"/>
  <c r="Y47" i="1"/>
  <c r="U47" i="1"/>
  <c r="X47" i="1" s="1"/>
  <c r="T47" i="1"/>
  <c r="Y46" i="1"/>
  <c r="U46" i="1"/>
  <c r="X46" i="1" s="1"/>
  <c r="T46" i="1"/>
  <c r="Y45" i="1"/>
  <c r="U45" i="1"/>
  <c r="X45" i="1" s="1"/>
  <c r="T45" i="1"/>
  <c r="Y44" i="1"/>
  <c r="U44" i="1"/>
  <c r="X44" i="1" s="1"/>
  <c r="T44" i="1"/>
  <c r="Y43" i="1"/>
  <c r="U43" i="1"/>
  <c r="X43" i="1" s="1"/>
  <c r="T43" i="1"/>
  <c r="Y42" i="1"/>
  <c r="U42" i="1"/>
  <c r="X42" i="1" s="1"/>
  <c r="T42" i="1"/>
  <c r="Y41" i="1"/>
  <c r="U41" i="1"/>
  <c r="X41" i="1" s="1"/>
  <c r="T41" i="1"/>
  <c r="Y40" i="1"/>
  <c r="U40" i="1"/>
  <c r="X40" i="1" s="1"/>
  <c r="T40" i="1"/>
  <c r="Y39" i="1"/>
  <c r="U39" i="1"/>
  <c r="X39" i="1" s="1"/>
  <c r="T39" i="1"/>
  <c r="Y38" i="1"/>
  <c r="U38" i="1"/>
  <c r="X38" i="1" s="1"/>
  <c r="T38" i="1"/>
  <c r="Y37" i="1"/>
  <c r="U37" i="1"/>
  <c r="X37" i="1" s="1"/>
  <c r="T37" i="1"/>
  <c r="AE36" i="1"/>
  <c r="AD36" i="1"/>
  <c r="Y36" i="1"/>
  <c r="U36" i="1"/>
  <c r="T36" i="1"/>
  <c r="AE35" i="1"/>
  <c r="AD35" i="1"/>
  <c r="Y35" i="1"/>
  <c r="U35" i="1"/>
  <c r="X35" i="1" s="1"/>
  <c r="T35" i="1"/>
  <c r="AF33" i="1"/>
  <c r="W33" i="1"/>
  <c r="Y33" i="1" s="1"/>
  <c r="AG28" i="1" s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Y32" i="1"/>
  <c r="U32" i="1"/>
  <c r="X32" i="1" s="1"/>
  <c r="T32" i="1"/>
  <c r="Y31" i="1"/>
  <c r="U31" i="1"/>
  <c r="X31" i="1" s="1"/>
  <c r="T31" i="1"/>
  <c r="Y30" i="1"/>
  <c r="U30" i="1"/>
  <c r="X30" i="1" s="1"/>
  <c r="T30" i="1"/>
  <c r="Y29" i="1"/>
  <c r="U29" i="1"/>
  <c r="X29" i="1" s="1"/>
  <c r="T29" i="1"/>
  <c r="Y28" i="1"/>
  <c r="U28" i="1"/>
  <c r="X28" i="1" s="1"/>
  <c r="T28" i="1"/>
  <c r="Y27" i="1"/>
  <c r="U27" i="1"/>
  <c r="X27" i="1" s="1"/>
  <c r="T27" i="1"/>
  <c r="Y26" i="1"/>
  <c r="U26" i="1"/>
  <c r="X26" i="1" s="1"/>
  <c r="T26" i="1"/>
  <c r="Y25" i="1"/>
  <c r="U25" i="1"/>
  <c r="X25" i="1" s="1"/>
  <c r="T25" i="1"/>
  <c r="Y24" i="1"/>
  <c r="U24" i="1"/>
  <c r="X24" i="1" s="1"/>
  <c r="T24" i="1"/>
  <c r="Y23" i="1"/>
  <c r="U23" i="1"/>
  <c r="X23" i="1" s="1"/>
  <c r="T23" i="1"/>
  <c r="Y22" i="1"/>
  <c r="U22" i="1"/>
  <c r="X22" i="1" s="1"/>
  <c r="T22" i="1"/>
  <c r="Y21" i="1"/>
  <c r="U21" i="1"/>
  <c r="X21" i="1" s="1"/>
  <c r="T21" i="1"/>
  <c r="Y20" i="1"/>
  <c r="U20" i="1"/>
  <c r="X20" i="1" s="1"/>
  <c r="T20" i="1"/>
  <c r="Y19" i="1"/>
  <c r="U19" i="1"/>
  <c r="T19" i="1"/>
  <c r="S69" i="3" l="1"/>
  <c r="AO44" i="3"/>
  <c r="AA145" i="1"/>
  <c r="K69" i="3"/>
  <c r="AO23" i="4"/>
  <c r="G53" i="4"/>
  <c r="O53" i="4"/>
  <c r="X53" i="4"/>
  <c r="AF53" i="4"/>
  <c r="AP49" i="4"/>
  <c r="L48" i="5"/>
  <c r="V48" i="5"/>
  <c r="AD48" i="5"/>
  <c r="H69" i="3"/>
  <c r="AH69" i="3"/>
  <c r="R53" i="4"/>
  <c r="AN48" i="5"/>
  <c r="AL43" i="5"/>
  <c r="F42" i="7"/>
  <c r="N42" i="7"/>
  <c r="Y42" i="7"/>
  <c r="AG42" i="7"/>
  <c r="Z69" i="3"/>
  <c r="J53" i="4"/>
  <c r="T49" i="4"/>
  <c r="AK29" i="3"/>
  <c r="I69" i="3"/>
  <c r="Q69" i="3"/>
  <c r="AA69" i="3"/>
  <c r="AI69" i="3"/>
  <c r="AK60" i="3"/>
  <c r="AK53" i="4"/>
  <c r="I53" i="4"/>
  <c r="Q53" i="4"/>
  <c r="Z53" i="4"/>
  <c r="AH53" i="4"/>
  <c r="F48" i="5"/>
  <c r="N48" i="5"/>
  <c r="X48" i="5"/>
  <c r="AF48" i="5"/>
  <c r="AP21" i="5"/>
  <c r="H48" i="5"/>
  <c r="P48" i="5"/>
  <c r="AO45" i="5"/>
  <c r="AO47" i="5" s="1"/>
  <c r="AP21" i="6"/>
  <c r="AP42" i="6"/>
  <c r="P69" i="3"/>
  <c r="AC53" i="4"/>
  <c r="S21" i="5"/>
  <c r="G48" i="5"/>
  <c r="O48" i="5"/>
  <c r="S43" i="5"/>
  <c r="AP47" i="5"/>
  <c r="H42" i="7"/>
  <c r="P42" i="7"/>
  <c r="AA42" i="7"/>
  <c r="AI42" i="7"/>
  <c r="AO20" i="3"/>
  <c r="AO29" i="3" s="1"/>
  <c r="AO69" i="3" s="1"/>
  <c r="AC69" i="3"/>
  <c r="AO46" i="3"/>
  <c r="AO56" i="3" s="1"/>
  <c r="AP68" i="3"/>
  <c r="AL68" i="3"/>
  <c r="AL69" i="3" s="1"/>
  <c r="AO22" i="4"/>
  <c r="K53" i="4"/>
  <c r="AB53" i="4"/>
  <c r="AJ53" i="4"/>
  <c r="T32" i="4"/>
  <c r="T53" i="4" s="1"/>
  <c r="AO21" i="5"/>
  <c r="AP37" i="6"/>
  <c r="AK42" i="7"/>
  <c r="I42" i="7"/>
  <c r="Q42" i="7"/>
  <c r="AB42" i="7"/>
  <c r="AJ42" i="7"/>
  <c r="L69" i="3"/>
  <c r="V69" i="3"/>
  <c r="AD69" i="3"/>
  <c r="AN69" i="3"/>
  <c r="AP56" i="3"/>
  <c r="AP69" i="3" s="1"/>
  <c r="AP60" i="3"/>
  <c r="AK68" i="3"/>
  <c r="S32" i="4"/>
  <c r="S53" i="4" s="1"/>
  <c r="I48" i="5"/>
  <c r="Q48" i="5"/>
  <c r="AA48" i="5"/>
  <c r="AI48" i="5"/>
  <c r="T43" i="5"/>
  <c r="T52" i="6"/>
  <c r="AL42" i="7"/>
  <c r="T42" i="6"/>
  <c r="AL42" i="6"/>
  <c r="X132" i="1"/>
  <c r="D43" i="2" s="1"/>
  <c r="U139" i="1"/>
  <c r="T29" i="3"/>
  <c r="F69" i="3"/>
  <c r="N69" i="3"/>
  <c r="X69" i="3"/>
  <c r="AF69" i="3"/>
  <c r="T44" i="3"/>
  <c r="AB69" i="3"/>
  <c r="AJ69" i="3"/>
  <c r="W53" i="4"/>
  <c r="AE53" i="4"/>
  <c r="T21" i="5"/>
  <c r="AK48" i="5"/>
  <c r="W42" i="7"/>
  <c r="AE42" i="7"/>
  <c r="G42" i="7"/>
  <c r="S22" i="7"/>
  <c r="AP22" i="7"/>
  <c r="AO19" i="7"/>
  <c r="AO22" i="7" s="1"/>
  <c r="AN28" i="7"/>
  <c r="S41" i="7"/>
  <c r="S42" i="7" s="1"/>
  <c r="AP41" i="7"/>
  <c r="K53" i="6"/>
  <c r="AD53" i="6"/>
  <c r="AK37" i="6"/>
  <c r="AL37" i="6"/>
  <c r="AO45" i="6"/>
  <c r="T21" i="6"/>
  <c r="AP25" i="6"/>
  <c r="AO44" i="6"/>
  <c r="AO46" i="6" s="1"/>
  <c r="AA53" i="6"/>
  <c r="AI53" i="6"/>
  <c r="V53" i="6"/>
  <c r="S21" i="6"/>
  <c r="I53" i="6"/>
  <c r="Q53" i="6"/>
  <c r="AP52" i="6"/>
  <c r="AC53" i="6"/>
  <c r="L53" i="6"/>
  <c r="S37" i="6"/>
  <c r="AO49" i="6"/>
  <c r="S52" i="6"/>
  <c r="J53" i="6"/>
  <c r="R53" i="6"/>
  <c r="AB53" i="6"/>
  <c r="AJ53" i="6"/>
  <c r="AO48" i="6"/>
  <c r="AO24" i="6"/>
  <c r="AP46" i="6"/>
  <c r="E53" i="6"/>
  <c r="M53" i="6"/>
  <c r="W53" i="6"/>
  <c r="AE53" i="6"/>
  <c r="AN53" i="6"/>
  <c r="N53" i="6"/>
  <c r="T37" i="6"/>
  <c r="AO19" i="6"/>
  <c r="AO21" i="6" s="1"/>
  <c r="Y53" i="6"/>
  <c r="AG53" i="6"/>
  <c r="X53" i="6"/>
  <c r="AF53" i="6"/>
  <c r="AO27" i="6"/>
  <c r="AO37" i="6" s="1"/>
  <c r="F53" i="6"/>
  <c r="H53" i="6"/>
  <c r="P53" i="6"/>
  <c r="Z53" i="6"/>
  <c r="AH53" i="6"/>
  <c r="AO23" i="6"/>
  <c r="G53" i="6"/>
  <c r="O53" i="6"/>
  <c r="AG32" i="1"/>
  <c r="AA20" i="1"/>
  <c r="AA72" i="1"/>
  <c r="AA32" i="1"/>
  <c r="AA51" i="1"/>
  <c r="AA98" i="1"/>
  <c r="AA56" i="1"/>
  <c r="AA64" i="1"/>
  <c r="AA144" i="1"/>
  <c r="AA127" i="1"/>
  <c r="AA118" i="1"/>
  <c r="AA126" i="1"/>
  <c r="AA156" i="1"/>
  <c r="AA128" i="1"/>
  <c r="AA30" i="1"/>
  <c r="AA59" i="1"/>
  <c r="AA146" i="1"/>
  <c r="AA29" i="1"/>
  <c r="AA86" i="1"/>
  <c r="AA99" i="1"/>
  <c r="AA106" i="1"/>
  <c r="AA92" i="1"/>
  <c r="AA115" i="1"/>
  <c r="AA83" i="1"/>
  <c r="AA85" i="1"/>
  <c r="J159" i="1"/>
  <c r="R159" i="1"/>
  <c r="AA57" i="1"/>
  <c r="AA91" i="1"/>
  <c r="AA119" i="1"/>
  <c r="AA122" i="1"/>
  <c r="G159" i="1"/>
  <c r="O159" i="1"/>
  <c r="AA43" i="1"/>
  <c r="AA110" i="1"/>
  <c r="AA143" i="1"/>
  <c r="AA155" i="1"/>
  <c r="AA84" i="1"/>
  <c r="AA94" i="1"/>
  <c r="AA96" i="1"/>
  <c r="AA148" i="1"/>
  <c r="E34" i="2"/>
  <c r="AA111" i="1"/>
  <c r="AA116" i="1"/>
  <c r="AA154" i="1"/>
  <c r="AA104" i="1"/>
  <c r="AA61" i="1"/>
  <c r="M159" i="1"/>
  <c r="AA37" i="1"/>
  <c r="AA45" i="1"/>
  <c r="AA50" i="1"/>
  <c r="AA65" i="1"/>
  <c r="AA90" i="1"/>
  <c r="AA107" i="1"/>
  <c r="AA147" i="1"/>
  <c r="E22" i="2"/>
  <c r="AA88" i="1"/>
  <c r="E15" i="2"/>
  <c r="AG31" i="1"/>
  <c r="AA125" i="1"/>
  <c r="AA38" i="1"/>
  <c r="AA67" i="1"/>
  <c r="AA70" i="1"/>
  <c r="AA81" i="1"/>
  <c r="AA153" i="1"/>
  <c r="AA22" i="1"/>
  <c r="K159" i="1"/>
  <c r="S159" i="1"/>
  <c r="E57" i="2"/>
  <c r="AA101" i="1"/>
  <c r="AA121" i="1"/>
  <c r="AF32" i="1"/>
  <c r="T139" i="1"/>
  <c r="AA151" i="1"/>
  <c r="T33" i="1"/>
  <c r="AH28" i="1" s="1"/>
  <c r="AA25" i="1"/>
  <c r="AA28" i="1"/>
  <c r="L159" i="1"/>
  <c r="AA46" i="1"/>
  <c r="AA58" i="1"/>
  <c r="AA68" i="1"/>
  <c r="AA95" i="1"/>
  <c r="AA97" i="1"/>
  <c r="AA108" i="1"/>
  <c r="AA112" i="1"/>
  <c r="E55" i="2"/>
  <c r="AA42" i="1"/>
  <c r="AA44" i="1"/>
  <c r="T74" i="1"/>
  <c r="AH30" i="1" s="1"/>
  <c r="AA63" i="1"/>
  <c r="AA73" i="1"/>
  <c r="AA82" i="1"/>
  <c r="AA93" i="1"/>
  <c r="AA117" i="1"/>
  <c r="AA23" i="1"/>
  <c r="AA31" i="1"/>
  <c r="U74" i="1"/>
  <c r="X74" i="1" s="1"/>
  <c r="D14" i="2" s="1"/>
  <c r="AA69" i="1"/>
  <c r="AA71" i="1"/>
  <c r="AA78" i="1"/>
  <c r="AA80" i="1"/>
  <c r="AA100" i="1"/>
  <c r="AA102" i="1"/>
  <c r="AA120" i="1"/>
  <c r="U33" i="1"/>
  <c r="X33" i="1" s="1"/>
  <c r="AF28" i="1" s="1"/>
  <c r="U52" i="1"/>
  <c r="X52" i="1" s="1"/>
  <c r="AF29" i="1" s="1"/>
  <c r="T52" i="1"/>
  <c r="AH29" i="1" s="1"/>
  <c r="AA47" i="1"/>
  <c r="AA109" i="1"/>
  <c r="AA150" i="1"/>
  <c r="D55" i="2"/>
  <c r="E14" i="2"/>
  <c r="AG30" i="1"/>
  <c r="AA49" i="1"/>
  <c r="AA89" i="1"/>
  <c r="D54" i="2"/>
  <c r="AA21" i="1"/>
  <c r="AA40" i="1"/>
  <c r="E29" i="2"/>
  <c r="AG34" i="1"/>
  <c r="AA87" i="1"/>
  <c r="AA24" i="1"/>
  <c r="AA27" i="1"/>
  <c r="AA55" i="1"/>
  <c r="AA62" i="1"/>
  <c r="AA79" i="1"/>
  <c r="AA103" i="1"/>
  <c r="AA105" i="1"/>
  <c r="AA26" i="1"/>
  <c r="AA41" i="1"/>
  <c r="AA48" i="1"/>
  <c r="AA60" i="1"/>
  <c r="U158" i="1"/>
  <c r="X158" i="1" s="1"/>
  <c r="E21" i="2"/>
  <c r="AK69" i="3"/>
  <c r="AP48" i="5"/>
  <c r="X19" i="1"/>
  <c r="AA19" i="1" s="1"/>
  <c r="U123" i="1"/>
  <c r="AA77" i="1"/>
  <c r="AA113" i="1"/>
  <c r="AA132" i="1"/>
  <c r="AA157" i="1"/>
  <c r="X36" i="1"/>
  <c r="AA36" i="1" s="1"/>
  <c r="X76" i="1"/>
  <c r="AA129" i="1"/>
  <c r="E58" i="2"/>
  <c r="D46" i="2"/>
  <c r="D22" i="2"/>
  <c r="D60" i="2"/>
  <c r="D57" i="2"/>
  <c r="E54" i="2"/>
  <c r="F159" i="1"/>
  <c r="N159" i="1"/>
  <c r="X54" i="1"/>
  <c r="D56" i="2" s="1"/>
  <c r="AA142" i="1"/>
  <c r="E60" i="2"/>
  <c r="AA149" i="1"/>
  <c r="AO32" i="4"/>
  <c r="AK53" i="6"/>
  <c r="T123" i="1"/>
  <c r="AH31" i="1" s="1"/>
  <c r="E56" i="2"/>
  <c r="AA135" i="1"/>
  <c r="X138" i="1"/>
  <c r="D49" i="2" s="1"/>
  <c r="W138" i="1"/>
  <c r="T69" i="3"/>
  <c r="AO27" i="4"/>
  <c r="AO49" i="4"/>
  <c r="AL53" i="6"/>
  <c r="E35" i="2"/>
  <c r="E36" i="2" s="1"/>
  <c r="S48" i="5"/>
  <c r="AA35" i="1"/>
  <c r="H159" i="1"/>
  <c r="P159" i="1"/>
  <c r="AA114" i="1"/>
  <c r="AA152" i="1"/>
  <c r="AA39" i="1"/>
  <c r="I159" i="1"/>
  <c r="Q159" i="1"/>
  <c r="D35" i="2"/>
  <c r="T158" i="1"/>
  <c r="AH34" i="1" s="1"/>
  <c r="D21" i="2"/>
  <c r="D25" i="2" s="1"/>
  <c r="AP53" i="4"/>
  <c r="AL27" i="4"/>
  <c r="AL53" i="4" s="1"/>
  <c r="AL32" i="4"/>
  <c r="AL49" i="4"/>
  <c r="AL52" i="4"/>
  <c r="AL47" i="5"/>
  <c r="AL48" i="5" s="1"/>
  <c r="AO41" i="7"/>
  <c r="AO42" i="7" s="1"/>
  <c r="T41" i="7"/>
  <c r="T42" i="7" s="1"/>
  <c r="X141" i="1"/>
  <c r="AA141" i="1" s="1"/>
  <c r="AO30" i="5"/>
  <c r="AO43" i="5" s="1"/>
  <c r="AO28" i="7"/>
  <c r="AO29" i="7" s="1"/>
  <c r="T48" i="5" l="1"/>
  <c r="AO53" i="4"/>
  <c r="AO48" i="5"/>
  <c r="AP28" i="7"/>
  <c r="AP29" i="7" s="1"/>
  <c r="AP42" i="7" s="1"/>
  <c r="AN29" i="7"/>
  <c r="AN42" i="7" s="1"/>
  <c r="AP53" i="6"/>
  <c r="T53" i="6"/>
  <c r="AO52" i="6"/>
  <c r="S53" i="6"/>
  <c r="AO25" i="6"/>
  <c r="AO53" i="6" s="1"/>
  <c r="D34" i="2"/>
  <c r="D36" i="2" s="1"/>
  <c r="D50" i="2"/>
  <c r="AA54" i="1"/>
  <c r="AA74" i="1" s="1"/>
  <c r="AF30" i="1"/>
  <c r="AA158" i="1"/>
  <c r="U159" i="1"/>
  <c r="X159" i="1" s="1"/>
  <c r="AA33" i="1"/>
  <c r="X123" i="1"/>
  <c r="AA76" i="1"/>
  <c r="AA123" i="1" s="1"/>
  <c r="E25" i="2"/>
  <c r="T159" i="1"/>
  <c r="AA52" i="1"/>
  <c r="E61" i="2"/>
  <c r="D29" i="2"/>
  <c r="D30" i="2" s="1"/>
  <c r="AF34" i="1"/>
  <c r="AH35" i="1"/>
  <c r="AH36" i="1"/>
  <c r="W139" i="1"/>
  <c r="Y138" i="1"/>
  <c r="E30" i="2"/>
  <c r="D61" i="2"/>
  <c r="D15" i="2" l="1"/>
  <c r="D17" i="2" s="1"/>
  <c r="AF31" i="1"/>
  <c r="AA138" i="1"/>
  <c r="AA139" i="1" s="1"/>
  <c r="E49" i="2"/>
  <c r="Y139" i="1"/>
  <c r="W159" i="1"/>
  <c r="Y159" i="1" s="1"/>
  <c r="E50" i="2" l="1"/>
  <c r="E16" i="2"/>
  <c r="AG33" i="1"/>
  <c r="AF35" i="1"/>
  <c r="AF36" i="1"/>
  <c r="E17" i="2" l="1"/>
  <c r="AG35" i="1"/>
  <c r="F50" i="2" s="1"/>
  <c r="AG36" i="1"/>
  <c r="F17" i="2" l="1"/>
  <c r="F48" i="2"/>
  <c r="F47" i="2"/>
  <c r="F46" i="2"/>
  <c r="F45" i="2"/>
  <c r="F15" i="2"/>
  <c r="F57" i="2"/>
  <c r="F22" i="2"/>
  <c r="F23" i="2"/>
  <c r="F34" i="2"/>
  <c r="F55" i="2"/>
  <c r="F43" i="2"/>
  <c r="F44" i="2"/>
  <c r="F59" i="2"/>
  <c r="F54" i="2"/>
  <c r="F35" i="2"/>
  <c r="F36" i="2"/>
  <c r="F60" i="2"/>
  <c r="F21" i="2"/>
  <c r="F56" i="2"/>
  <c r="F58" i="2"/>
  <c r="F29" i="2"/>
  <c r="F14" i="2"/>
  <c r="F61" i="2"/>
  <c r="F25" i="2"/>
  <c r="F30" i="2"/>
  <c r="F49" i="2"/>
  <c r="F16" i="2"/>
</calcChain>
</file>

<file path=xl/sharedStrings.xml><?xml version="1.0" encoding="utf-8"?>
<sst xmlns="http://schemas.openxmlformats.org/spreadsheetml/2006/main" count="1416" uniqueCount="277">
  <si>
    <t>Szczegółowy Program Studiów na cykl 2022-2027</t>
  </si>
  <si>
    <r>
      <rPr>
        <sz val="11"/>
        <rFont val="Arial"/>
        <family val="2"/>
        <charset val="238"/>
      </rPr>
      <t xml:space="preserve">Wydział </t>
    </r>
    <r>
      <rPr>
        <b/>
        <sz val="11"/>
        <rFont val="Arial"/>
        <family val="2"/>
        <charset val="238"/>
      </rPr>
      <t>Nauk o Zdrowiu</t>
    </r>
  </si>
  <si>
    <r>
      <rPr>
        <sz val="11"/>
        <rFont val="Arial"/>
        <family val="2"/>
        <charset val="238"/>
      </rPr>
      <t xml:space="preserve">Kierunek </t>
    </r>
    <r>
      <rPr>
        <b/>
        <sz val="11"/>
        <color rgb="FFC00000"/>
        <rFont val="Arial"/>
        <family val="2"/>
        <charset val="238"/>
      </rPr>
      <t>Fizjoterapia</t>
    </r>
  </si>
  <si>
    <r>
      <rPr>
        <sz val="11"/>
        <rFont val="Arial"/>
        <family val="2"/>
        <charset val="238"/>
      </rPr>
      <t xml:space="preserve">Rok studiów </t>
    </r>
    <r>
      <rPr>
        <b/>
        <sz val="11"/>
        <rFont val="Arial"/>
        <family val="2"/>
        <charset val="238"/>
      </rPr>
      <t>1-5</t>
    </r>
  </si>
  <si>
    <r>
      <rPr>
        <sz val="11"/>
        <rFont val="Arial"/>
        <family val="2"/>
        <charset val="238"/>
      </rPr>
      <t xml:space="preserve">Forma studiów </t>
    </r>
    <r>
      <rPr>
        <b/>
        <sz val="11"/>
        <rFont val="Arial"/>
        <family val="2"/>
        <charset val="238"/>
      </rPr>
      <t>stacjonarna</t>
    </r>
  </si>
  <si>
    <r>
      <rPr>
        <sz val="11"/>
        <color rgb="FF000000"/>
        <rFont val="Arial"/>
        <family val="2"/>
        <charset val="238"/>
      </rPr>
      <t xml:space="preserve">Cykl kształcenia rozpoczynający się w roku akademickim: </t>
    </r>
    <r>
      <rPr>
        <b/>
        <sz val="11"/>
        <color rgb="FF000000"/>
        <rFont val="Arial"/>
        <family val="2"/>
        <charset val="238"/>
      </rPr>
      <t>2022/2023</t>
    </r>
  </si>
  <si>
    <t>Lp.</t>
  </si>
  <si>
    <t>Przedmiot (nazwa)</t>
  </si>
  <si>
    <t>SUMA GODZIN DYDAKTYCZNYCH</t>
  </si>
  <si>
    <t>SUMA PUNKTÓW ECTS ZA PRZEDMIOT</t>
  </si>
  <si>
    <t>Rodzaj zajęć (obowiązkowe / wolnego wyboru / ograniczonego wyboru)</t>
  </si>
  <si>
    <t>semestr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</si>
  <si>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</si>
  <si>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</si>
  <si>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</si>
  <si>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</si>
  <si>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</si>
  <si>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</si>
  <si>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</si>
  <si>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</si>
  <si>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</si>
  <si>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</si>
  <si>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e-learning (EL)</t>
  </si>
  <si>
    <t>zajęcia wychowania fizycznego-obowiązkowe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</si>
  <si>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</si>
  <si>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</si>
  <si>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</si>
  <si>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</si>
  <si>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</si>
  <si>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</si>
  <si>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czas pracy własnej studenta</t>
  </si>
  <si>
    <t>A. BIOMEDYCZNE PODSTAWY FIZJOTERAPII</t>
  </si>
  <si>
    <t>A</t>
  </si>
  <si>
    <t>obowiązkowy</t>
  </si>
  <si>
    <t>Anatomia prawidłowa człowieka 1</t>
  </si>
  <si>
    <t>zal / oc</t>
  </si>
  <si>
    <t>Anatomia prawidłowa człowieka 2</t>
  </si>
  <si>
    <t>E</t>
  </si>
  <si>
    <t>*</t>
  </si>
  <si>
    <t>Anatomia rentgenowska</t>
  </si>
  <si>
    <t>Anatomia palpacyjna i funkcjonalna</t>
  </si>
  <si>
    <t>Biologia medyczna z genetyką</t>
  </si>
  <si>
    <t>Biochemia</t>
  </si>
  <si>
    <t>Fizjologia 1 - fizjologia ogólna, fizjologia bólu i diagnostyka fizjologiczna</t>
  </si>
  <si>
    <t>Fizjologia 2 - fizjologia wysiłku fizycznego</t>
  </si>
  <si>
    <t>minimum</t>
  </si>
  <si>
    <t>jest</t>
  </si>
  <si>
    <t>godz. kont.</t>
  </si>
  <si>
    <t>Farmakologia w fizjoterapii</t>
  </si>
  <si>
    <t>godz.</t>
  </si>
  <si>
    <t>ECTS</t>
  </si>
  <si>
    <t>Biofizyka</t>
  </si>
  <si>
    <t>Biomechanika</t>
  </si>
  <si>
    <t>B</t>
  </si>
  <si>
    <t>Ergonomia</t>
  </si>
  <si>
    <t>C</t>
  </si>
  <si>
    <t>Patologia ogólna</t>
  </si>
  <si>
    <t>D</t>
  </si>
  <si>
    <t>Pierwsza pomoc</t>
  </si>
  <si>
    <t>Suma</t>
  </si>
  <si>
    <t>F</t>
  </si>
  <si>
    <t xml:space="preserve">B. NAUKI OGÓLNE </t>
  </si>
  <si>
    <t>G*</t>
  </si>
  <si>
    <t>Język obcy 1</t>
  </si>
  <si>
    <t>razem</t>
  </si>
  <si>
    <t>Język obcy 2</t>
  </si>
  <si>
    <t>A-F</t>
  </si>
  <si>
    <t>Język obcy 3</t>
  </si>
  <si>
    <t>Język obcy 4</t>
  </si>
  <si>
    <t>Psychologia 1 - psychologia ogólna i psychoterapia</t>
  </si>
  <si>
    <t>Psychologia 2 - psychologia kliniczna i komunikacja kliniczna</t>
  </si>
  <si>
    <r>
      <rPr>
        <sz val="11"/>
        <rFont val="Arial"/>
        <family val="2"/>
        <charset val="238"/>
      </rPr>
      <t xml:space="preserve">* </t>
    </r>
    <r>
      <rPr>
        <b/>
        <sz val="11"/>
        <rFont val="Arial"/>
        <family val="2"/>
        <charset val="238"/>
      </rPr>
      <t>moduł G</t>
    </r>
    <r>
      <rPr>
        <sz val="11"/>
        <rFont val="Arial"/>
        <family val="2"/>
        <charset val="238"/>
      </rPr>
      <t xml:space="preserve"> - autorska oferta uczelni. Razem z ewentualnymi godzinami (i pkt. ECTS) rozdysponowanymi wśród przedmiotów określonych standardem z bloku A-E tworzą "Godziny do dyspozycji uczelni", których powinno być min. 500 godz. i 30 ECTS</t>
    </r>
  </si>
  <si>
    <t>Socjologia ogólna i niepełnosprawności</t>
  </si>
  <si>
    <t>Pedagogika ogólna i specjalna</t>
  </si>
  <si>
    <t>Dydaktyka fizjoterapii</t>
  </si>
  <si>
    <t>Podstawy prawa</t>
  </si>
  <si>
    <t>Zdrowie publiczne z demografią i epidemiologią</t>
  </si>
  <si>
    <t>Ekonomia, system ochrony zdrowia i technologie informacyjne</t>
  </si>
  <si>
    <t>Zarządzanie i marketing</t>
  </si>
  <si>
    <t>Filozofia i bioetyka</t>
  </si>
  <si>
    <t>Wychowanie fizyczne 1</t>
  </si>
  <si>
    <t>zal</t>
  </si>
  <si>
    <t>Wychowanie fizyczne 2</t>
  </si>
  <si>
    <t>Historia fizjoterapii</t>
  </si>
  <si>
    <t xml:space="preserve">C. PODSTAWY FIZJOTERAPII </t>
  </si>
  <si>
    <t>Fizjoterapia ogólna 1</t>
  </si>
  <si>
    <t>Fizjoterapia ogólna 2</t>
  </si>
  <si>
    <t>Kształcenie ruchowe i metodyka nauczania ruchu 1</t>
  </si>
  <si>
    <t>Kształcenie ruchowe i metodyka nauczania ruchu 2</t>
  </si>
  <si>
    <t>Kształcenie ruchowe i metodyka nauczania ruchu 3 - pływanie</t>
  </si>
  <si>
    <t>Kinezyterapia 1</t>
  </si>
  <si>
    <t>Kinezyterapia 2</t>
  </si>
  <si>
    <t>Kinezyterapia 3</t>
  </si>
  <si>
    <t>Terapia manualna</t>
  </si>
  <si>
    <t>Medycyna fizykalna 1 – podstawy fizykoterapii</t>
  </si>
  <si>
    <t>Medycyna fizykalna 2 – nowoczesne metody fizykoterapii</t>
  </si>
  <si>
    <t>Medycyna fizykalna 3 – balneoklimatologia i odnowa biologiczna</t>
  </si>
  <si>
    <t>Masaż 1</t>
  </si>
  <si>
    <t>Masaż 2</t>
  </si>
  <si>
    <t>Metody specjalne fizjoterapii 1</t>
  </si>
  <si>
    <t>Metody specjalne fizjoterapii 2</t>
  </si>
  <si>
    <t>Adaptowana aktywność fizyczna</t>
  </si>
  <si>
    <t>Sport osób z niepełnosprawnościami</t>
  </si>
  <si>
    <t>Wyroby medyczne</t>
  </si>
  <si>
    <t>Fizjoprofilaktyka i promocja zdrowia</t>
  </si>
  <si>
    <t>D. FIZJOTERAPIA KLINICZNA</t>
  </si>
  <si>
    <t>Kliniczne podstawy fizjoterapii w ortopedii i traumatologii 1</t>
  </si>
  <si>
    <t>Kliniczne podstawy fizjoterapii w ortopedii i traumatologii 2</t>
  </si>
  <si>
    <t>Kliniczne podstawy fizjoterapii w medycynie sportowej</t>
  </si>
  <si>
    <t>Kliniczne podstawy fizjoterapii w reumatologii</t>
  </si>
  <si>
    <t>Kliniczne podstawy fizjoterapii w neurologii i neurochirurgii 1</t>
  </si>
  <si>
    <t>Kliniczne podstawy fizjoterapii w neurologii i neurochirurgii 2</t>
  </si>
  <si>
    <t>Kliniczne podstawy fizjoterapii w pediatrii</t>
  </si>
  <si>
    <t>Kliniczne podstawy fizjoterapii w neurologii dziecięcej</t>
  </si>
  <si>
    <t>Kliniczne podstawy fizjoterapii w kardiologii i kardiochirurgii 1</t>
  </si>
  <si>
    <t>Kliniczne podstawy fizjoterapii w kardiologii i kardiochirurgii 2</t>
  </si>
  <si>
    <t>Kliniczne podstawy fizjoterapii w pulmonologii</t>
  </si>
  <si>
    <t>Kliniczne podstawy fizjoterapii w chirurgii</t>
  </si>
  <si>
    <t>Kliniczne podstawy fizjoterapii w ginekologii i położnictwie</t>
  </si>
  <si>
    <t>Kliniczne podstawy fizjoterapii w geriatrii</t>
  </si>
  <si>
    <t>Kliniczne podstawy fizjoterapii w psychiatrii</t>
  </si>
  <si>
    <t>Kliniczne podstawy fizjoterapii w intensywnej terapii</t>
  </si>
  <si>
    <t>Kliniczne podstawy fizjoterapii w onkologii i medycynie paliatywnej 1</t>
  </si>
  <si>
    <t>Kliniczne podstawy fizjoterapii w onkologii i medycynie paliatywnej 2</t>
  </si>
  <si>
    <t>Fizjoterapia kliniczna w dysfunkcjach układu ruchu w ortopedii i traumatologii 1</t>
  </si>
  <si>
    <t>Fizjoterapia kliniczna w dysfunkcjach układu ruchu w ortopedii i traumatologii 2</t>
  </si>
  <si>
    <t>Fizjoterapia kliniczna w dysfunkcjach układu ruchu w medycynie sportowej 1</t>
  </si>
  <si>
    <t>Fizjoterapia kliniczna w dysfunkcjach układu ruchu w medycynie sportowej 2</t>
  </si>
  <si>
    <t>Fizjoterapia kliniczna w dysfunkcjach układu ruchu w reumatologii</t>
  </si>
  <si>
    <t>Fizjoterapia kliniczna w dysfunkcjach układu ruchu w neurologii i neurochirurgii 1</t>
  </si>
  <si>
    <t>Fizjoterapia kliniczna w dysfunkcjach układu ruchu w neurologii i neurochirurgii 2</t>
  </si>
  <si>
    <t>Fizjoterapia kliniczna w dysfunkcjach układu ruchu w wieku rozwojowym</t>
  </si>
  <si>
    <t>Fizjoterapia w chorobach wewnętrznych w kardiologii i kardiochirurgii 1</t>
  </si>
  <si>
    <t>Fizjoterapia w chorobach wewnętrznych w kardiologii i kardiochirurgii 2</t>
  </si>
  <si>
    <t>Fizjoterapia w chorobach wewnętrznych w pulmonologii</t>
  </si>
  <si>
    <t xml:space="preserve">Fizjoterapia w chorobach wewnętrznych w chirurgii </t>
  </si>
  <si>
    <t>Fizjoterapia w chorobach wewnętrznych w ginekologii i położnictwie</t>
  </si>
  <si>
    <t>Fizjoterapia w chorobach wewnętrznych w pediatrii</t>
  </si>
  <si>
    <t>Fizjoterapia w chorobach wewnętrznych w geriatrii</t>
  </si>
  <si>
    <t>Fizjoterapia w chorobach wewnętrznych w psychiatrii</t>
  </si>
  <si>
    <t>Fizjoterapia w chorobach wewnętrznych w onkologii i medycynie paliatywnej</t>
  </si>
  <si>
    <t>Diagnostyka funkcjonalna w dysfunkcjach układu ruchu 1</t>
  </si>
  <si>
    <t>Diagnostyka funkcjonalna w dysfunkcjach układu ruchu 2</t>
  </si>
  <si>
    <t>Diagnostyka funkcjonalna w chorobach wewnętrznych 1</t>
  </si>
  <si>
    <t>Diagnostyka funkcjonalna w chorobach wewnętrznych 2</t>
  </si>
  <si>
    <t>Diagnostyka funkcjonalna w wieku rozwojowym 1</t>
  </si>
  <si>
    <t>Diagnostyka funkcjonalna w wieku rozwojowym 2</t>
  </si>
  <si>
    <t>Planowanie fizjoterapii w dysfunkcjach układu ruchu 1</t>
  </si>
  <si>
    <t>Planowanie fizjoterapii w dysfunkcjach układu ruchu 2</t>
  </si>
  <si>
    <t>Planowanie fizjoterapii w chorobach wewnętrznych 1</t>
  </si>
  <si>
    <t>Planowanie fizjoterapii w chorobach wewnętrznych 2</t>
  </si>
  <si>
    <t>Planowanie fizjoterapii w wieku rozwojowym 1</t>
  </si>
  <si>
    <t>Planowanie fizjoterapii w wieku rozwojowym 2</t>
  </si>
  <si>
    <t>E. METODOLOGIA BADAŃ NAUKOWYCH</t>
  </si>
  <si>
    <t>Metodologia badań naukowych</t>
  </si>
  <si>
    <t>F. PRAKTYKI FIZJOTERAPEUTYCZNE - ZAKRES PRAKTYK</t>
  </si>
  <si>
    <t>Praktyka asystencka</t>
  </si>
  <si>
    <t>Wakacyjna praktyka z kinezyterapii</t>
  </si>
  <si>
    <t>Praktyka z fizjoterapii klinicznej, fizykoterapii i masażu</t>
  </si>
  <si>
    <t>Wakacyjna praktyka profilowana - wybieralna</t>
  </si>
  <si>
    <t>Praktyka z fizjoterapii klinicznej, fizykoterapii i masażu - praktyka semestralna</t>
  </si>
  <si>
    <t>G. Autorska oferta uczelni</t>
  </si>
  <si>
    <t>G</t>
  </si>
  <si>
    <t>Rozwój psychomotoryczny dziecka</t>
  </si>
  <si>
    <t>Praca w zespole badawczym 1</t>
  </si>
  <si>
    <t>Praca w zespole badawczym 2</t>
  </si>
  <si>
    <t>Seminarium magisterskie 1</t>
  </si>
  <si>
    <t>Seminarium magisterskie 2</t>
  </si>
  <si>
    <t>Seminarium magisterskie 3</t>
  </si>
  <si>
    <t>Seminarium magisterskie 4</t>
  </si>
  <si>
    <t>wolnego wyboru</t>
  </si>
  <si>
    <t>Przedmiot wolnego wyboru 1</t>
  </si>
  <si>
    <t>Przedmiot wolnego wyboru 2</t>
  </si>
  <si>
    <t>ograniczonego wyboru</t>
  </si>
  <si>
    <t>Przedmiot fakultatywny 1</t>
  </si>
  <si>
    <t>Przedmiot fakultatywny 2</t>
  </si>
  <si>
    <t>Przedmiot fakultatywny 3</t>
  </si>
  <si>
    <t>Przedmiot fakultatywny 4</t>
  </si>
  <si>
    <t>Przedmiot fakultatywny 5</t>
  </si>
  <si>
    <t>Przedmiot fakultatywny 6</t>
  </si>
  <si>
    <t>Przedmiot fakultatywny 7</t>
  </si>
  <si>
    <t>Przedmiot fakultatywny 8</t>
  </si>
  <si>
    <t>Przedmiot fakultatywny 9</t>
  </si>
  <si>
    <t>Przedmiot fakultatywny 10</t>
  </si>
  <si>
    <t>Przedmiot fakultatywny 11</t>
  </si>
  <si>
    <t>Przedmiot fakultatywny 12</t>
  </si>
  <si>
    <t>RAZEM</t>
  </si>
  <si>
    <t>Statystyki (cykl 2022-2027)</t>
  </si>
  <si>
    <t>Opracował: mgr inż. Sławomir Jarząb</t>
  </si>
  <si>
    <r>
      <rPr>
        <sz val="10"/>
        <rFont val="Calibri"/>
        <family val="2"/>
        <charset val="238"/>
      </rPr>
      <t xml:space="preserve">Wydział </t>
    </r>
    <r>
      <rPr>
        <b/>
        <sz val="10"/>
        <rFont val="Calibri"/>
        <family val="2"/>
        <charset val="238"/>
      </rPr>
      <t>Nauk o Zdrowiu</t>
    </r>
  </si>
  <si>
    <r>
      <rPr>
        <sz val="10"/>
        <rFont val="Calibri"/>
        <family val="2"/>
        <charset val="238"/>
      </rPr>
      <t xml:space="preserve">Kierunek </t>
    </r>
    <r>
      <rPr>
        <b/>
        <sz val="10"/>
        <rFont val="Calibri"/>
        <family val="2"/>
        <charset val="238"/>
      </rPr>
      <t>Fizjoterapia</t>
    </r>
  </si>
  <si>
    <r>
      <rPr>
        <sz val="10"/>
        <rFont val="Calibri"/>
        <family val="2"/>
        <charset val="238"/>
      </rPr>
      <t xml:space="preserve">Forma studiów </t>
    </r>
    <r>
      <rPr>
        <b/>
        <sz val="10"/>
        <rFont val="Calibri"/>
        <family val="2"/>
        <charset val="238"/>
      </rPr>
      <t>stacjonarna</t>
    </r>
  </si>
  <si>
    <r>
      <rPr>
        <sz val="10"/>
        <rFont val="Calibri"/>
        <family val="2"/>
        <charset val="238"/>
      </rPr>
      <t xml:space="preserve">Studia </t>
    </r>
    <r>
      <rPr>
        <b/>
        <sz val="10"/>
        <rFont val="Calibri"/>
        <family val="2"/>
        <charset val="238"/>
      </rPr>
      <t>jednolite magisterskie</t>
    </r>
  </si>
  <si>
    <t>Moduły z zakresu fizjoterapii</t>
  </si>
  <si>
    <t>%</t>
  </si>
  <si>
    <t>Przynajmniej 160 ECTS z zakresu fizjoterapii - na podstawie zapisów ustawy o zawodzie fizjoterapeuty z dnia 25 września 2015 r., art. 13.3, ust. 1.</t>
  </si>
  <si>
    <t>Moduł nauk w zakresie podstaw fizjoterapii</t>
  </si>
  <si>
    <t>Moduł nauk w zakresie fizjoterapii klinicznej</t>
  </si>
  <si>
    <t>Praktyki</t>
  </si>
  <si>
    <t>Zajęcia wybieralne</t>
  </si>
  <si>
    <t>Na podstawie zapisów ROZPORZĄDZENIA MINISTRA NAUKI I SZKOLNICTWA WYŻSZEGO z dnia 26 lipca 2019 r. w sprawie standardów kształcenia fizjoterapeutów "program studiów umożliwia studentowi wybór zajęć, którym przypisano punkty ECTS w wymiarze nie mniejszym niż 5% liczby punktów ECTS koniecznej do ukończenia studiów" (czyli 15 punktów ECTS)</t>
  </si>
  <si>
    <t>Autorska oferta uczelni (przedmioty fakultatywne i przedmioty wolnego wyboru)</t>
  </si>
  <si>
    <t>Wakacyjna praktyka profilowana - wybieralna (semestr 6)</t>
  </si>
  <si>
    <t>Wakacyjna praktyka profilowana - wybieralna (semestr 8)</t>
  </si>
  <si>
    <t>Godziny do dyspozycji uczelni</t>
  </si>
  <si>
    <t>Na podstawie zapisów ROZPORZĄDZENIA MINISTRA NAUKI I SZKOLNICTWA WYŻSZEGO z dnia 26 lipca 2019 r. w sprawie standardów kształcenia fizjoterapeutów "do dyspozycji uczelni pozostawia się nie mniej niż 500 godzin (30 punktów ECTS), które mogą być realizowane jako zajęcia uzupełniające efekty uczenia się w kategorii wiedzy, umiejętności lub kompetencji społecznych"</t>
  </si>
  <si>
    <t>Autorska oferta uczelni</t>
  </si>
  <si>
    <t>Zajęcia z zakresu dziedziny nauk humanistycznych i społecznych</t>
  </si>
  <si>
    <t>Na podstawie zapisów ROZPORZĄDZENIA MINISTRA NAUKI I SZKOLNICTWA WYŻSZEGO z dnia 26 lipca 2019 r. w sprawie standardów kształcenia fizjoterapeutów, program studiów dla kierunku studiów umożliwia studentom uzyskanie nie mniej niż 5 punktów ECTS w ramach zajęć z dziedziny nauk humanistycznych lub nauk społecznych</t>
  </si>
  <si>
    <t>Moduł zajęć z języka obcego</t>
  </si>
  <si>
    <t>Moduł nauk ogólnych (wybrane przedmioty)</t>
  </si>
  <si>
    <t>Wymiar praktyk zawodowych</t>
  </si>
  <si>
    <t>Szczegóły realizacji poszczególnych etapów praktyki zawodowej, zostaną uregulowane zapisami w Regulaminie odbywania praktyki zawodowej dla kierunku fizjoterapia, w odniesieniu do obowiązujących zapisów legislacyjnych (ROZPORZĄDZENIE MINISTRA NAUKI I SZKOLNICTWA WYŻSZEGO z dnia 26 lipca 2019 r. w sprawie standardów kształcenia fizjoterapeutów) i wewnętrznych uczelni.</t>
  </si>
  <si>
    <t>Moduły/przedmioty związane z prowadzeniem badań naukowych</t>
  </si>
  <si>
    <t xml:space="preserve">Realizacja studiów o profilu ogólnoakademickim wymaga by program studiów obejmował zajęcia lub grupy zajęć związane z prowadzoną w uczelni działalnością naukową w dyscyplinie naukowej, do której jest przyporządkowany kierunkek studiów, którym przypisano punkty ECTS w wymiarze większym niż 50% liczby punktów ECTS koniecznej do ukończenia studiów. Grupy przedmiotów (lub przedmioty), w ramach których wprowadzone zostaną efekty kształcenia związane przygotowywaniem studentów do prowadzenia działalności naukowej lub udział w tej działalności w planie studiów oznaczono „*”. (ROZPORZĄDZENIE MINISTRA NAUKI I SZKOLNICTWA WYŻSZEGO z dnia 26 lipca 2019 r. w sprawie standardów kształcenia fizjoterapeutów)
</t>
  </si>
  <si>
    <t>Szczegółowy Program Studiów na rok akademicki 2022/2023</t>
  </si>
  <si>
    <t>uchwała Senatu nr 2446 z dnia 29.06.2022</t>
  </si>
  <si>
    <r>
      <rPr>
        <sz val="11"/>
        <rFont val="Arial"/>
        <family val="2"/>
        <charset val="238"/>
      </rPr>
      <t xml:space="preserve">Rok studiów </t>
    </r>
    <r>
      <rPr>
        <b/>
        <sz val="11"/>
        <rFont val="Arial"/>
        <family val="2"/>
        <charset val="238"/>
      </rPr>
      <t>1</t>
    </r>
  </si>
  <si>
    <r>
      <rPr>
        <sz val="11"/>
        <rFont val="Arial"/>
        <family val="2"/>
        <charset val="238"/>
      </rPr>
      <t xml:space="preserve">Cykl kształcenia rozpoczynający się w roku akademickim: </t>
    </r>
    <r>
      <rPr>
        <b/>
        <sz val="11"/>
        <rFont val="Arial"/>
        <family val="2"/>
        <charset val="238"/>
      </rPr>
      <t>2022/2023</t>
    </r>
  </si>
  <si>
    <t>semestr zimowy - I</t>
  </si>
  <si>
    <t>semestr letni - II</t>
  </si>
  <si>
    <t>ćwiczenia audytoryjne CA)</t>
  </si>
  <si>
    <t>* - przedmioty, w ramach, których realizowane są efekty kształcenia związane ze zdobywaniem przez studenta pogłębionej wiedzy oraz umiejętności prowadzenia badań naukowych</t>
  </si>
  <si>
    <t>dr hab. M. Paprocka-Borowicz, mgr inż. S. Jarząb</t>
  </si>
  <si>
    <t>mgr M. Guła, dr B. Bogut, mgr T. Jagodzińska</t>
  </si>
  <si>
    <t>29.06.2022 dr A. Kołcz</t>
  </si>
  <si>
    <t>Uzgodniono z Samorządem</t>
  </si>
  <si>
    <t>Sporządził</t>
  </si>
  <si>
    <t>data i podpis Dziekana Wydziału</t>
  </si>
  <si>
    <t>Szczegółowy Program Studiów na rok akademicki 2023/2024</t>
  </si>
  <si>
    <r>
      <rPr>
        <sz val="11"/>
        <rFont val="Arial"/>
        <family val="2"/>
        <charset val="238"/>
      </rPr>
      <t xml:space="preserve">Rok studiów </t>
    </r>
    <r>
      <rPr>
        <b/>
        <sz val="11"/>
        <rFont val="Arial"/>
        <family val="2"/>
        <charset val="238"/>
      </rPr>
      <t>2</t>
    </r>
  </si>
  <si>
    <t>semestr zimowy - III</t>
  </si>
  <si>
    <t>semestr letni - IV</t>
  </si>
  <si>
    <t>Szczegółowy Program Studiów na rok akademicki 2024/2025</t>
  </si>
  <si>
    <r>
      <rPr>
        <sz val="11"/>
        <rFont val="Arial"/>
        <family val="2"/>
        <charset val="238"/>
      </rPr>
      <t xml:space="preserve">Rok studiów </t>
    </r>
    <r>
      <rPr>
        <b/>
        <sz val="11"/>
        <rFont val="Arial"/>
        <family val="2"/>
        <charset val="238"/>
      </rPr>
      <t>3</t>
    </r>
  </si>
  <si>
    <t>semestr zimowy - V</t>
  </si>
  <si>
    <t>semestr letni - VI</t>
  </si>
  <si>
    <t>Szczegółowy Program Studiów na rok akademicki 2025/2026</t>
  </si>
  <si>
    <t>semestr zimowy - VII</t>
  </si>
  <si>
    <t>semestr letni - VIII</t>
  </si>
  <si>
    <t>C. PODSTAWY FIZJOTERAPII</t>
  </si>
  <si>
    <t>29.06.2022 dr Anna Kołcz</t>
  </si>
  <si>
    <t>Szczegółowy Program Studiów na rok akademicki 2026/2027</t>
  </si>
  <si>
    <t>semestr zimowy - IX</t>
  </si>
  <si>
    <t>semestr letni - X</t>
  </si>
  <si>
    <t>Kinezjologia</t>
  </si>
  <si>
    <t>Diagnostyka obrazowa</t>
  </si>
  <si>
    <t>Fizjoterapia w zaburzeniach okresu okołoporodowego</t>
  </si>
  <si>
    <t>Współczesne metody leczenia skolioz</t>
  </si>
  <si>
    <t>Podstawy kinesiotapingu</t>
  </si>
  <si>
    <t>Terapia Manualna Holistyczna</t>
  </si>
  <si>
    <t>Fizjoterapia w leczeniu bólu</t>
  </si>
  <si>
    <t>Fizjoterapia w schorzeniach uroginekologicznych</t>
  </si>
  <si>
    <t>Kompleksowa terapia blizny</t>
  </si>
  <si>
    <t>Fizjoterapia stomatognatyczna</t>
  </si>
  <si>
    <t>Terapia punktów spustowych</t>
  </si>
  <si>
    <t>PROPONOWANE PRZEDMIOTY FAKULTATYWNE</t>
  </si>
  <si>
    <r>
      <t xml:space="preserve">Wydział </t>
    </r>
    <r>
      <rPr>
        <b/>
        <sz val="11"/>
        <rFont val="Arial"/>
        <family val="2"/>
        <charset val="238"/>
      </rPr>
      <t>Nauk o Zdrowiu</t>
    </r>
  </si>
  <si>
    <r>
      <t xml:space="preserve">Kierunek </t>
    </r>
    <r>
      <rPr>
        <b/>
        <sz val="11"/>
        <rFont val="Arial"/>
        <family val="2"/>
        <charset val="238"/>
      </rPr>
      <t>Fizjoterapia</t>
    </r>
  </si>
  <si>
    <r>
      <t>Rok studiów 1-</t>
    </r>
    <r>
      <rPr>
        <b/>
        <sz val="11"/>
        <rFont val="Arial"/>
        <family val="2"/>
        <charset val="238"/>
      </rPr>
      <t>5</t>
    </r>
  </si>
  <si>
    <r>
      <t xml:space="preserve">Forma studiów </t>
    </r>
    <r>
      <rPr>
        <b/>
        <sz val="11"/>
        <rFont val="Arial"/>
        <family val="2"/>
        <charset val="238"/>
      </rPr>
      <t>stacjonarna</t>
    </r>
  </si>
  <si>
    <r>
      <t xml:space="preserve">Studia </t>
    </r>
    <r>
      <rPr>
        <b/>
        <sz val="11"/>
        <rFont val="Arial"/>
        <family val="2"/>
        <charset val="238"/>
      </rPr>
      <t>jednolite magisterskie</t>
    </r>
  </si>
  <si>
    <t>zal / o</t>
  </si>
  <si>
    <t>Kompleksowa Terapia Obrzęków</t>
  </si>
  <si>
    <t>Żywienie w wybranych stanach klinicznych</t>
  </si>
  <si>
    <t>Ergonomia pracy z pacjentem hospitalizowanym</t>
  </si>
  <si>
    <t>Odnowa biologiczna w sporcie</t>
  </si>
  <si>
    <r>
      <t xml:space="preserve">Rok studiów </t>
    </r>
    <r>
      <rPr>
        <b/>
        <sz val="11"/>
        <rFont val="Arial"/>
        <family val="2"/>
        <charset val="238"/>
      </rPr>
      <t>4</t>
    </r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</si>
  <si>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2022/2023</t>
    </r>
  </si>
  <si>
    <r>
      <t xml:space="preserve">Rok studiów </t>
    </r>
    <r>
      <rPr>
        <b/>
        <sz val="11"/>
        <rFont val="Arial"/>
        <family val="2"/>
        <charset val="238"/>
      </rPr>
      <t>5</t>
    </r>
  </si>
  <si>
    <t>Lista proponowanych przedmiotów fakultatywnych (wraz z ich formą) może ulec zmianie po konsultacji ze środowiskiem studentów, interesariuszy zewnętrznych i nauczycieli akademickich, celem uatrakcyjnienia i uaktualnienia oferty dydaktycznej.</t>
  </si>
  <si>
    <t>Załącznik nr 1</t>
  </si>
  <si>
    <t>Uniwersytetu Medycznego we Wrocławiu</t>
  </si>
  <si>
    <t>z dnia  27 maia 2026 r.</t>
  </si>
  <si>
    <t>do Uchwały Senatu nr 2909</t>
  </si>
  <si>
    <t xml:space="preserve"> zm. Uchwała Senatu nr 2682 z dnia 18 grudnia 2024 r.</t>
  </si>
  <si>
    <t xml:space="preserve"> zm. Uchwała Senatu nr 2909 z dnia 27 majaa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</si>
</sst>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color rgb="FFC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8"/>
      <name val="Arial"/>
      <family val="2"/>
      <charset val="238"/>
    </font>
    <font>
      <b/>
      <sz val="22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5"/>
      <color rgb="FFC00000"/>
      <name val="Arial"/>
      <family val="2"/>
      <charset val="238"/>
    </font>
    <font>
      <b/>
      <sz val="6"/>
      <color rgb="FFC00000"/>
      <name val="Arial"/>
      <family val="2"/>
      <charset val="238"/>
    </font>
    <font>
      <b/>
      <i/>
      <sz val="10"/>
      <name val="Arial"/>
      <family val="2"/>
      <charset val="238"/>
    </font>
    <font>
      <sz val="6"/>
      <name val="Arial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0"/>
      <name val="Calibri"/>
      <family val="2"/>
      <charset val="238"/>
    </font>
    <font>
      <i/>
      <sz val="11"/>
      <name val="Arial"/>
      <family val="2"/>
      <charset val="238"/>
    </font>
    <font>
      <sz val="10"/>
      <name val="Arial Unicode MS"/>
      <charset val="1"/>
    </font>
    <font>
      <sz val="9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D9D9D9"/>
      </patternFill>
    </fill>
  </fills>
  <borders count="6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2">
    <xf numFmtId="0" fontId="0" fillId="0" borderId="0" xfId="0"/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textRotation="90"/>
    </xf>
    <xf numFmtId="0" fontId="1" fillId="0" borderId="8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1" fillId="0" borderId="10" xfId="0" applyFont="1" applyBorder="1" applyAlignment="1">
      <alignment horizontal="center" textRotation="90"/>
    </xf>
    <xf numFmtId="0" fontId="1" fillId="0" borderId="11" xfId="0" applyFont="1" applyBorder="1" applyAlignment="1">
      <alignment horizontal="center" textRotation="90"/>
    </xf>
    <xf numFmtId="0" fontId="2" fillId="0" borderId="12" xfId="0" applyFont="1" applyBorder="1" applyAlignment="1">
      <alignment horizontal="center" textRotation="90"/>
    </xf>
    <xf numFmtId="0" fontId="11" fillId="0" borderId="0" xfId="0" applyFont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64" fontId="0" fillId="0" borderId="0" xfId="0" applyNumberFormat="1"/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164" fontId="1" fillId="0" borderId="25" xfId="0" applyNumberFormat="1" applyFont="1" applyBorder="1" applyAlignment="1">
      <alignment horizontal="center" vertical="center"/>
    </xf>
    <xf numFmtId="0" fontId="14" fillId="0" borderId="0" xfId="0" applyFont="1"/>
    <xf numFmtId="0" fontId="1" fillId="0" borderId="12" xfId="0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1" fillId="0" borderId="26" xfId="0" applyFont="1" applyBorder="1"/>
    <xf numFmtId="0" fontId="1" fillId="0" borderId="27" xfId="0" applyFont="1" applyBorder="1"/>
    <xf numFmtId="0" fontId="2" fillId="0" borderId="15" xfId="0" applyFont="1" applyBorder="1"/>
    <xf numFmtId="0" fontId="2" fillId="0" borderId="13" xfId="0" applyFont="1" applyBorder="1"/>
    <xf numFmtId="164" fontId="2" fillId="0" borderId="21" xfId="0" applyNumberFormat="1" applyFont="1" applyBorder="1"/>
    <xf numFmtId="1" fontId="0" fillId="0" borderId="21" xfId="0" applyNumberFormat="1" applyBorder="1"/>
    <xf numFmtId="164" fontId="1" fillId="0" borderId="14" xfId="0" applyNumberFormat="1" applyFont="1" applyBorder="1"/>
    <xf numFmtId="1" fontId="0" fillId="0" borderId="15" xfId="0" applyNumberFormat="1" applyBorder="1"/>
    <xf numFmtId="0" fontId="2" fillId="0" borderId="20" xfId="0" applyFont="1" applyBorder="1"/>
    <xf numFmtId="0" fontId="2" fillId="0" borderId="19" xfId="0" applyFont="1" applyBorder="1"/>
    <xf numFmtId="164" fontId="2" fillId="0" borderId="12" xfId="0" applyNumberFormat="1" applyFont="1" applyBorder="1"/>
    <xf numFmtId="1" fontId="0" fillId="0" borderId="12" xfId="0" applyNumberFormat="1" applyBorder="1"/>
    <xf numFmtId="164" fontId="1" fillId="0" borderId="24" xfId="0" applyNumberFormat="1" applyFont="1" applyBorder="1"/>
    <xf numFmtId="1" fontId="0" fillId="0" borderId="20" xfId="0" applyNumberFormat="1" applyBorder="1"/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33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" fillId="0" borderId="34" xfId="0" applyFont="1" applyBorder="1"/>
    <xf numFmtId="0" fontId="2" fillId="0" borderId="35" xfId="0" applyFont="1" applyBorder="1"/>
    <xf numFmtId="164" fontId="2" fillId="0" borderId="36" xfId="0" applyNumberFormat="1" applyFont="1" applyBorder="1"/>
    <xf numFmtId="1" fontId="1" fillId="0" borderId="28" xfId="0" applyNumberFormat="1" applyFont="1" applyBorder="1"/>
    <xf numFmtId="164" fontId="1" fillId="0" borderId="28" xfId="0" applyNumberFormat="1" applyFont="1" applyBorder="1"/>
    <xf numFmtId="1" fontId="0" fillId="0" borderId="29" xfId="0" applyNumberFormat="1" applyBorder="1"/>
    <xf numFmtId="1" fontId="0" fillId="0" borderId="0" xfId="0" applyNumberFormat="1"/>
    <xf numFmtId="0" fontId="12" fillId="0" borderId="3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7" fillId="0" borderId="4" xfId="0" applyFont="1" applyBorder="1" applyAlignment="1">
      <alignment horizontal="right" vertical="center"/>
    </xf>
    <xf numFmtId="0" fontId="2" fillId="0" borderId="1" xfId="0" applyFont="1" applyBorder="1"/>
    <xf numFmtId="164" fontId="2" fillId="0" borderId="39" xfId="0" applyNumberFormat="1" applyFont="1" applyBorder="1"/>
    <xf numFmtId="1" fontId="2" fillId="0" borderId="39" xfId="0" applyNumberFormat="1" applyFont="1" applyBorder="1"/>
    <xf numFmtId="164" fontId="2" fillId="0" borderId="40" xfId="0" applyNumberFormat="1" applyFont="1" applyBorder="1"/>
    <xf numFmtId="1" fontId="2" fillId="0" borderId="6" xfId="0" applyNumberFormat="1" applyFont="1" applyBorder="1"/>
    <xf numFmtId="0" fontId="12" fillId="0" borderId="22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0" fontId="2" fillId="0" borderId="41" xfId="0" applyFont="1" applyBorder="1"/>
    <xf numFmtId="0" fontId="0" fillId="0" borderId="42" xfId="0" applyBorder="1"/>
    <xf numFmtId="164" fontId="0" fillId="0" borderId="43" xfId="0" applyNumberFormat="1" applyBorder="1"/>
    <xf numFmtId="0" fontId="0" fillId="0" borderId="43" xfId="0" applyBorder="1"/>
    <xf numFmtId="1" fontId="0" fillId="0" borderId="23" xfId="0" applyNumberFormat="1" applyBorder="1"/>
    <xf numFmtId="0" fontId="0" fillId="0" borderId="0" xfId="0" applyAlignment="1">
      <alignment vertical="center"/>
    </xf>
    <xf numFmtId="164" fontId="1" fillId="0" borderId="14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3" fillId="0" borderId="36" xfId="0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center" vertical="center" wrapText="1"/>
    </xf>
    <xf numFmtId="1" fontId="1" fillId="4" borderId="19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left" vertical="center" wrapText="1"/>
    </xf>
    <xf numFmtId="164" fontId="5" fillId="0" borderId="33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5" fillId="0" borderId="49" xfId="0" applyNumberFormat="1" applyFont="1" applyBorder="1" applyAlignment="1">
      <alignment vertical="center"/>
    </xf>
    <xf numFmtId="1" fontId="1" fillId="0" borderId="25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1" fillId="0" borderId="45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1" fontId="2" fillId="0" borderId="50" xfId="0" applyNumberFormat="1" applyFont="1" applyBorder="1" applyAlignment="1">
      <alignment horizontal="center" vertical="center"/>
    </xf>
    <xf numFmtId="0" fontId="17" fillId="0" borderId="50" xfId="0" applyFont="1" applyBorder="1" applyAlignment="1">
      <alignment horizontal="right" vertical="center"/>
    </xf>
    <xf numFmtId="0" fontId="12" fillId="0" borderId="40" xfId="0" applyFont="1" applyBorder="1" applyAlignment="1">
      <alignment horizontal="left" vertical="center" wrapText="1"/>
    </xf>
    <xf numFmtId="1" fontId="1" fillId="4" borderId="25" xfId="0" applyNumberFormat="1" applyFont="1" applyFill="1" applyBorder="1" applyAlignment="1">
      <alignment horizontal="center" vertical="center"/>
    </xf>
    <xf numFmtId="1" fontId="1" fillId="4" borderId="12" xfId="0" applyNumberFormat="1" applyFont="1" applyFill="1" applyBorder="1" applyAlignment="1">
      <alignment horizontal="center" vertical="center"/>
    </xf>
    <xf numFmtId="1" fontId="1" fillId="4" borderId="52" xfId="0" applyNumberFormat="1" applyFont="1" applyFill="1" applyBorder="1" applyAlignment="1">
      <alignment horizontal="center" vertical="center"/>
    </xf>
    <xf numFmtId="1" fontId="1" fillId="0" borderId="52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/>
    <xf numFmtId="0" fontId="22" fillId="5" borderId="12" xfId="0" applyFont="1" applyFill="1" applyBorder="1" applyAlignment="1">
      <alignment vertical="center"/>
    </xf>
    <xf numFmtId="0" fontId="22" fillId="5" borderId="12" xfId="0" applyFont="1" applyFill="1" applyBorder="1" applyAlignment="1">
      <alignment horizontal="center" vertical="center"/>
    </xf>
    <xf numFmtId="0" fontId="21" fillId="0" borderId="12" xfId="0" applyFont="1" applyBorder="1" applyAlignment="1">
      <alignment vertical="center"/>
    </xf>
    <xf numFmtId="1" fontId="21" fillId="0" borderId="12" xfId="0" applyNumberFormat="1" applyFont="1" applyBorder="1" applyAlignment="1">
      <alignment vertical="center"/>
    </xf>
    <xf numFmtId="164" fontId="21" fillId="0" borderId="12" xfId="0" applyNumberFormat="1" applyFont="1" applyBorder="1" applyAlignment="1">
      <alignment vertical="center"/>
    </xf>
    <xf numFmtId="0" fontId="23" fillId="0" borderId="0" xfId="0" applyFont="1" applyAlignment="1">
      <alignment vertical="top" wrapText="1"/>
    </xf>
    <xf numFmtId="0" fontId="24" fillId="0" borderId="12" xfId="0" applyFont="1" applyBorder="1" applyAlignment="1">
      <alignment horizontal="right" vertical="center"/>
    </xf>
    <xf numFmtId="1" fontId="22" fillId="0" borderId="12" xfId="0" applyNumberFormat="1" applyFont="1" applyBorder="1" applyAlignment="1">
      <alignment horizontal="right" vertical="center"/>
    </xf>
    <xf numFmtId="164" fontId="22" fillId="0" borderId="12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left" vertical="center"/>
    </xf>
    <xf numFmtId="1" fontId="21" fillId="0" borderId="12" xfId="0" applyNumberFormat="1" applyFont="1" applyBorder="1" applyAlignment="1">
      <alignment horizontal="right" vertical="center"/>
    </xf>
    <xf numFmtId="164" fontId="21" fillId="0" borderId="12" xfId="0" applyNumberFormat="1" applyFont="1" applyBorder="1" applyAlignment="1">
      <alignment horizontal="right" vertical="center"/>
    </xf>
    <xf numFmtId="0" fontId="22" fillId="5" borderId="12" xfId="0" applyFont="1" applyFill="1" applyBorder="1" applyAlignment="1">
      <alignment vertical="center" wrapText="1"/>
    </xf>
    <xf numFmtId="0" fontId="2" fillId="0" borderId="12" xfId="0" applyFont="1" applyBorder="1"/>
    <xf numFmtId="0" fontId="17" fillId="0" borderId="12" xfId="0" applyFont="1" applyBorder="1" applyAlignment="1">
      <alignment horizontal="right" vertical="center"/>
    </xf>
    <xf numFmtId="0" fontId="2" fillId="0" borderId="0" xfId="0" applyFont="1"/>
    <xf numFmtId="0" fontId="1" fillId="0" borderId="42" xfId="0" applyFont="1" applyBorder="1" applyAlignment="1">
      <alignment horizontal="center" textRotation="90"/>
    </xf>
    <xf numFmtId="0" fontId="1" fillId="0" borderId="53" xfId="0" applyFont="1" applyBorder="1" applyAlignment="1">
      <alignment horizontal="center" textRotation="90"/>
    </xf>
    <xf numFmtId="0" fontId="1" fillId="0" borderId="43" xfId="0" applyFont="1" applyBorder="1" applyAlignment="1">
      <alignment horizontal="center" textRotation="90"/>
    </xf>
    <xf numFmtId="0" fontId="1" fillId="0" borderId="23" xfId="0" applyFont="1" applyBorder="1" applyAlignment="1">
      <alignment horizontal="center" textRotation="90"/>
    </xf>
    <xf numFmtId="0" fontId="1" fillId="0" borderId="17" xfId="0" applyFont="1" applyBorder="1" applyAlignment="1">
      <alignment horizontal="center" textRotation="90"/>
    </xf>
    <xf numFmtId="0" fontId="1" fillId="0" borderId="52" xfId="0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" fontId="2" fillId="0" borderId="48" xfId="0" applyNumberFormat="1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" fontId="1" fillId="0" borderId="12" xfId="0" applyNumberFormat="1" applyFont="1" applyBorder="1"/>
    <xf numFmtId="0" fontId="1" fillId="0" borderId="12" xfId="0" applyFont="1" applyBorder="1"/>
    <xf numFmtId="164" fontId="1" fillId="0" borderId="4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/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1" fontId="2" fillId="0" borderId="55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2" fillId="0" borderId="54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1" fontId="1" fillId="0" borderId="0" xfId="0" applyNumberFormat="1" applyFont="1"/>
    <xf numFmtId="0" fontId="25" fillId="0" borderId="0" xfId="0" applyFont="1"/>
    <xf numFmtId="0" fontId="26" fillId="0" borderId="0" xfId="0" applyFont="1" applyAlignment="1">
      <alignment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2" fillId="0" borderId="56" xfId="0" applyFont="1" applyBorder="1" applyAlignment="1">
      <alignment horizontal="left" vertical="center" wrapText="1"/>
    </xf>
    <xf numFmtId="1" fontId="2" fillId="0" borderId="20" xfId="0" applyNumberFormat="1" applyFont="1" applyBorder="1" applyAlignment="1">
      <alignment horizontal="center" vertical="center"/>
    </xf>
    <xf numFmtId="164" fontId="2" fillId="0" borderId="57" xfId="0" applyNumberFormat="1" applyFont="1" applyBorder="1" applyAlignment="1">
      <alignment horizontal="center" vertical="center"/>
    </xf>
    <xf numFmtId="1" fontId="13" fillId="0" borderId="21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64" fontId="2" fillId="0" borderId="58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" fillId="0" borderId="36" xfId="0" applyFont="1" applyBorder="1"/>
    <xf numFmtId="1" fontId="1" fillId="0" borderId="35" xfId="0" applyNumberFormat="1" applyFont="1" applyBorder="1" applyAlignment="1">
      <alignment horizontal="center" vertical="center"/>
    </xf>
    <xf numFmtId="164" fontId="1" fillId="0" borderId="56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" fontId="13" fillId="0" borderId="27" xfId="0" applyNumberFormat="1" applyFont="1" applyBorder="1" applyAlignment="1">
      <alignment horizontal="center" vertical="center"/>
    </xf>
    <xf numFmtId="0" fontId="1" fillId="0" borderId="21" xfId="0" applyFont="1" applyBorder="1"/>
    <xf numFmtId="0" fontId="1" fillId="0" borderId="22" xfId="0" applyFont="1" applyBorder="1" applyAlignment="1">
      <alignment horizontal="center" vertical="center"/>
    </xf>
    <xf numFmtId="0" fontId="12" fillId="4" borderId="54" xfId="0" applyFont="1" applyFill="1" applyBorder="1" applyAlignment="1">
      <alignment horizontal="left" vertical="center" wrapText="1"/>
    </xf>
    <xf numFmtId="0" fontId="1" fillId="4" borderId="2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" fontId="13" fillId="4" borderId="12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" fontId="1" fillId="4" borderId="21" xfId="0" applyNumberFormat="1" applyFont="1" applyFill="1" applyBorder="1" applyAlignment="1">
      <alignment horizontal="center" vertical="center"/>
    </xf>
    <xf numFmtId="164" fontId="2" fillId="0" borderId="60" xfId="0" applyNumberFormat="1" applyFont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164" fontId="1" fillId="4" borderId="25" xfId="0" applyNumberFormat="1" applyFont="1" applyFill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2" xfId="0" applyFont="1" applyFill="1" applyBorder="1"/>
    <xf numFmtId="0" fontId="1" fillId="4" borderId="14" xfId="0" applyFont="1" applyFill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24" xfId="0" applyFont="1" applyBorder="1"/>
    <xf numFmtId="1" fontId="1" fillId="0" borderId="1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0" borderId="17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0" fontId="12" fillId="0" borderId="62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7" fillId="0" borderId="14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63" xfId="0" applyFont="1" applyBorder="1" applyAlignment="1">
      <alignment vertical="center" wrapText="1"/>
    </xf>
    <xf numFmtId="0" fontId="29" fillId="0" borderId="0" xfId="0" applyFont="1"/>
    <xf numFmtId="0" fontId="12" fillId="0" borderId="0" xfId="1" applyFont="1" applyAlignment="1">
      <alignment horizontal="left" vertical="center" wrapText="1"/>
    </xf>
    <xf numFmtId="164" fontId="5" fillId="0" borderId="41" xfId="0" applyNumberFormat="1" applyFont="1" applyBorder="1" applyAlignment="1">
      <alignment vertical="center"/>
    </xf>
    <xf numFmtId="0" fontId="12" fillId="4" borderId="2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/>
    <xf numFmtId="1" fontId="28" fillId="0" borderId="13" xfId="0" applyNumberFormat="1" applyFont="1" applyBorder="1" applyAlignment="1">
      <alignment horizontal="center" vertical="center"/>
    </xf>
    <xf numFmtId="1" fontId="28" fillId="0" borderId="21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" fontId="28" fillId="0" borderId="20" xfId="0" applyNumberFormat="1" applyFont="1" applyBorder="1" applyAlignment="1">
      <alignment horizontal="center" vertical="center"/>
    </xf>
    <xf numFmtId="1" fontId="28" fillId="0" borderId="52" xfId="0" applyNumberFormat="1" applyFont="1" applyBorder="1" applyAlignment="1">
      <alignment horizontal="center" vertical="center"/>
    </xf>
    <xf numFmtId="1" fontId="28" fillId="0" borderId="50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90"/>
    </xf>
    <xf numFmtId="0" fontId="17" fillId="0" borderId="4" xfId="0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top" wrapText="1"/>
    </xf>
    <xf numFmtId="0" fontId="17" fillId="0" borderId="47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" fillId="0" borderId="0" xfId="0" applyFont="1"/>
    <xf numFmtId="0" fontId="2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2" fillId="0" borderId="41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5" fillId="0" borderId="41" xfId="0" applyNumberFormat="1" applyFont="1" applyBorder="1" applyAlignment="1">
      <alignment horizontal="center" vertical="center"/>
    </xf>
    <xf numFmtId="164" fontId="5" fillId="0" borderId="49" xfId="0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textRotation="90"/>
    </xf>
    <xf numFmtId="0" fontId="2" fillId="0" borderId="55" xfId="0" applyFont="1" applyBorder="1" applyAlignment="1">
      <alignment horizontal="center" textRotation="90"/>
    </xf>
    <xf numFmtId="0" fontId="30" fillId="0" borderId="0" xfId="0" applyFont="1"/>
    <xf numFmtId="0" fontId="21" fillId="0" borderId="0" xfId="0" applyFont="1" applyAlignment="1">
      <alignment horizontal="left" vertical="center" indent="15"/>
    </xf>
    <xf numFmtId="0" fontId="4" fillId="0" borderId="0" xfId="0" applyFont="1"/>
  </cellXfs>
  <cellStyles count="2">
    <cellStyle name="Normalny" xfId="0" builtinId="0"/>
    <cellStyle name="Normalny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1903320</xdr:colOff>
      <xdr:row>5</xdr:row>
      <xdr:rowOff>137160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40040" cy="975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322920</xdr:colOff>
      <xdr:row>0</xdr:row>
      <xdr:rowOff>101160</xdr:rowOff>
    </xdr:from>
    <xdr:to>
      <xdr:col>2</xdr:col>
      <xdr:colOff>2801520</xdr:colOff>
      <xdr:row>5</xdr:row>
      <xdr:rowOff>29160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50040" y="101160"/>
          <a:ext cx="3106080" cy="834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2406240</xdr:colOff>
      <xdr:row>5</xdr:row>
      <xdr:rowOff>145080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49040" cy="983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2309040</xdr:colOff>
      <xdr:row>5</xdr:row>
      <xdr:rowOff>124200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5408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2093040</xdr:colOff>
      <xdr:row>5</xdr:row>
      <xdr:rowOff>145080</xdr:rowOff>
    </xdr:to>
    <xdr:pic>
      <xdr:nvPicPr>
        <xdr:cNvPr id="4" name="Obraz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538080" cy="983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2124720</xdr:colOff>
      <xdr:row>5</xdr:row>
      <xdr:rowOff>124200</xdr:rowOff>
    </xdr:to>
    <xdr:pic>
      <xdr:nvPicPr>
        <xdr:cNvPr id="5" name="Obraz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5012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2309040</xdr:colOff>
      <xdr:row>5</xdr:row>
      <xdr:rowOff>124200</xdr:rowOff>
    </xdr:to>
    <xdr:pic>
      <xdr:nvPicPr>
        <xdr:cNvPr id="6" name="Obraz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93444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2093040</xdr:colOff>
      <xdr:row>5</xdr:row>
      <xdr:rowOff>145080</xdr:rowOff>
    </xdr:to>
    <xdr:pic>
      <xdr:nvPicPr>
        <xdr:cNvPr id="7" name="Obraz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18440" cy="983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1860120</xdr:colOff>
      <xdr:row>5</xdr:row>
      <xdr:rowOff>124200</xdr:rowOff>
    </xdr:to>
    <xdr:pic>
      <xdr:nvPicPr>
        <xdr:cNvPr id="8" name="Obraz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4400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2124720</xdr:colOff>
      <xdr:row>5</xdr:row>
      <xdr:rowOff>124200</xdr:rowOff>
    </xdr:to>
    <xdr:pic>
      <xdr:nvPicPr>
        <xdr:cNvPr id="9" name="Obraz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400860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2309040</xdr:colOff>
      <xdr:row>5</xdr:row>
      <xdr:rowOff>124200</xdr:rowOff>
    </xdr:to>
    <xdr:pic>
      <xdr:nvPicPr>
        <xdr:cNvPr id="10" name="Obraz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419292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2093040</xdr:colOff>
      <xdr:row>5</xdr:row>
      <xdr:rowOff>145080</xdr:rowOff>
    </xdr:to>
    <xdr:pic>
      <xdr:nvPicPr>
        <xdr:cNvPr id="11" name="Obraz 4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976920" cy="983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1934280</xdr:colOff>
      <xdr:row>5</xdr:row>
      <xdr:rowOff>124200</xdr:rowOff>
    </xdr:to>
    <xdr:pic>
      <xdr:nvPicPr>
        <xdr:cNvPr id="12" name="Obraz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4004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1860120</xdr:colOff>
      <xdr:row>5</xdr:row>
      <xdr:rowOff>124200</xdr:rowOff>
    </xdr:to>
    <xdr:pic>
      <xdr:nvPicPr>
        <xdr:cNvPr id="13" name="Obraz 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66588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2124720</xdr:colOff>
      <xdr:row>5</xdr:row>
      <xdr:rowOff>124200</xdr:rowOff>
    </xdr:to>
    <xdr:pic>
      <xdr:nvPicPr>
        <xdr:cNvPr id="14" name="Obraz 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93048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2309040</xdr:colOff>
      <xdr:row>5</xdr:row>
      <xdr:rowOff>124200</xdr:rowOff>
    </xdr:to>
    <xdr:pic>
      <xdr:nvPicPr>
        <xdr:cNvPr id="15" name="Obraz 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411480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2093040</xdr:colOff>
      <xdr:row>5</xdr:row>
      <xdr:rowOff>145080</xdr:rowOff>
    </xdr:to>
    <xdr:pic>
      <xdr:nvPicPr>
        <xdr:cNvPr id="16" name="Obraz 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898800" cy="983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2</xdr:col>
      <xdr:colOff>2088525</xdr:colOff>
      <xdr:row>5</xdr:row>
      <xdr:rowOff>124200</xdr:rowOff>
    </xdr:to>
    <xdr:pic>
      <xdr:nvPicPr>
        <xdr:cNvPr id="17" name="Obraz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40080" y="0"/>
          <a:ext cx="360792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2</xdr:col>
      <xdr:colOff>2066286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1078585-0C32-460C-8991-660EF161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51" y="0"/>
          <a:ext cx="3577410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AX163"/>
  <sheetViews>
    <sheetView zoomScale="85" zoomScaleNormal="85" workbookViewId="0">
      <selection activeCell="S7" sqref="S7:X10"/>
    </sheetView>
  </sheetViews>
  <sheetFormatPr defaultColWidth="9.28515625" defaultRowHeight="12.75"/>
  <cols>
    <col min="1" max="1" width="4.7109375" customWidth="1"/>
    <col min="2" max="2" width="4.5703125" customWidth="1"/>
    <col min="3" max="3" width="23" customWidth="1"/>
    <col min="4" max="4" width="68.85546875" style="4" customWidth="1"/>
    <col min="5" max="5" width="8.85546875" style="4" customWidth="1"/>
    <col min="6" max="6" width="7.7109375" style="4" customWidth="1"/>
    <col min="7" max="17" width="5.140625" style="4" customWidth="1"/>
    <col min="18" max="19" width="5.28515625" style="4" customWidth="1"/>
    <col min="20" max="20" width="6.28515625" style="4" customWidth="1"/>
    <col min="21" max="22" width="6.42578125" style="4" customWidth="1"/>
    <col min="23" max="25" width="6" style="4" customWidth="1"/>
    <col min="26" max="26" width="24.28515625" customWidth="1"/>
    <col min="27" max="27" width="6.7109375" style="5" customWidth="1"/>
    <col min="29" max="29" width="10.140625" customWidth="1"/>
    <col min="30" max="30" width="6" customWidth="1"/>
    <col min="31" max="31" width="6.140625" customWidth="1"/>
    <col min="32" max="32" width="6" customWidth="1"/>
    <col min="33" max="33" width="6.140625" customWidth="1"/>
    <col min="34" max="34" width="5.7109375" customWidth="1"/>
    <col min="35" max="35" width="6" customWidth="1"/>
    <col min="36" max="36" width="6.140625" customWidth="1"/>
    <col min="37" max="37" width="6" customWidth="1"/>
    <col min="38" max="38" width="6.140625" customWidth="1"/>
    <col min="39" max="39" width="6" customWidth="1"/>
    <col min="40" max="40" width="6.140625" customWidth="1"/>
    <col min="41" max="41" width="6" customWidth="1"/>
    <col min="42" max="42" width="6.140625" customWidth="1"/>
    <col min="43" max="43" width="6" customWidth="1"/>
    <col min="44" max="44" width="6.140625" customWidth="1"/>
    <col min="45" max="45" width="6" customWidth="1"/>
    <col min="46" max="46" width="6.140625" customWidth="1"/>
    <col min="47" max="47" width="6" customWidth="1"/>
    <col min="48" max="48" width="6.140625" customWidth="1"/>
  </cols>
  <sheetData>
    <row r="6" spans="1:48" s="6" customFormat="1" ht="20.25" customHeight="1">
      <c r="B6" s="278" t="s">
        <v>0</v>
      </c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7"/>
      <c r="AA6" s="3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48" s="6" customFormat="1" ht="20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267" t="s">
        <v>271</v>
      </c>
      <c r="T7" s="267"/>
      <c r="U7" s="267"/>
      <c r="V7" s="267"/>
      <c r="W7" s="309"/>
      <c r="X7" s="267"/>
      <c r="Y7" s="265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48" s="4" customFormat="1">
      <c r="S8" s="300" t="s">
        <v>274</v>
      </c>
      <c r="T8" s="300"/>
      <c r="U8" s="300"/>
      <c r="V8" s="300"/>
      <c r="W8" s="300"/>
      <c r="X8" s="267"/>
      <c r="Y8" s="266"/>
      <c r="AA8" s="8"/>
    </row>
    <row r="9" spans="1:48" s="9" customFormat="1" ht="15" customHeight="1">
      <c r="B9" s="9" t="s">
        <v>1</v>
      </c>
      <c r="S9" s="266" t="s">
        <v>272</v>
      </c>
      <c r="T9" s="310"/>
      <c r="U9" s="267"/>
      <c r="V9" s="267"/>
      <c r="W9" s="309"/>
      <c r="X9" s="267"/>
      <c r="AA9" s="10"/>
    </row>
    <row r="10" spans="1:48" s="9" customFormat="1" ht="15" customHeight="1">
      <c r="B10" s="9" t="s">
        <v>2</v>
      </c>
      <c r="C10" s="11"/>
      <c r="S10" s="291" t="s">
        <v>273</v>
      </c>
      <c r="T10" s="300"/>
      <c r="U10" s="300"/>
      <c r="V10" s="300"/>
      <c r="W10" s="300"/>
      <c r="X10" s="267"/>
      <c r="AA10" s="10"/>
    </row>
    <row r="11" spans="1:48" s="9" customFormat="1" ht="15" customHeight="1">
      <c r="B11" s="9" t="s">
        <v>3</v>
      </c>
      <c r="AA11" s="10"/>
    </row>
    <row r="12" spans="1:48" s="9" customFormat="1" ht="15" customHeight="1">
      <c r="B12" s="9" t="s">
        <v>4</v>
      </c>
      <c r="AA12" s="10"/>
    </row>
    <row r="13" spans="1:48" s="4" customFormat="1" ht="15" customHeight="1">
      <c r="B13" s="12" t="s">
        <v>5</v>
      </c>
      <c r="C13" s="9"/>
      <c r="AA13" s="8"/>
    </row>
    <row r="16" spans="1:48" ht="17.25" customHeight="1">
      <c r="A16" s="4"/>
      <c r="B16" s="279" t="s">
        <v>6</v>
      </c>
      <c r="C16" s="13"/>
      <c r="D16" s="280" t="s">
        <v>7</v>
      </c>
      <c r="E16" s="14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2" t="s">
        <v>8</v>
      </c>
      <c r="Y16" s="283" t="s">
        <v>9</v>
      </c>
      <c r="Z16" s="4"/>
      <c r="AA16" s="8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50" ht="243" customHeight="1">
      <c r="A17" s="4"/>
      <c r="B17" s="279"/>
      <c r="C17" s="15" t="s">
        <v>10</v>
      </c>
      <c r="D17" s="280"/>
      <c r="E17" s="16" t="s">
        <v>11</v>
      </c>
      <c r="F17" s="17" t="s">
        <v>12</v>
      </c>
      <c r="G17" s="18" t="s">
        <v>13</v>
      </c>
      <c r="H17" s="19" t="s">
        <v>14</v>
      </c>
      <c r="I17" s="19" t="s">
        <v>15</v>
      </c>
      <c r="J17" s="19" t="s">
        <v>16</v>
      </c>
      <c r="K17" s="19" t="s">
        <v>17</v>
      </c>
      <c r="L17" s="19" t="s">
        <v>18</v>
      </c>
      <c r="M17" s="19" t="s">
        <v>19</v>
      </c>
      <c r="N17" s="19" t="s">
        <v>20</v>
      </c>
      <c r="O17" s="19" t="s">
        <v>21</v>
      </c>
      <c r="P17" s="19" t="s">
        <v>22</v>
      </c>
      <c r="Q17" s="19" t="s">
        <v>23</v>
      </c>
      <c r="R17" s="19" t="s">
        <v>24</v>
      </c>
      <c r="S17" s="19" t="s">
        <v>25</v>
      </c>
      <c r="T17" s="19" t="s">
        <v>26</v>
      </c>
      <c r="U17" s="19" t="s">
        <v>27</v>
      </c>
      <c r="V17" s="19" t="s">
        <v>28</v>
      </c>
      <c r="W17" s="20" t="s">
        <v>29</v>
      </c>
      <c r="X17" s="282"/>
      <c r="Y17" s="283"/>
      <c r="Z17" s="4"/>
      <c r="AA17" s="21" t="s">
        <v>30</v>
      </c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</row>
    <row r="18" spans="1:50" ht="15" customHeight="1">
      <c r="A18" s="4"/>
      <c r="B18" s="274" t="s">
        <v>31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4"/>
      <c r="AA18" s="23" t="s">
        <v>32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24"/>
      <c r="AX18" s="24"/>
    </row>
    <row r="19" spans="1:50" ht="15" customHeight="1">
      <c r="A19" s="4"/>
      <c r="B19" s="25">
        <v>1</v>
      </c>
      <c r="C19" s="26" t="s">
        <v>33</v>
      </c>
      <c r="D19" s="27" t="s">
        <v>34</v>
      </c>
      <c r="E19" s="28">
        <v>1</v>
      </c>
      <c r="F19" s="2">
        <v>15</v>
      </c>
      <c r="G19" s="1"/>
      <c r="H19" s="1"/>
      <c r="I19" s="1">
        <v>35</v>
      </c>
      <c r="J19" s="29"/>
      <c r="K19" s="29"/>
      <c r="L19" s="29"/>
      <c r="M19" s="29"/>
      <c r="N19" s="29"/>
      <c r="O19" s="29"/>
      <c r="P19" s="29"/>
      <c r="Q19" s="29"/>
      <c r="R19" s="29"/>
      <c r="S19" s="1"/>
      <c r="T19" s="30">
        <f t="shared" ref="T19:T32" si="0">SUM(F19:Q19)</f>
        <v>50</v>
      </c>
      <c r="U19" s="30">
        <f t="shared" ref="U19:U32" si="1">SUM(F19:S19)</f>
        <v>50</v>
      </c>
      <c r="V19" s="31" t="s">
        <v>35</v>
      </c>
      <c r="W19" s="32">
        <v>2</v>
      </c>
      <c r="X19" s="33">
        <f t="shared" ref="X19:X33" si="2">U19</f>
        <v>50</v>
      </c>
      <c r="Y19" s="34">
        <f t="shared" ref="Y19:Y33" si="3">W19</f>
        <v>2</v>
      </c>
      <c r="Z19" s="4"/>
      <c r="AA19" s="35">
        <f t="shared" ref="AA19:AA32" si="4">IF((Y19*25-X19)&lt;0,0,(Y19*25-X19))</f>
        <v>0</v>
      </c>
      <c r="AE19" s="36"/>
      <c r="AG19" s="36"/>
      <c r="AJ19" s="36"/>
      <c r="AL19" s="36"/>
      <c r="AP19" s="36"/>
      <c r="AR19" s="36"/>
      <c r="AT19" s="36"/>
      <c r="AV19" s="36"/>
      <c r="AW19" s="37"/>
      <c r="AX19" s="38"/>
    </row>
    <row r="20" spans="1:50" ht="15" customHeight="1">
      <c r="A20" s="4"/>
      <c r="B20" s="39">
        <v>2</v>
      </c>
      <c r="C20" s="26" t="s">
        <v>33</v>
      </c>
      <c r="D20" s="27" t="s">
        <v>36</v>
      </c>
      <c r="E20" s="40">
        <v>2</v>
      </c>
      <c r="F20" s="41">
        <v>15</v>
      </c>
      <c r="G20" s="42"/>
      <c r="H20" s="42"/>
      <c r="I20" s="42">
        <v>30</v>
      </c>
      <c r="J20" s="43"/>
      <c r="K20" s="43"/>
      <c r="L20" s="43"/>
      <c r="M20" s="43"/>
      <c r="N20" s="43"/>
      <c r="O20" s="43"/>
      <c r="P20" s="43"/>
      <c r="Q20" s="43"/>
      <c r="R20" s="43"/>
      <c r="S20" s="42"/>
      <c r="T20" s="44">
        <f t="shared" si="0"/>
        <v>45</v>
      </c>
      <c r="U20" s="44">
        <f t="shared" si="1"/>
        <v>45</v>
      </c>
      <c r="V20" s="45" t="s">
        <v>37</v>
      </c>
      <c r="W20" s="46">
        <v>3</v>
      </c>
      <c r="X20" s="33">
        <f t="shared" si="2"/>
        <v>45</v>
      </c>
      <c r="Y20" s="47">
        <f t="shared" si="3"/>
        <v>3</v>
      </c>
      <c r="Z20" s="4"/>
      <c r="AA20" s="35">
        <f t="shared" si="4"/>
        <v>30</v>
      </c>
      <c r="AW20" s="37"/>
      <c r="AX20" s="4"/>
    </row>
    <row r="21" spans="1:50" ht="15" customHeight="1">
      <c r="A21" s="4" t="s">
        <v>38</v>
      </c>
      <c r="B21" s="25">
        <v>3</v>
      </c>
      <c r="C21" s="26" t="s">
        <v>33</v>
      </c>
      <c r="D21" s="48" t="s">
        <v>39</v>
      </c>
      <c r="E21" s="40">
        <v>2</v>
      </c>
      <c r="F21" s="41">
        <v>10</v>
      </c>
      <c r="G21" s="42"/>
      <c r="H21" s="42"/>
      <c r="I21" s="42"/>
      <c r="J21" s="43"/>
      <c r="K21" s="43"/>
      <c r="L21" s="43"/>
      <c r="M21" s="43"/>
      <c r="N21" s="43"/>
      <c r="O21" s="43"/>
      <c r="P21" s="43"/>
      <c r="Q21" s="43"/>
      <c r="R21" s="43"/>
      <c r="S21" s="35"/>
      <c r="T21" s="44">
        <f t="shared" si="0"/>
        <v>10</v>
      </c>
      <c r="U21" s="44">
        <f t="shared" si="1"/>
        <v>10</v>
      </c>
      <c r="V21" s="45" t="s">
        <v>35</v>
      </c>
      <c r="W21" s="46">
        <v>1</v>
      </c>
      <c r="X21" s="33">
        <f t="shared" si="2"/>
        <v>10</v>
      </c>
      <c r="Y21" s="47">
        <f t="shared" si="3"/>
        <v>1</v>
      </c>
      <c r="Z21" s="4"/>
      <c r="AA21" s="35">
        <f t="shared" si="4"/>
        <v>15</v>
      </c>
    </row>
    <row r="22" spans="1:50" ht="15" customHeight="1">
      <c r="A22" s="4"/>
      <c r="B22" s="25">
        <v>4</v>
      </c>
      <c r="C22" s="26" t="s">
        <v>33</v>
      </c>
      <c r="D22" s="48" t="s">
        <v>40</v>
      </c>
      <c r="E22" s="40">
        <v>3</v>
      </c>
      <c r="F22" s="41">
        <v>10</v>
      </c>
      <c r="G22" s="42"/>
      <c r="H22" s="42"/>
      <c r="I22" s="42">
        <v>40</v>
      </c>
      <c r="J22" s="43"/>
      <c r="K22" s="43"/>
      <c r="L22" s="43"/>
      <c r="M22" s="43"/>
      <c r="N22" s="43"/>
      <c r="O22" s="43"/>
      <c r="P22" s="43"/>
      <c r="Q22" s="43"/>
      <c r="R22" s="43"/>
      <c r="S22" s="35"/>
      <c r="T22" s="44">
        <f t="shared" si="0"/>
        <v>50</v>
      </c>
      <c r="U22" s="44">
        <f t="shared" si="1"/>
        <v>50</v>
      </c>
      <c r="V22" s="45" t="s">
        <v>37</v>
      </c>
      <c r="W22" s="46">
        <v>3</v>
      </c>
      <c r="X22" s="33">
        <f t="shared" si="2"/>
        <v>50</v>
      </c>
      <c r="Y22" s="47">
        <f t="shared" si="3"/>
        <v>3</v>
      </c>
      <c r="Z22" s="4"/>
      <c r="AA22" s="35">
        <f t="shared" si="4"/>
        <v>25</v>
      </c>
    </row>
    <row r="23" spans="1:50" s="50" customFormat="1" ht="15" customHeight="1">
      <c r="A23" s="4" t="s">
        <v>38</v>
      </c>
      <c r="B23" s="39">
        <v>5</v>
      </c>
      <c r="C23" s="26" t="s">
        <v>33</v>
      </c>
      <c r="D23" s="48" t="s">
        <v>41</v>
      </c>
      <c r="E23" s="40">
        <v>1</v>
      </c>
      <c r="F23" s="41">
        <v>25</v>
      </c>
      <c r="G23" s="42"/>
      <c r="H23" s="42"/>
      <c r="I23" s="49"/>
      <c r="J23" s="49"/>
      <c r="K23" s="49"/>
      <c r="L23" s="49"/>
      <c r="M23" s="49"/>
      <c r="N23" s="43"/>
      <c r="O23" s="43"/>
      <c r="P23" s="43"/>
      <c r="Q23" s="43"/>
      <c r="R23" s="43"/>
      <c r="S23" s="35"/>
      <c r="T23" s="44">
        <f t="shared" si="0"/>
        <v>25</v>
      </c>
      <c r="U23" s="44">
        <f t="shared" si="1"/>
        <v>25</v>
      </c>
      <c r="V23" s="45" t="s">
        <v>35</v>
      </c>
      <c r="W23" s="46">
        <v>1</v>
      </c>
      <c r="X23" s="33">
        <f t="shared" si="2"/>
        <v>25</v>
      </c>
      <c r="Y23" s="47">
        <f t="shared" si="3"/>
        <v>1</v>
      </c>
      <c r="Z23" s="4"/>
      <c r="AA23" s="35">
        <f t="shared" si="4"/>
        <v>0</v>
      </c>
    </row>
    <row r="24" spans="1:50" s="50" customFormat="1" ht="15" customHeight="1">
      <c r="A24" s="4" t="s">
        <v>38</v>
      </c>
      <c r="B24" s="25">
        <v>6</v>
      </c>
      <c r="C24" s="26" t="s">
        <v>33</v>
      </c>
      <c r="D24" s="48" t="s">
        <v>42</v>
      </c>
      <c r="E24" s="40">
        <v>1</v>
      </c>
      <c r="F24" s="41">
        <v>25</v>
      </c>
      <c r="G24" s="42"/>
      <c r="H24" s="51"/>
      <c r="I24" s="42"/>
      <c r="J24" s="49"/>
      <c r="K24" s="49"/>
      <c r="L24" s="49"/>
      <c r="M24" s="49"/>
      <c r="N24" s="43"/>
      <c r="O24" s="43"/>
      <c r="P24" s="43"/>
      <c r="Q24" s="43"/>
      <c r="R24" s="43"/>
      <c r="S24" s="35"/>
      <c r="T24" s="44">
        <f t="shared" si="0"/>
        <v>25</v>
      </c>
      <c r="U24" s="44">
        <f t="shared" si="1"/>
        <v>25</v>
      </c>
      <c r="V24" s="45" t="s">
        <v>35</v>
      </c>
      <c r="W24" s="46">
        <v>1</v>
      </c>
      <c r="X24" s="33">
        <f t="shared" si="2"/>
        <v>25</v>
      </c>
      <c r="Y24" s="47">
        <f t="shared" si="3"/>
        <v>1</v>
      </c>
      <c r="Z24" s="4"/>
      <c r="AA24" s="35">
        <f t="shared" si="4"/>
        <v>0</v>
      </c>
    </row>
    <row r="25" spans="1:50" ht="15" customHeight="1">
      <c r="A25" s="4" t="s">
        <v>38</v>
      </c>
      <c r="B25" s="25">
        <v>7</v>
      </c>
      <c r="C25" s="26" t="s">
        <v>33</v>
      </c>
      <c r="D25" s="48" t="s">
        <v>43</v>
      </c>
      <c r="E25" s="40">
        <v>1</v>
      </c>
      <c r="F25" s="41">
        <v>20</v>
      </c>
      <c r="G25" s="42"/>
      <c r="H25" s="42"/>
      <c r="I25" s="42">
        <v>10</v>
      </c>
      <c r="J25" s="43"/>
      <c r="K25" s="43"/>
      <c r="L25" s="43"/>
      <c r="M25" s="43"/>
      <c r="N25" s="43"/>
      <c r="O25" s="43"/>
      <c r="P25" s="43"/>
      <c r="Q25" s="43"/>
      <c r="R25" s="43"/>
      <c r="S25" s="35"/>
      <c r="T25" s="44">
        <f t="shared" si="0"/>
        <v>30</v>
      </c>
      <c r="U25" s="44">
        <f t="shared" si="1"/>
        <v>30</v>
      </c>
      <c r="V25" s="52" t="s">
        <v>37</v>
      </c>
      <c r="W25" s="46">
        <v>2</v>
      </c>
      <c r="X25" s="33">
        <f t="shared" si="2"/>
        <v>30</v>
      </c>
      <c r="Y25" s="47">
        <f t="shared" si="3"/>
        <v>2</v>
      </c>
      <c r="Z25" s="4"/>
      <c r="AA25" s="35">
        <f t="shared" si="4"/>
        <v>20</v>
      </c>
    </row>
    <row r="26" spans="1:50" ht="15" customHeight="1">
      <c r="A26" s="4" t="s">
        <v>38</v>
      </c>
      <c r="B26" s="39">
        <v>8</v>
      </c>
      <c r="C26" s="26" t="s">
        <v>33</v>
      </c>
      <c r="D26" s="48" t="s">
        <v>44</v>
      </c>
      <c r="E26" s="40">
        <v>2</v>
      </c>
      <c r="F26" s="41">
        <v>20</v>
      </c>
      <c r="G26" s="42"/>
      <c r="H26" s="42"/>
      <c r="I26" s="42">
        <v>20</v>
      </c>
      <c r="J26" s="43"/>
      <c r="K26" s="43"/>
      <c r="L26" s="43"/>
      <c r="M26" s="43"/>
      <c r="N26" s="43"/>
      <c r="O26" s="43"/>
      <c r="P26" s="43"/>
      <c r="Q26" s="43"/>
      <c r="R26" s="43"/>
      <c r="S26" s="35"/>
      <c r="T26" s="44">
        <f t="shared" si="0"/>
        <v>40</v>
      </c>
      <c r="U26" s="44">
        <f t="shared" si="1"/>
        <v>40</v>
      </c>
      <c r="V26" s="45" t="s">
        <v>37</v>
      </c>
      <c r="W26" s="46">
        <v>3</v>
      </c>
      <c r="X26" s="33">
        <f t="shared" si="2"/>
        <v>40</v>
      </c>
      <c r="Y26" s="47">
        <f t="shared" si="3"/>
        <v>3</v>
      </c>
      <c r="Z26" s="4"/>
      <c r="AA26" s="35">
        <f t="shared" si="4"/>
        <v>35</v>
      </c>
      <c r="AD26" s="275" t="s">
        <v>45</v>
      </c>
      <c r="AE26" s="275"/>
      <c r="AF26" s="276" t="s">
        <v>46</v>
      </c>
      <c r="AG26" s="276"/>
      <c r="AH26" s="277" t="s">
        <v>47</v>
      </c>
    </row>
    <row r="27" spans="1:50" ht="15" customHeight="1">
      <c r="A27" s="4" t="s">
        <v>38</v>
      </c>
      <c r="B27" s="25">
        <v>9</v>
      </c>
      <c r="C27" s="26" t="s">
        <v>33</v>
      </c>
      <c r="D27" s="48" t="s">
        <v>48</v>
      </c>
      <c r="E27" s="40">
        <v>3</v>
      </c>
      <c r="F27" s="41">
        <v>10</v>
      </c>
      <c r="G27" s="42"/>
      <c r="H27" s="42">
        <v>5</v>
      </c>
      <c r="I27" s="42"/>
      <c r="J27" s="35"/>
      <c r="K27" s="43"/>
      <c r="L27" s="42"/>
      <c r="M27" s="43"/>
      <c r="N27" s="43"/>
      <c r="O27" s="43"/>
      <c r="P27" s="43"/>
      <c r="Q27" s="43"/>
      <c r="R27" s="43"/>
      <c r="S27" s="35"/>
      <c r="T27" s="44">
        <f t="shared" si="0"/>
        <v>15</v>
      </c>
      <c r="U27" s="44">
        <f t="shared" si="1"/>
        <v>15</v>
      </c>
      <c r="V27" s="45" t="s">
        <v>35</v>
      </c>
      <c r="W27" s="46">
        <v>1</v>
      </c>
      <c r="X27" s="33">
        <f t="shared" si="2"/>
        <v>15</v>
      </c>
      <c r="Y27" s="47">
        <f t="shared" si="3"/>
        <v>1</v>
      </c>
      <c r="Z27" s="4"/>
      <c r="AA27" s="35">
        <f t="shared" si="4"/>
        <v>10</v>
      </c>
      <c r="AD27" s="53" t="s">
        <v>49</v>
      </c>
      <c r="AE27" s="54" t="s">
        <v>50</v>
      </c>
      <c r="AF27" s="54" t="s">
        <v>49</v>
      </c>
      <c r="AG27" s="54" t="s">
        <v>50</v>
      </c>
      <c r="AH27" s="277"/>
    </row>
    <row r="28" spans="1:50" ht="15.95" customHeight="1">
      <c r="A28" s="4" t="s">
        <v>38</v>
      </c>
      <c r="B28" s="25">
        <v>10</v>
      </c>
      <c r="C28" s="26" t="s">
        <v>33</v>
      </c>
      <c r="D28" s="48" t="s">
        <v>51</v>
      </c>
      <c r="E28" s="40">
        <v>1</v>
      </c>
      <c r="F28" s="41">
        <v>15</v>
      </c>
      <c r="G28" s="42"/>
      <c r="H28" s="42"/>
      <c r="I28" s="42"/>
      <c r="J28" s="43"/>
      <c r="K28" s="43"/>
      <c r="L28" s="43"/>
      <c r="M28" s="43"/>
      <c r="N28" s="43"/>
      <c r="O28" s="43"/>
      <c r="P28" s="43"/>
      <c r="Q28" s="43"/>
      <c r="R28" s="43"/>
      <c r="S28" s="35"/>
      <c r="T28" s="44">
        <f t="shared" si="0"/>
        <v>15</v>
      </c>
      <c r="U28" s="44">
        <f t="shared" si="1"/>
        <v>15</v>
      </c>
      <c r="V28" s="45" t="s">
        <v>35</v>
      </c>
      <c r="W28" s="46">
        <v>2</v>
      </c>
      <c r="X28" s="33">
        <f t="shared" si="2"/>
        <v>15</v>
      </c>
      <c r="Y28" s="47">
        <f t="shared" si="3"/>
        <v>2</v>
      </c>
      <c r="Z28" s="4"/>
      <c r="AA28" s="35">
        <f t="shared" si="4"/>
        <v>35</v>
      </c>
      <c r="AC28" s="55" t="s">
        <v>32</v>
      </c>
      <c r="AD28" s="56">
        <v>400</v>
      </c>
      <c r="AE28" s="57">
        <v>25</v>
      </c>
      <c r="AF28" s="58">
        <f>X33</f>
        <v>400</v>
      </c>
      <c r="AG28" s="59">
        <f>Y33</f>
        <v>25</v>
      </c>
      <c r="AH28" s="60">
        <f>T33</f>
        <v>400</v>
      </c>
    </row>
    <row r="29" spans="1:50" ht="15" customHeight="1">
      <c r="A29" s="4" t="s">
        <v>38</v>
      </c>
      <c r="B29" s="39">
        <v>11</v>
      </c>
      <c r="C29" s="26" t="s">
        <v>33</v>
      </c>
      <c r="D29" s="48" t="s">
        <v>52</v>
      </c>
      <c r="E29" s="40">
        <v>3</v>
      </c>
      <c r="F29" s="41">
        <v>15</v>
      </c>
      <c r="G29" s="42"/>
      <c r="H29" s="42">
        <v>15</v>
      </c>
      <c r="I29" s="42"/>
      <c r="J29" s="42"/>
      <c r="K29" s="43"/>
      <c r="L29" s="43"/>
      <c r="M29" s="43"/>
      <c r="N29" s="43"/>
      <c r="O29" s="43"/>
      <c r="P29" s="43"/>
      <c r="Q29" s="43"/>
      <c r="R29" s="43"/>
      <c r="S29" s="35"/>
      <c r="T29" s="44">
        <f t="shared" si="0"/>
        <v>30</v>
      </c>
      <c r="U29" s="44">
        <f t="shared" si="1"/>
        <v>30</v>
      </c>
      <c r="V29" s="52" t="s">
        <v>37</v>
      </c>
      <c r="W29" s="46">
        <v>2</v>
      </c>
      <c r="X29" s="33">
        <f t="shared" si="2"/>
        <v>30</v>
      </c>
      <c r="Y29" s="47">
        <f t="shared" si="3"/>
        <v>2</v>
      </c>
      <c r="Z29" s="4"/>
      <c r="AA29" s="35">
        <f t="shared" si="4"/>
        <v>20</v>
      </c>
      <c r="AC29" s="61" t="s">
        <v>53</v>
      </c>
      <c r="AD29" s="62">
        <v>300</v>
      </c>
      <c r="AE29" s="63">
        <v>18</v>
      </c>
      <c r="AF29" s="64">
        <f>X52</f>
        <v>335</v>
      </c>
      <c r="AG29" s="65">
        <f>Y52</f>
        <v>18</v>
      </c>
      <c r="AH29" s="66">
        <f>T52</f>
        <v>335</v>
      </c>
    </row>
    <row r="30" spans="1:50" ht="15" customHeight="1">
      <c r="A30" s="4" t="s">
        <v>38</v>
      </c>
      <c r="B30" s="25">
        <v>12</v>
      </c>
      <c r="C30" s="26" t="s">
        <v>33</v>
      </c>
      <c r="D30" s="48" t="s">
        <v>54</v>
      </c>
      <c r="E30" s="40">
        <v>1</v>
      </c>
      <c r="F30" s="41">
        <v>10</v>
      </c>
      <c r="G30" s="42"/>
      <c r="H30" s="42"/>
      <c r="I30" s="42">
        <v>10</v>
      </c>
      <c r="J30" s="42"/>
      <c r="K30" s="43"/>
      <c r="L30" s="43"/>
      <c r="M30" s="43"/>
      <c r="N30" s="43"/>
      <c r="O30" s="43"/>
      <c r="P30" s="43"/>
      <c r="Q30" s="43"/>
      <c r="R30" s="43"/>
      <c r="S30" s="35"/>
      <c r="T30" s="44">
        <f t="shared" si="0"/>
        <v>20</v>
      </c>
      <c r="U30" s="44">
        <f t="shared" si="1"/>
        <v>20</v>
      </c>
      <c r="V30" s="45" t="s">
        <v>35</v>
      </c>
      <c r="W30" s="46">
        <v>2</v>
      </c>
      <c r="X30" s="33">
        <f t="shared" si="2"/>
        <v>20</v>
      </c>
      <c r="Y30" s="47">
        <f t="shared" si="3"/>
        <v>2</v>
      </c>
      <c r="Z30" s="4"/>
      <c r="AA30" s="35">
        <f t="shared" si="4"/>
        <v>30</v>
      </c>
      <c r="AC30" s="61" t="s">
        <v>55</v>
      </c>
      <c r="AD30" s="62">
        <v>780</v>
      </c>
      <c r="AE30" s="63">
        <v>45</v>
      </c>
      <c r="AF30" s="64">
        <f>X74</f>
        <v>780</v>
      </c>
      <c r="AG30" s="65">
        <f>Y74</f>
        <v>45</v>
      </c>
      <c r="AH30" s="66">
        <f>T74</f>
        <v>780</v>
      </c>
    </row>
    <row r="31" spans="1:50" ht="15" customHeight="1" thickBot="1">
      <c r="A31" s="4" t="s">
        <v>38</v>
      </c>
      <c r="B31" s="25">
        <v>13</v>
      </c>
      <c r="C31" s="26" t="s">
        <v>33</v>
      </c>
      <c r="D31" s="48" t="s">
        <v>56</v>
      </c>
      <c r="E31" s="40">
        <v>4</v>
      </c>
      <c r="F31" s="41">
        <v>15</v>
      </c>
      <c r="G31" s="42"/>
      <c r="H31" s="42">
        <v>5</v>
      </c>
      <c r="I31" s="42"/>
      <c r="J31" s="42"/>
      <c r="K31" s="43"/>
      <c r="L31" s="43"/>
      <c r="M31" s="43"/>
      <c r="N31" s="43"/>
      <c r="O31" s="43"/>
      <c r="P31" s="43"/>
      <c r="Q31" s="43"/>
      <c r="R31" s="43"/>
      <c r="S31" s="35"/>
      <c r="T31" s="44">
        <f t="shared" si="0"/>
        <v>20</v>
      </c>
      <c r="U31" s="44">
        <f t="shared" si="1"/>
        <v>20</v>
      </c>
      <c r="V31" s="45" t="s">
        <v>35</v>
      </c>
      <c r="W31" s="46">
        <v>1</v>
      </c>
      <c r="X31" s="33">
        <f t="shared" si="2"/>
        <v>20</v>
      </c>
      <c r="Y31" s="47">
        <f t="shared" si="3"/>
        <v>1</v>
      </c>
      <c r="Z31" s="4"/>
      <c r="AA31" s="35">
        <f t="shared" si="4"/>
        <v>5</v>
      </c>
      <c r="AC31" s="61" t="s">
        <v>57</v>
      </c>
      <c r="AD31" s="62">
        <v>1670</v>
      </c>
      <c r="AE31" s="63">
        <v>99</v>
      </c>
      <c r="AF31" s="64">
        <f>X123</f>
        <v>1670</v>
      </c>
      <c r="AG31" s="65">
        <f>Y123</f>
        <v>99</v>
      </c>
      <c r="AH31" s="66">
        <f>T123</f>
        <v>1670</v>
      </c>
    </row>
    <row r="32" spans="1:50" ht="15" customHeight="1" thickBot="1">
      <c r="A32" s="4"/>
      <c r="B32" s="39">
        <v>14</v>
      </c>
      <c r="C32" s="26" t="s">
        <v>33</v>
      </c>
      <c r="D32" s="67" t="s">
        <v>58</v>
      </c>
      <c r="E32" s="68">
        <v>1</v>
      </c>
      <c r="F32" s="69">
        <v>5</v>
      </c>
      <c r="G32" s="70"/>
      <c r="H32" s="70"/>
      <c r="I32" s="70">
        <v>20</v>
      </c>
      <c r="J32" s="70"/>
      <c r="K32" s="71"/>
      <c r="L32" s="71"/>
      <c r="M32" s="71"/>
      <c r="N32" s="71"/>
      <c r="O32" s="71"/>
      <c r="P32" s="71"/>
      <c r="Q32" s="71"/>
      <c r="R32" s="71"/>
      <c r="S32" s="35"/>
      <c r="T32" s="72">
        <f t="shared" si="0"/>
        <v>25</v>
      </c>
      <c r="U32" s="72">
        <f t="shared" si="1"/>
        <v>25</v>
      </c>
      <c r="V32" s="73" t="s">
        <v>35</v>
      </c>
      <c r="W32" s="74">
        <v>1</v>
      </c>
      <c r="X32" s="75">
        <f t="shared" si="2"/>
        <v>25</v>
      </c>
      <c r="Y32" s="76">
        <f t="shared" si="3"/>
        <v>1</v>
      </c>
      <c r="Z32" s="4"/>
      <c r="AA32" s="35">
        <f t="shared" si="4"/>
        <v>0</v>
      </c>
      <c r="AC32" s="61" t="s">
        <v>37</v>
      </c>
      <c r="AD32" s="62">
        <v>50</v>
      </c>
      <c r="AE32" s="63">
        <v>25</v>
      </c>
      <c r="AF32" s="64">
        <f>X130</f>
        <v>50</v>
      </c>
      <c r="AG32" s="65">
        <f>Y130</f>
        <v>25</v>
      </c>
      <c r="AH32" s="66">
        <f>T130</f>
        <v>50</v>
      </c>
      <c r="AI32" s="260"/>
      <c r="AJ32" s="259"/>
      <c r="AK32" s="259"/>
      <c r="AL32" s="259"/>
      <c r="AM32" s="259"/>
      <c r="AN32" s="259"/>
      <c r="AO32" s="77"/>
      <c r="AP32" s="77"/>
      <c r="AQ32" s="77"/>
    </row>
    <row r="33" spans="1:43" ht="15" customHeight="1" thickBot="1">
      <c r="A33" s="4"/>
      <c r="B33" s="284" t="s">
        <v>59</v>
      </c>
      <c r="C33" s="284"/>
      <c r="D33" s="284"/>
      <c r="E33" s="78"/>
      <c r="F33" s="33">
        <f t="shared" ref="F33:U33" si="5">SUM(F19:F32)</f>
        <v>210</v>
      </c>
      <c r="G33" s="33">
        <f t="shared" si="5"/>
        <v>0</v>
      </c>
      <c r="H33" s="33">
        <f t="shared" si="5"/>
        <v>25</v>
      </c>
      <c r="I33" s="33">
        <f t="shared" si="5"/>
        <v>165</v>
      </c>
      <c r="J33" s="33">
        <f t="shared" si="5"/>
        <v>0</v>
      </c>
      <c r="K33" s="33">
        <f t="shared" si="5"/>
        <v>0</v>
      </c>
      <c r="L33" s="33">
        <f t="shared" si="5"/>
        <v>0</v>
      </c>
      <c r="M33" s="33">
        <f t="shared" si="5"/>
        <v>0</v>
      </c>
      <c r="N33" s="33">
        <f t="shared" si="5"/>
        <v>0</v>
      </c>
      <c r="O33" s="33">
        <f t="shared" si="5"/>
        <v>0</v>
      </c>
      <c r="P33" s="33">
        <f t="shared" si="5"/>
        <v>0</v>
      </c>
      <c r="Q33" s="33">
        <f t="shared" si="5"/>
        <v>0</v>
      </c>
      <c r="R33" s="33">
        <f t="shared" si="5"/>
        <v>0</v>
      </c>
      <c r="S33" s="33">
        <f t="shared" si="5"/>
        <v>0</v>
      </c>
      <c r="T33" s="33">
        <f t="shared" si="5"/>
        <v>400</v>
      </c>
      <c r="U33" s="33">
        <f t="shared" si="5"/>
        <v>400</v>
      </c>
      <c r="V33" s="33"/>
      <c r="W33" s="79">
        <f>SUM(W19:W32)</f>
        <v>25</v>
      </c>
      <c r="X33" s="33">
        <f t="shared" si="2"/>
        <v>400</v>
      </c>
      <c r="Y33" s="47">
        <f t="shared" si="3"/>
        <v>25</v>
      </c>
      <c r="Z33" s="4"/>
      <c r="AA33" s="80">
        <f>SUM(AA19:AA32)</f>
        <v>225</v>
      </c>
      <c r="AC33" s="61" t="s">
        <v>60</v>
      </c>
      <c r="AD33" s="62">
        <v>1560</v>
      </c>
      <c r="AE33" s="63">
        <v>58</v>
      </c>
      <c r="AF33" s="64">
        <f>X139</f>
        <v>1560</v>
      </c>
      <c r="AG33" s="65">
        <f>Y139</f>
        <v>58</v>
      </c>
      <c r="AH33" s="66">
        <f>R139</f>
        <v>1560</v>
      </c>
      <c r="AI33" s="81"/>
      <c r="AK33" s="4"/>
      <c r="AL33" s="4"/>
      <c r="AM33" s="4"/>
    </row>
    <row r="34" spans="1:43" ht="15" customHeight="1">
      <c r="A34" s="4"/>
      <c r="B34" s="285" t="s">
        <v>61</v>
      </c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4"/>
      <c r="AA34" s="23" t="s">
        <v>53</v>
      </c>
      <c r="AC34" s="82" t="s">
        <v>62</v>
      </c>
      <c r="AD34" s="83">
        <v>500</v>
      </c>
      <c r="AE34" s="84">
        <v>30</v>
      </c>
      <c r="AF34" s="85">
        <f>X158</f>
        <v>500</v>
      </c>
      <c r="AG34" s="86">
        <f>Y158</f>
        <v>30</v>
      </c>
      <c r="AH34" s="87">
        <f>T158</f>
        <v>500</v>
      </c>
      <c r="AK34" s="88"/>
      <c r="AL34" s="88"/>
      <c r="AM34" s="36"/>
    </row>
    <row r="35" spans="1:43" ht="15" customHeight="1">
      <c r="A35" s="4"/>
      <c r="B35" s="185">
        <v>1</v>
      </c>
      <c r="C35" s="197" t="s">
        <v>33</v>
      </c>
      <c r="D35" s="89" t="s">
        <v>63</v>
      </c>
      <c r="E35" s="28">
        <v>1</v>
      </c>
      <c r="F35" s="90"/>
      <c r="G35" s="1"/>
      <c r="H35" s="1"/>
      <c r="I35" s="1"/>
      <c r="J35" s="1"/>
      <c r="K35" s="1"/>
      <c r="L35" s="1"/>
      <c r="M35" s="1"/>
      <c r="N35" s="1"/>
      <c r="O35" s="1">
        <v>30</v>
      </c>
      <c r="P35" s="1"/>
      <c r="Q35" s="1"/>
      <c r="R35" s="1"/>
      <c r="S35" s="1"/>
      <c r="T35" s="30">
        <f t="shared" ref="T35:T51" si="6">SUM(F35:Q35)</f>
        <v>30</v>
      </c>
      <c r="U35" s="30">
        <f t="shared" ref="U35:U51" si="7">SUM(F35:S35)</f>
        <v>30</v>
      </c>
      <c r="V35" s="31" t="s">
        <v>35</v>
      </c>
      <c r="W35" s="46">
        <v>1</v>
      </c>
      <c r="X35" s="33">
        <f t="shared" ref="X35:X52" si="8">U35</f>
        <v>30</v>
      </c>
      <c r="Y35" s="47">
        <f t="shared" ref="Y35:Y52" si="9">W35</f>
        <v>1</v>
      </c>
      <c r="Z35" s="4"/>
      <c r="AA35" s="35">
        <f t="shared" ref="AA35:AA51" si="10">IF((Y35*25-X35)&lt;0,0,(Y35*25-X35))</f>
        <v>0</v>
      </c>
      <c r="AC35" s="91" t="s">
        <v>64</v>
      </c>
      <c r="AD35" s="92">
        <f>SUM(AD28:AD34)</f>
        <v>5260</v>
      </c>
      <c r="AE35" s="93">
        <f>SUM(AE28:AE34)</f>
        <v>300</v>
      </c>
      <c r="AF35" s="94">
        <f>SUM(AF28:AF34)</f>
        <v>5295</v>
      </c>
      <c r="AG35" s="95">
        <f>SUM(AG28:AG34)</f>
        <v>300</v>
      </c>
      <c r="AH35" s="96">
        <f>SUM(AH28:AH34)</f>
        <v>5295</v>
      </c>
    </row>
    <row r="36" spans="1:43" ht="15" customHeight="1">
      <c r="A36" s="4"/>
      <c r="B36" s="39">
        <v>2</v>
      </c>
      <c r="C36" s="26" t="s">
        <v>33</v>
      </c>
      <c r="D36" s="97" t="s">
        <v>65</v>
      </c>
      <c r="E36" s="40">
        <v>2</v>
      </c>
      <c r="F36" s="98"/>
      <c r="G36" s="42"/>
      <c r="H36" s="42"/>
      <c r="I36" s="42"/>
      <c r="J36" s="42"/>
      <c r="K36" s="42"/>
      <c r="L36" s="42"/>
      <c r="M36" s="42"/>
      <c r="N36" s="42"/>
      <c r="O36" s="42">
        <v>30</v>
      </c>
      <c r="P36" s="42"/>
      <c r="Q36" s="42"/>
      <c r="R36" s="42"/>
      <c r="S36" s="42"/>
      <c r="T36" s="44">
        <f t="shared" si="6"/>
        <v>30</v>
      </c>
      <c r="U36" s="44">
        <f t="shared" si="7"/>
        <v>30</v>
      </c>
      <c r="V36" s="99" t="s">
        <v>35</v>
      </c>
      <c r="W36" s="46">
        <v>1</v>
      </c>
      <c r="X36" s="33">
        <f t="shared" si="8"/>
        <v>30</v>
      </c>
      <c r="Y36" s="47">
        <f t="shared" si="9"/>
        <v>1</v>
      </c>
      <c r="Z36" s="4"/>
      <c r="AA36" s="35">
        <f t="shared" si="10"/>
        <v>0</v>
      </c>
      <c r="AC36" s="100" t="s">
        <v>66</v>
      </c>
      <c r="AD36" s="101">
        <f>SUM(AD28:AD33)</f>
        <v>4760</v>
      </c>
      <c r="AE36" s="102">
        <f>SUM(AE28:AE33)</f>
        <v>270</v>
      </c>
      <c r="AF36" s="103">
        <f>SUM(AF28:AF33)</f>
        <v>4795</v>
      </c>
      <c r="AG36" s="102">
        <f>SUM(AG28:AG33)</f>
        <v>270</v>
      </c>
      <c r="AH36" s="104">
        <f>SUM(AH28:AH33)</f>
        <v>4795</v>
      </c>
      <c r="AQ36" s="88"/>
    </row>
    <row r="37" spans="1:43" ht="15" customHeight="1">
      <c r="A37" s="4"/>
      <c r="B37" s="39">
        <v>3</v>
      </c>
      <c r="C37" s="26" t="s">
        <v>33</v>
      </c>
      <c r="D37" s="97" t="s">
        <v>67</v>
      </c>
      <c r="E37" s="40">
        <v>3</v>
      </c>
      <c r="F37" s="98"/>
      <c r="G37" s="42"/>
      <c r="H37" s="42"/>
      <c r="I37" s="42"/>
      <c r="J37" s="42"/>
      <c r="K37" s="42"/>
      <c r="L37" s="42"/>
      <c r="M37" s="42"/>
      <c r="N37" s="42"/>
      <c r="O37" s="42">
        <v>30</v>
      </c>
      <c r="P37" s="42"/>
      <c r="Q37" s="42"/>
      <c r="R37" s="42"/>
      <c r="S37" s="42"/>
      <c r="T37" s="44">
        <f t="shared" si="6"/>
        <v>30</v>
      </c>
      <c r="U37" s="44">
        <f t="shared" si="7"/>
        <v>30</v>
      </c>
      <c r="V37" s="99" t="s">
        <v>35</v>
      </c>
      <c r="W37" s="46">
        <v>1</v>
      </c>
      <c r="X37" s="33">
        <f t="shared" si="8"/>
        <v>30</v>
      </c>
      <c r="Y37" s="47">
        <f t="shared" si="9"/>
        <v>1</v>
      </c>
      <c r="Z37" s="4"/>
      <c r="AA37" s="35">
        <f t="shared" si="10"/>
        <v>0</v>
      </c>
      <c r="AC37" s="4"/>
    </row>
    <row r="38" spans="1:43" ht="15" customHeight="1">
      <c r="A38" s="4"/>
      <c r="B38" s="39">
        <v>4</v>
      </c>
      <c r="C38" s="26" t="s">
        <v>33</v>
      </c>
      <c r="D38" s="97" t="s">
        <v>68</v>
      </c>
      <c r="E38" s="40">
        <v>4</v>
      </c>
      <c r="F38" s="98"/>
      <c r="G38" s="42"/>
      <c r="H38" s="42"/>
      <c r="I38" s="42"/>
      <c r="J38" s="42"/>
      <c r="K38" s="42"/>
      <c r="L38" s="42"/>
      <c r="M38" s="42"/>
      <c r="N38" s="42"/>
      <c r="O38" s="42">
        <v>30</v>
      </c>
      <c r="P38" s="42"/>
      <c r="Q38" s="42"/>
      <c r="R38" s="42"/>
      <c r="S38" s="42"/>
      <c r="T38" s="44">
        <f t="shared" si="6"/>
        <v>30</v>
      </c>
      <c r="U38" s="44">
        <f t="shared" si="7"/>
        <v>30</v>
      </c>
      <c r="V38" s="45" t="s">
        <v>37</v>
      </c>
      <c r="W38" s="46">
        <v>2</v>
      </c>
      <c r="X38" s="33">
        <f t="shared" si="8"/>
        <v>30</v>
      </c>
      <c r="Y38" s="47">
        <f t="shared" si="9"/>
        <v>2</v>
      </c>
      <c r="Z38" s="4"/>
      <c r="AA38" s="35">
        <f t="shared" si="10"/>
        <v>20</v>
      </c>
      <c r="AC38" s="6"/>
      <c r="AD38" s="6"/>
      <c r="AE38" s="6"/>
    </row>
    <row r="39" spans="1:43" ht="15" customHeight="1">
      <c r="A39" s="4" t="s">
        <v>38</v>
      </c>
      <c r="B39" s="39">
        <v>5</v>
      </c>
      <c r="C39" s="26" t="s">
        <v>33</v>
      </c>
      <c r="D39" s="97" t="s">
        <v>69</v>
      </c>
      <c r="E39" s="40">
        <v>1</v>
      </c>
      <c r="F39" s="98">
        <v>10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4">
        <f t="shared" si="6"/>
        <v>10</v>
      </c>
      <c r="U39" s="44">
        <f t="shared" si="7"/>
        <v>10</v>
      </c>
      <c r="V39" s="99" t="s">
        <v>35</v>
      </c>
      <c r="W39" s="46">
        <v>1</v>
      </c>
      <c r="X39" s="33">
        <f t="shared" si="8"/>
        <v>10</v>
      </c>
      <c r="Y39" s="47">
        <f t="shared" si="9"/>
        <v>1</v>
      </c>
      <c r="Z39" s="4"/>
      <c r="AA39" s="35">
        <f t="shared" si="10"/>
        <v>15</v>
      </c>
      <c r="AC39" s="105"/>
      <c r="AD39" s="24"/>
      <c r="AE39" s="24"/>
    </row>
    <row r="40" spans="1:43" ht="15" customHeight="1">
      <c r="A40" s="4" t="s">
        <v>38</v>
      </c>
      <c r="B40" s="39">
        <v>6</v>
      </c>
      <c r="C40" s="26" t="s">
        <v>33</v>
      </c>
      <c r="D40" s="97" t="s">
        <v>70</v>
      </c>
      <c r="E40" s="40">
        <v>2</v>
      </c>
      <c r="F40" s="98">
        <v>10</v>
      </c>
      <c r="G40" s="42"/>
      <c r="H40" s="42">
        <v>10</v>
      </c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4">
        <f t="shared" si="6"/>
        <v>20</v>
      </c>
      <c r="U40" s="44">
        <f t="shared" si="7"/>
        <v>20</v>
      </c>
      <c r="V40" s="99" t="s">
        <v>37</v>
      </c>
      <c r="W40" s="46">
        <v>2</v>
      </c>
      <c r="X40" s="33">
        <f t="shared" si="8"/>
        <v>20</v>
      </c>
      <c r="Y40" s="47">
        <f t="shared" si="9"/>
        <v>2</v>
      </c>
      <c r="Z40" s="4"/>
      <c r="AA40" s="35">
        <f t="shared" si="10"/>
        <v>30</v>
      </c>
      <c r="AC40" s="286" t="s">
        <v>71</v>
      </c>
      <c r="AD40" s="286"/>
      <c r="AE40" s="286"/>
      <c r="AF40" s="286"/>
      <c r="AG40" s="286"/>
      <c r="AH40" s="286"/>
    </row>
    <row r="41" spans="1:43" ht="15" customHeight="1">
      <c r="A41" s="4" t="s">
        <v>38</v>
      </c>
      <c r="B41" s="39">
        <v>7</v>
      </c>
      <c r="C41" s="26" t="s">
        <v>33</v>
      </c>
      <c r="D41" s="97" t="s">
        <v>72</v>
      </c>
      <c r="E41" s="40">
        <v>1</v>
      </c>
      <c r="F41" s="98">
        <v>10</v>
      </c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4">
        <f t="shared" si="6"/>
        <v>10</v>
      </c>
      <c r="U41" s="44">
        <f t="shared" si="7"/>
        <v>10</v>
      </c>
      <c r="V41" s="99" t="s">
        <v>35</v>
      </c>
      <c r="W41" s="46">
        <v>1</v>
      </c>
      <c r="X41" s="33">
        <f t="shared" si="8"/>
        <v>10</v>
      </c>
      <c r="Y41" s="47">
        <f t="shared" si="9"/>
        <v>1</v>
      </c>
      <c r="Z41" s="4"/>
      <c r="AA41" s="35">
        <f t="shared" si="10"/>
        <v>15</v>
      </c>
      <c r="AC41" s="286"/>
      <c r="AD41" s="286"/>
      <c r="AE41" s="286"/>
      <c r="AF41" s="286"/>
      <c r="AG41" s="286"/>
      <c r="AH41" s="286"/>
    </row>
    <row r="42" spans="1:43" ht="15" customHeight="1">
      <c r="A42" s="4" t="s">
        <v>38</v>
      </c>
      <c r="B42" s="39">
        <v>8</v>
      </c>
      <c r="C42" s="26" t="s">
        <v>33</v>
      </c>
      <c r="D42" s="97" t="s">
        <v>73</v>
      </c>
      <c r="E42" s="40">
        <v>1</v>
      </c>
      <c r="F42" s="98">
        <v>10</v>
      </c>
      <c r="G42" s="42"/>
      <c r="H42" s="98">
        <v>5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4">
        <f t="shared" si="6"/>
        <v>15</v>
      </c>
      <c r="U42" s="44">
        <f t="shared" si="7"/>
        <v>15</v>
      </c>
      <c r="V42" s="99" t="s">
        <v>35</v>
      </c>
      <c r="W42" s="46">
        <v>1</v>
      </c>
      <c r="X42" s="33">
        <f t="shared" si="8"/>
        <v>15</v>
      </c>
      <c r="Y42" s="47">
        <f t="shared" si="9"/>
        <v>1</v>
      </c>
      <c r="Z42" s="4"/>
      <c r="AA42" s="35">
        <f t="shared" si="10"/>
        <v>10</v>
      </c>
      <c r="AC42" s="286"/>
      <c r="AD42" s="286"/>
      <c r="AE42" s="286"/>
      <c r="AF42" s="286"/>
      <c r="AG42" s="286"/>
      <c r="AH42" s="286"/>
    </row>
    <row r="43" spans="1:43" ht="15" customHeight="1">
      <c r="A43" s="4" t="s">
        <v>38</v>
      </c>
      <c r="B43" s="39">
        <v>9</v>
      </c>
      <c r="C43" s="26" t="s">
        <v>33</v>
      </c>
      <c r="D43" s="97" t="s">
        <v>74</v>
      </c>
      <c r="E43" s="40">
        <v>7</v>
      </c>
      <c r="F43" s="98">
        <v>10</v>
      </c>
      <c r="G43" s="42"/>
      <c r="H43" s="42">
        <v>20</v>
      </c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4">
        <f t="shared" si="6"/>
        <v>30</v>
      </c>
      <c r="U43" s="44">
        <f t="shared" si="7"/>
        <v>30</v>
      </c>
      <c r="V43" s="99" t="s">
        <v>35</v>
      </c>
      <c r="W43" s="46">
        <v>2</v>
      </c>
      <c r="X43" s="33">
        <f t="shared" si="8"/>
        <v>30</v>
      </c>
      <c r="Y43" s="47">
        <f t="shared" si="9"/>
        <v>2</v>
      </c>
      <c r="Z43" s="4"/>
      <c r="AA43" s="35">
        <f t="shared" si="10"/>
        <v>20</v>
      </c>
      <c r="AC43" s="286"/>
      <c r="AD43" s="286"/>
      <c r="AE43" s="286"/>
      <c r="AF43" s="286"/>
      <c r="AG43" s="286"/>
      <c r="AH43" s="286"/>
    </row>
    <row r="44" spans="1:43" ht="15" customHeight="1">
      <c r="A44" s="4"/>
      <c r="B44" s="39">
        <v>10</v>
      </c>
      <c r="C44" s="26" t="s">
        <v>33</v>
      </c>
      <c r="D44" s="97" t="s">
        <v>75</v>
      </c>
      <c r="E44" s="40">
        <v>1</v>
      </c>
      <c r="F44" s="98">
        <v>10</v>
      </c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4">
        <f t="shared" si="6"/>
        <v>10</v>
      </c>
      <c r="U44" s="44">
        <f t="shared" si="7"/>
        <v>10</v>
      </c>
      <c r="V44" s="99" t="s">
        <v>35</v>
      </c>
      <c r="W44" s="46">
        <v>1</v>
      </c>
      <c r="X44" s="33">
        <f t="shared" si="8"/>
        <v>10</v>
      </c>
      <c r="Y44" s="47">
        <f t="shared" si="9"/>
        <v>1</v>
      </c>
      <c r="Z44" s="4"/>
      <c r="AA44" s="35">
        <f t="shared" si="10"/>
        <v>15</v>
      </c>
      <c r="AC44" s="286"/>
      <c r="AD44" s="286"/>
      <c r="AE44" s="286"/>
      <c r="AF44" s="286"/>
      <c r="AG44" s="286"/>
      <c r="AH44" s="286"/>
    </row>
    <row r="45" spans="1:43" ht="15" customHeight="1">
      <c r="A45" s="4" t="s">
        <v>38</v>
      </c>
      <c r="B45" s="39">
        <v>11</v>
      </c>
      <c r="C45" s="26" t="s">
        <v>33</v>
      </c>
      <c r="D45" s="97" t="s">
        <v>76</v>
      </c>
      <c r="E45" s="40">
        <v>1</v>
      </c>
      <c r="F45" s="98">
        <v>10</v>
      </c>
      <c r="G45" s="42"/>
      <c r="H45" s="98">
        <v>5</v>
      </c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4">
        <f t="shared" si="6"/>
        <v>15</v>
      </c>
      <c r="U45" s="44">
        <f t="shared" si="7"/>
        <v>15</v>
      </c>
      <c r="V45" s="99" t="s">
        <v>35</v>
      </c>
      <c r="W45" s="46">
        <v>1</v>
      </c>
      <c r="X45" s="33">
        <f t="shared" si="8"/>
        <v>15</v>
      </c>
      <c r="Y45" s="47">
        <f t="shared" si="9"/>
        <v>1</v>
      </c>
      <c r="Z45" s="4"/>
      <c r="AA45" s="35">
        <f t="shared" si="10"/>
        <v>10</v>
      </c>
      <c r="AC45" s="286"/>
      <c r="AD45" s="286"/>
      <c r="AE45" s="286"/>
      <c r="AF45" s="286"/>
      <c r="AG45" s="286"/>
      <c r="AH45" s="286"/>
    </row>
    <row r="46" spans="1:43" ht="15" customHeight="1">
      <c r="A46" s="4" t="s">
        <v>38</v>
      </c>
      <c r="B46" s="39">
        <v>12</v>
      </c>
      <c r="C46" s="26" t="s">
        <v>33</v>
      </c>
      <c r="D46" s="97" t="s">
        <v>77</v>
      </c>
      <c r="E46" s="40">
        <v>1</v>
      </c>
      <c r="F46" s="98">
        <v>10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4">
        <f t="shared" si="6"/>
        <v>10</v>
      </c>
      <c r="U46" s="44">
        <f t="shared" si="7"/>
        <v>10</v>
      </c>
      <c r="V46" s="99" t="s">
        <v>35</v>
      </c>
      <c r="W46" s="46">
        <v>1</v>
      </c>
      <c r="X46" s="33">
        <f t="shared" si="8"/>
        <v>10</v>
      </c>
      <c r="Y46" s="47">
        <f t="shared" si="9"/>
        <v>1</v>
      </c>
      <c r="Z46" s="4"/>
      <c r="AA46" s="35">
        <f t="shared" si="10"/>
        <v>15</v>
      </c>
      <c r="AC46" s="286"/>
      <c r="AD46" s="286"/>
      <c r="AE46" s="286"/>
      <c r="AF46" s="286"/>
      <c r="AG46" s="286"/>
      <c r="AH46" s="286"/>
    </row>
    <row r="47" spans="1:43" ht="15" customHeight="1">
      <c r="A47" s="4"/>
      <c r="B47" s="39">
        <v>13</v>
      </c>
      <c r="C47" s="26" t="s">
        <v>33</v>
      </c>
      <c r="D47" s="97" t="s">
        <v>78</v>
      </c>
      <c r="E47" s="40">
        <v>7</v>
      </c>
      <c r="F47" s="98">
        <v>10</v>
      </c>
      <c r="G47" s="42"/>
      <c r="H47" s="42">
        <v>5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4">
        <f t="shared" si="6"/>
        <v>15</v>
      </c>
      <c r="U47" s="44">
        <f t="shared" si="7"/>
        <v>15</v>
      </c>
      <c r="V47" s="99" t="s">
        <v>35</v>
      </c>
      <c r="W47" s="46">
        <v>1</v>
      </c>
      <c r="X47" s="33">
        <f t="shared" si="8"/>
        <v>15</v>
      </c>
      <c r="Y47" s="47">
        <f t="shared" si="9"/>
        <v>1</v>
      </c>
      <c r="Z47" s="4"/>
      <c r="AA47" s="35">
        <f t="shared" si="10"/>
        <v>10</v>
      </c>
    </row>
    <row r="48" spans="1:43" ht="15" customHeight="1">
      <c r="A48" s="4"/>
      <c r="B48" s="39">
        <v>14</v>
      </c>
      <c r="C48" s="26" t="s">
        <v>33</v>
      </c>
      <c r="D48" s="97" t="s">
        <v>79</v>
      </c>
      <c r="E48" s="40">
        <v>1</v>
      </c>
      <c r="F48" s="98">
        <v>5</v>
      </c>
      <c r="G48" s="42"/>
      <c r="H48" s="42">
        <v>5</v>
      </c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4">
        <f t="shared" si="6"/>
        <v>10</v>
      </c>
      <c r="U48" s="44">
        <f t="shared" si="7"/>
        <v>10</v>
      </c>
      <c r="V48" s="99" t="s">
        <v>35</v>
      </c>
      <c r="W48" s="46">
        <v>1</v>
      </c>
      <c r="X48" s="33">
        <f t="shared" si="8"/>
        <v>10</v>
      </c>
      <c r="Y48" s="47">
        <f t="shared" si="9"/>
        <v>1</v>
      </c>
      <c r="Z48" s="4"/>
      <c r="AA48" s="35">
        <f t="shared" si="10"/>
        <v>15</v>
      </c>
    </row>
    <row r="49" spans="1:27" ht="15" customHeight="1">
      <c r="A49" s="4"/>
      <c r="B49" s="39">
        <v>15</v>
      </c>
      <c r="C49" s="26" t="s">
        <v>33</v>
      </c>
      <c r="D49" s="97" t="s">
        <v>80</v>
      </c>
      <c r="E49" s="40">
        <v>1</v>
      </c>
      <c r="F49" s="98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>
        <v>30</v>
      </c>
      <c r="R49" s="42"/>
      <c r="S49" s="42"/>
      <c r="T49" s="44">
        <f t="shared" si="6"/>
        <v>30</v>
      </c>
      <c r="U49" s="44">
        <f t="shared" si="7"/>
        <v>30</v>
      </c>
      <c r="V49" s="45" t="s">
        <v>81</v>
      </c>
      <c r="W49" s="106"/>
      <c r="X49" s="33">
        <f t="shared" si="8"/>
        <v>30</v>
      </c>
      <c r="Y49" s="47">
        <f t="shared" si="9"/>
        <v>0</v>
      </c>
      <c r="Z49" s="4"/>
      <c r="AA49" s="35">
        <f t="shared" si="10"/>
        <v>0</v>
      </c>
    </row>
    <row r="50" spans="1:27" ht="15" customHeight="1">
      <c r="A50" s="4"/>
      <c r="B50" s="39">
        <v>16</v>
      </c>
      <c r="C50" s="26" t="s">
        <v>33</v>
      </c>
      <c r="D50" s="97" t="s">
        <v>82</v>
      </c>
      <c r="E50" s="40">
        <v>2</v>
      </c>
      <c r="F50" s="98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>
        <v>30</v>
      </c>
      <c r="R50" s="42"/>
      <c r="S50" s="42"/>
      <c r="T50" s="44">
        <f t="shared" si="6"/>
        <v>30</v>
      </c>
      <c r="U50" s="44">
        <f t="shared" si="7"/>
        <v>30</v>
      </c>
      <c r="V50" s="45" t="s">
        <v>81</v>
      </c>
      <c r="W50" s="106"/>
      <c r="X50" s="33">
        <f t="shared" si="8"/>
        <v>30</v>
      </c>
      <c r="Y50" s="47">
        <f t="shared" si="9"/>
        <v>0</v>
      </c>
      <c r="Z50" s="4"/>
      <c r="AA50" s="35">
        <f t="shared" si="10"/>
        <v>0</v>
      </c>
    </row>
    <row r="51" spans="1:27" ht="15" customHeight="1">
      <c r="A51" s="4" t="s">
        <v>38</v>
      </c>
      <c r="B51" s="201">
        <v>17</v>
      </c>
      <c r="C51" s="202" t="s">
        <v>33</v>
      </c>
      <c r="D51" s="107" t="s">
        <v>83</v>
      </c>
      <c r="E51" s="108">
        <v>1</v>
      </c>
      <c r="F51" s="109">
        <v>10</v>
      </c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1">
        <f t="shared" si="6"/>
        <v>10</v>
      </c>
      <c r="U51" s="111">
        <f t="shared" si="7"/>
        <v>10</v>
      </c>
      <c r="V51" s="112" t="s">
        <v>35</v>
      </c>
      <c r="W51" s="113">
        <v>1</v>
      </c>
      <c r="X51" s="75">
        <f t="shared" si="8"/>
        <v>10</v>
      </c>
      <c r="Y51" s="76">
        <f t="shared" si="9"/>
        <v>1</v>
      </c>
      <c r="Z51" s="50"/>
      <c r="AA51" s="35">
        <f t="shared" si="10"/>
        <v>15</v>
      </c>
    </row>
    <row r="52" spans="1:27" ht="15" customHeight="1">
      <c r="A52" s="4"/>
      <c r="B52" s="287" t="s">
        <v>59</v>
      </c>
      <c r="C52" s="287"/>
      <c r="D52" s="287"/>
      <c r="E52" s="91"/>
      <c r="F52" s="114">
        <f t="shared" ref="F52:U52" si="11">SUM(F35:F51)</f>
        <v>105</v>
      </c>
      <c r="G52" s="114">
        <f t="shared" si="11"/>
        <v>0</v>
      </c>
      <c r="H52" s="114">
        <f t="shared" si="11"/>
        <v>50</v>
      </c>
      <c r="I52" s="114">
        <f t="shared" si="11"/>
        <v>0</v>
      </c>
      <c r="J52" s="114">
        <f t="shared" si="11"/>
        <v>0</v>
      </c>
      <c r="K52" s="114">
        <f t="shared" si="11"/>
        <v>0</v>
      </c>
      <c r="L52" s="114">
        <f t="shared" si="11"/>
        <v>0</v>
      </c>
      <c r="M52" s="114">
        <f t="shared" si="11"/>
        <v>0</v>
      </c>
      <c r="N52" s="114">
        <f t="shared" si="11"/>
        <v>0</v>
      </c>
      <c r="O52" s="114">
        <f t="shared" si="11"/>
        <v>120</v>
      </c>
      <c r="P52" s="114">
        <f t="shared" si="11"/>
        <v>0</v>
      </c>
      <c r="Q52" s="114">
        <f t="shared" si="11"/>
        <v>60</v>
      </c>
      <c r="R52" s="114">
        <f t="shared" si="11"/>
        <v>0</v>
      </c>
      <c r="S52" s="114">
        <f t="shared" si="11"/>
        <v>0</v>
      </c>
      <c r="T52" s="114">
        <f t="shared" si="11"/>
        <v>335</v>
      </c>
      <c r="U52" s="114">
        <f t="shared" si="11"/>
        <v>335</v>
      </c>
      <c r="V52" s="33"/>
      <c r="W52" s="79">
        <f>SUM(W35:W51)</f>
        <v>18</v>
      </c>
      <c r="X52" s="33">
        <f t="shared" si="8"/>
        <v>335</v>
      </c>
      <c r="Y52" s="33">
        <f t="shared" si="9"/>
        <v>18</v>
      </c>
      <c r="Z52" s="4"/>
      <c r="AA52" s="80">
        <f>SUM(AA35:AA51)</f>
        <v>190</v>
      </c>
    </row>
    <row r="53" spans="1:27" ht="15" customHeight="1">
      <c r="A53" s="4"/>
      <c r="B53" s="274" t="s">
        <v>84</v>
      </c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274"/>
      <c r="Z53" s="4"/>
      <c r="AA53" s="23" t="s">
        <v>55</v>
      </c>
    </row>
    <row r="54" spans="1:27" ht="15" customHeight="1">
      <c r="A54" s="4" t="s">
        <v>38</v>
      </c>
      <c r="B54" s="39">
        <v>1</v>
      </c>
      <c r="C54" s="26" t="s">
        <v>33</v>
      </c>
      <c r="D54" s="27" t="s">
        <v>85</v>
      </c>
      <c r="E54" s="28">
        <v>1</v>
      </c>
      <c r="F54" s="98">
        <v>20</v>
      </c>
      <c r="G54" s="42"/>
      <c r="H54" s="42">
        <v>5</v>
      </c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>
        <f t="shared" ref="T54:T73" si="12">SUM(F54:Q54)</f>
        <v>25</v>
      </c>
      <c r="U54" s="42">
        <f t="shared" ref="U54:U73" si="13">SUM(F54:S54)</f>
        <v>25</v>
      </c>
      <c r="V54" s="99" t="s">
        <v>35</v>
      </c>
      <c r="W54" s="46">
        <v>1</v>
      </c>
      <c r="X54" s="33">
        <f t="shared" ref="X54:X74" si="14">U54</f>
        <v>25</v>
      </c>
      <c r="Y54" s="47">
        <f t="shared" ref="Y54:Y65" si="15">W54</f>
        <v>1</v>
      </c>
      <c r="Z54" s="4"/>
      <c r="AA54" s="35">
        <f t="shared" ref="AA54:AA73" si="16">IF((Y54*25-X54)&lt;0,0,(Y54*25-X54))</f>
        <v>0</v>
      </c>
    </row>
    <row r="55" spans="1:27" ht="15" customHeight="1">
      <c r="A55" s="4"/>
      <c r="B55" s="39">
        <v>2</v>
      </c>
      <c r="C55" s="26" t="s">
        <v>33</v>
      </c>
      <c r="D55" s="27" t="s">
        <v>86</v>
      </c>
      <c r="E55" s="40">
        <v>2</v>
      </c>
      <c r="F55" s="98">
        <v>10</v>
      </c>
      <c r="G55" s="42"/>
      <c r="H55" s="42">
        <v>5</v>
      </c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>
        <f t="shared" si="12"/>
        <v>15</v>
      </c>
      <c r="U55" s="42">
        <f t="shared" si="13"/>
        <v>15</v>
      </c>
      <c r="V55" s="99" t="s">
        <v>35</v>
      </c>
      <c r="W55" s="46">
        <v>1</v>
      </c>
      <c r="X55" s="33">
        <f t="shared" si="14"/>
        <v>15</v>
      </c>
      <c r="Y55" s="47">
        <f t="shared" si="15"/>
        <v>1</v>
      </c>
      <c r="Z55" s="4"/>
      <c r="AA55" s="35">
        <f t="shared" si="16"/>
        <v>10</v>
      </c>
    </row>
    <row r="56" spans="1:27" ht="15" customHeight="1">
      <c r="A56" s="4"/>
      <c r="B56" s="39">
        <v>3</v>
      </c>
      <c r="C56" s="26" t="s">
        <v>33</v>
      </c>
      <c r="D56" s="48" t="s">
        <v>87</v>
      </c>
      <c r="E56" s="40">
        <v>1</v>
      </c>
      <c r="F56" s="98">
        <v>15</v>
      </c>
      <c r="G56" s="42"/>
      <c r="H56" s="42">
        <v>10</v>
      </c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>
        <f t="shared" si="12"/>
        <v>25</v>
      </c>
      <c r="U56" s="42">
        <f t="shared" si="13"/>
        <v>25</v>
      </c>
      <c r="V56" s="99" t="s">
        <v>35</v>
      </c>
      <c r="W56" s="46">
        <v>1</v>
      </c>
      <c r="X56" s="33">
        <f t="shared" si="14"/>
        <v>25</v>
      </c>
      <c r="Y56" s="47">
        <f t="shared" si="15"/>
        <v>1</v>
      </c>
      <c r="Z56" s="4"/>
      <c r="AA56" s="35">
        <f t="shared" si="16"/>
        <v>0</v>
      </c>
    </row>
    <row r="57" spans="1:27" ht="15" customHeight="1">
      <c r="A57" s="4"/>
      <c r="B57" s="39">
        <v>4</v>
      </c>
      <c r="C57" s="26" t="s">
        <v>33</v>
      </c>
      <c r="D57" s="48" t="s">
        <v>88</v>
      </c>
      <c r="E57" s="40">
        <v>2</v>
      </c>
      <c r="F57" s="98">
        <v>10</v>
      </c>
      <c r="G57" s="42"/>
      <c r="H57" s="42">
        <v>10</v>
      </c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>
        <f t="shared" si="12"/>
        <v>20</v>
      </c>
      <c r="U57" s="42">
        <f t="shared" si="13"/>
        <v>20</v>
      </c>
      <c r="V57" s="45" t="s">
        <v>37</v>
      </c>
      <c r="W57" s="46">
        <v>2</v>
      </c>
      <c r="X57" s="33">
        <f t="shared" si="14"/>
        <v>20</v>
      </c>
      <c r="Y57" s="47">
        <f t="shared" si="15"/>
        <v>2</v>
      </c>
      <c r="Z57" s="4"/>
      <c r="AA57" s="35">
        <f t="shared" si="16"/>
        <v>30</v>
      </c>
    </row>
    <row r="58" spans="1:27" ht="15" customHeight="1">
      <c r="A58" s="4"/>
      <c r="B58" s="39">
        <v>5</v>
      </c>
      <c r="C58" s="26" t="s">
        <v>33</v>
      </c>
      <c r="D58" s="48" t="s">
        <v>89</v>
      </c>
      <c r="E58" s="40">
        <v>2</v>
      </c>
      <c r="F58" s="98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>
        <v>25</v>
      </c>
      <c r="R58" s="42"/>
      <c r="S58" s="42"/>
      <c r="T58" s="42">
        <f t="shared" si="12"/>
        <v>25</v>
      </c>
      <c r="U58" s="42">
        <f t="shared" si="13"/>
        <v>25</v>
      </c>
      <c r="V58" s="99" t="s">
        <v>35</v>
      </c>
      <c r="W58" s="46">
        <v>1</v>
      </c>
      <c r="X58" s="33">
        <f t="shared" si="14"/>
        <v>25</v>
      </c>
      <c r="Y58" s="47">
        <f t="shared" si="15"/>
        <v>1</v>
      </c>
      <c r="Z58" s="4"/>
      <c r="AA58" s="35">
        <f t="shared" si="16"/>
        <v>0</v>
      </c>
    </row>
    <row r="59" spans="1:27" ht="15" customHeight="1">
      <c r="A59" s="4"/>
      <c r="B59" s="39">
        <v>6</v>
      </c>
      <c r="C59" s="26" t="s">
        <v>33</v>
      </c>
      <c r="D59" s="27" t="s">
        <v>90</v>
      </c>
      <c r="E59" s="40">
        <v>2</v>
      </c>
      <c r="F59" s="98">
        <v>15</v>
      </c>
      <c r="G59" s="42"/>
      <c r="H59" s="42"/>
      <c r="I59" s="42">
        <v>30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>
        <f t="shared" si="12"/>
        <v>45</v>
      </c>
      <c r="U59" s="42">
        <f t="shared" si="13"/>
        <v>45</v>
      </c>
      <c r="V59" s="99" t="s">
        <v>35</v>
      </c>
      <c r="W59" s="46">
        <v>3</v>
      </c>
      <c r="X59" s="33">
        <f t="shared" si="14"/>
        <v>45</v>
      </c>
      <c r="Y59" s="47">
        <f t="shared" si="15"/>
        <v>3</v>
      </c>
      <c r="Z59" s="4"/>
      <c r="AA59" s="35">
        <f t="shared" si="16"/>
        <v>30</v>
      </c>
    </row>
    <row r="60" spans="1:27" ht="15" customHeight="1">
      <c r="A60" s="4"/>
      <c r="B60" s="39">
        <v>7</v>
      </c>
      <c r="C60" s="26" t="s">
        <v>33</v>
      </c>
      <c r="D60" s="27" t="s">
        <v>91</v>
      </c>
      <c r="E60" s="40">
        <v>3</v>
      </c>
      <c r="F60" s="98">
        <v>15</v>
      </c>
      <c r="G60" s="42"/>
      <c r="H60" s="42"/>
      <c r="I60" s="42">
        <v>30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>
        <f t="shared" si="12"/>
        <v>45</v>
      </c>
      <c r="U60" s="42">
        <f t="shared" si="13"/>
        <v>45</v>
      </c>
      <c r="V60" s="99" t="s">
        <v>35</v>
      </c>
      <c r="W60" s="46">
        <v>3</v>
      </c>
      <c r="X60" s="33">
        <f t="shared" si="14"/>
        <v>45</v>
      </c>
      <c r="Y60" s="47">
        <f t="shared" si="15"/>
        <v>3</v>
      </c>
      <c r="Z60" s="4"/>
      <c r="AA60" s="35">
        <f t="shared" si="16"/>
        <v>30</v>
      </c>
    </row>
    <row r="61" spans="1:27" ht="15" customHeight="1">
      <c r="A61" s="4" t="s">
        <v>38</v>
      </c>
      <c r="B61" s="39">
        <v>8</v>
      </c>
      <c r="C61" s="26" t="s">
        <v>33</v>
      </c>
      <c r="D61" s="27" t="s">
        <v>92</v>
      </c>
      <c r="E61" s="40">
        <v>4</v>
      </c>
      <c r="F61" s="98">
        <v>10</v>
      </c>
      <c r="G61" s="42"/>
      <c r="H61" s="42"/>
      <c r="I61" s="42">
        <v>30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>
        <f t="shared" si="12"/>
        <v>40</v>
      </c>
      <c r="U61" s="42">
        <f t="shared" si="13"/>
        <v>40</v>
      </c>
      <c r="V61" s="45" t="s">
        <v>37</v>
      </c>
      <c r="W61" s="46">
        <v>4</v>
      </c>
      <c r="X61" s="33">
        <f t="shared" si="14"/>
        <v>40</v>
      </c>
      <c r="Y61" s="47">
        <f t="shared" si="15"/>
        <v>4</v>
      </c>
      <c r="Z61" s="4"/>
      <c r="AA61" s="35">
        <f t="shared" si="16"/>
        <v>60</v>
      </c>
    </row>
    <row r="62" spans="1:27" ht="15" customHeight="1">
      <c r="A62" s="4" t="s">
        <v>38</v>
      </c>
      <c r="B62" s="39">
        <v>9</v>
      </c>
      <c r="C62" s="26" t="s">
        <v>33</v>
      </c>
      <c r="D62" s="27" t="s">
        <v>93</v>
      </c>
      <c r="E62" s="40">
        <v>5</v>
      </c>
      <c r="F62" s="98">
        <v>15</v>
      </c>
      <c r="G62" s="42"/>
      <c r="H62" s="42"/>
      <c r="I62" s="42">
        <v>30</v>
      </c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>
        <f t="shared" si="12"/>
        <v>45</v>
      </c>
      <c r="U62" s="42">
        <f t="shared" si="13"/>
        <v>45</v>
      </c>
      <c r="V62" s="45" t="s">
        <v>37</v>
      </c>
      <c r="W62" s="46">
        <v>3</v>
      </c>
      <c r="X62" s="33">
        <f t="shared" si="14"/>
        <v>45</v>
      </c>
      <c r="Y62" s="47">
        <f t="shared" si="15"/>
        <v>3</v>
      </c>
      <c r="Z62" s="4"/>
      <c r="AA62" s="35">
        <f t="shared" si="16"/>
        <v>30</v>
      </c>
    </row>
    <row r="63" spans="1:27" ht="15" customHeight="1">
      <c r="A63" s="4" t="s">
        <v>38</v>
      </c>
      <c r="B63" s="39">
        <v>10</v>
      </c>
      <c r="C63" s="26" t="s">
        <v>33</v>
      </c>
      <c r="D63" s="27" t="s">
        <v>94</v>
      </c>
      <c r="E63" s="40">
        <v>1</v>
      </c>
      <c r="F63" s="98">
        <v>10</v>
      </c>
      <c r="G63" s="42"/>
      <c r="H63" s="42"/>
      <c r="I63" s="42">
        <v>40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>
        <f t="shared" si="12"/>
        <v>50</v>
      </c>
      <c r="U63" s="42">
        <f t="shared" si="13"/>
        <v>50</v>
      </c>
      <c r="V63" s="99" t="s">
        <v>35</v>
      </c>
      <c r="W63" s="46">
        <v>2</v>
      </c>
      <c r="X63" s="33">
        <f t="shared" si="14"/>
        <v>50</v>
      </c>
      <c r="Y63" s="47">
        <f t="shared" si="15"/>
        <v>2</v>
      </c>
      <c r="Z63" s="4"/>
      <c r="AA63" s="35">
        <f t="shared" si="16"/>
        <v>0</v>
      </c>
    </row>
    <row r="64" spans="1:27" ht="15" customHeight="1">
      <c r="A64" s="4" t="s">
        <v>38</v>
      </c>
      <c r="B64" s="39">
        <v>11</v>
      </c>
      <c r="C64" s="26" t="s">
        <v>33</v>
      </c>
      <c r="D64" s="27" t="s">
        <v>95</v>
      </c>
      <c r="E64" s="40">
        <v>2</v>
      </c>
      <c r="F64" s="98">
        <v>10</v>
      </c>
      <c r="G64" s="42"/>
      <c r="H64" s="42"/>
      <c r="I64" s="42">
        <v>20</v>
      </c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>
        <f t="shared" si="12"/>
        <v>30</v>
      </c>
      <c r="U64" s="42">
        <f t="shared" si="13"/>
        <v>30</v>
      </c>
      <c r="V64" s="99" t="s">
        <v>37</v>
      </c>
      <c r="W64" s="46">
        <v>3</v>
      </c>
      <c r="X64" s="33">
        <f t="shared" si="14"/>
        <v>30</v>
      </c>
      <c r="Y64" s="47">
        <f t="shared" si="15"/>
        <v>3</v>
      </c>
      <c r="Z64" s="4"/>
      <c r="AA64" s="35">
        <f t="shared" si="16"/>
        <v>45</v>
      </c>
    </row>
    <row r="65" spans="1:27" ht="15" customHeight="1">
      <c r="A65" s="4" t="s">
        <v>38</v>
      </c>
      <c r="B65" s="39">
        <v>12</v>
      </c>
      <c r="C65" s="26" t="s">
        <v>33</v>
      </c>
      <c r="D65" s="27" t="s">
        <v>96</v>
      </c>
      <c r="E65" s="40">
        <v>5</v>
      </c>
      <c r="F65" s="98">
        <v>15</v>
      </c>
      <c r="G65" s="42"/>
      <c r="H65" s="42"/>
      <c r="I65" s="42">
        <v>10</v>
      </c>
      <c r="J65" s="42"/>
      <c r="K65" s="42"/>
      <c r="L65" s="42">
        <v>10</v>
      </c>
      <c r="M65" s="42"/>
      <c r="N65" s="42"/>
      <c r="O65" s="42"/>
      <c r="P65" s="42"/>
      <c r="Q65" s="42"/>
      <c r="R65" s="42"/>
      <c r="S65" s="42"/>
      <c r="T65" s="42">
        <f t="shared" si="12"/>
        <v>35</v>
      </c>
      <c r="U65" s="42">
        <f t="shared" si="13"/>
        <v>35</v>
      </c>
      <c r="V65" s="99" t="s">
        <v>35</v>
      </c>
      <c r="W65" s="46">
        <v>3</v>
      </c>
      <c r="X65" s="33">
        <f t="shared" si="14"/>
        <v>35</v>
      </c>
      <c r="Y65" s="47">
        <f t="shared" si="15"/>
        <v>3</v>
      </c>
      <c r="Z65" s="50"/>
      <c r="AA65" s="35">
        <f t="shared" si="16"/>
        <v>40</v>
      </c>
    </row>
    <row r="66" spans="1:27" ht="15" customHeight="1">
      <c r="A66" s="4"/>
      <c r="B66" s="39">
        <v>13</v>
      </c>
      <c r="C66" s="26" t="s">
        <v>33</v>
      </c>
      <c r="D66" s="27" t="s">
        <v>97</v>
      </c>
      <c r="E66" s="40">
        <v>2</v>
      </c>
      <c r="F66" s="98">
        <v>10</v>
      </c>
      <c r="G66" s="42"/>
      <c r="H66" s="42"/>
      <c r="I66" s="42">
        <v>40</v>
      </c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>
        <f t="shared" si="12"/>
        <v>50</v>
      </c>
      <c r="U66" s="42">
        <f t="shared" si="13"/>
        <v>50</v>
      </c>
      <c r="V66" s="99" t="s">
        <v>35</v>
      </c>
      <c r="W66" s="46">
        <v>2</v>
      </c>
      <c r="X66" s="33">
        <f t="shared" si="14"/>
        <v>50</v>
      </c>
      <c r="Y66" s="47">
        <v>2</v>
      </c>
      <c r="Z66" s="4"/>
      <c r="AA66" s="35">
        <f t="shared" si="16"/>
        <v>0</v>
      </c>
    </row>
    <row r="67" spans="1:27" ht="15" customHeight="1">
      <c r="A67" s="4" t="s">
        <v>38</v>
      </c>
      <c r="B67" s="39">
        <v>14</v>
      </c>
      <c r="C67" s="26" t="s">
        <v>33</v>
      </c>
      <c r="D67" s="27" t="s">
        <v>98</v>
      </c>
      <c r="E67" s="40">
        <v>3</v>
      </c>
      <c r="F67" s="98">
        <v>10</v>
      </c>
      <c r="G67" s="42"/>
      <c r="H67" s="42"/>
      <c r="I67" s="42">
        <v>40</v>
      </c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>
        <f t="shared" si="12"/>
        <v>50</v>
      </c>
      <c r="U67" s="42">
        <f t="shared" si="13"/>
        <v>50</v>
      </c>
      <c r="V67" s="45" t="s">
        <v>37</v>
      </c>
      <c r="W67" s="46">
        <v>3</v>
      </c>
      <c r="X67" s="33">
        <f t="shared" si="14"/>
        <v>50</v>
      </c>
      <c r="Y67" s="47">
        <f t="shared" ref="Y67:Y74" si="17">W67</f>
        <v>3</v>
      </c>
      <c r="Z67" s="4"/>
      <c r="AA67" s="35">
        <f t="shared" si="16"/>
        <v>25</v>
      </c>
    </row>
    <row r="68" spans="1:27" ht="15" customHeight="1">
      <c r="A68" s="4" t="s">
        <v>38</v>
      </c>
      <c r="B68" s="39">
        <v>15</v>
      </c>
      <c r="C68" s="26" t="s">
        <v>33</v>
      </c>
      <c r="D68" s="27" t="s">
        <v>99</v>
      </c>
      <c r="E68" s="40">
        <v>7</v>
      </c>
      <c r="F68" s="98">
        <v>10</v>
      </c>
      <c r="G68" s="42"/>
      <c r="H68" s="42"/>
      <c r="I68" s="42">
        <v>75</v>
      </c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>
        <f t="shared" si="12"/>
        <v>85</v>
      </c>
      <c r="U68" s="42">
        <f t="shared" si="13"/>
        <v>85</v>
      </c>
      <c r="V68" s="99" t="s">
        <v>35</v>
      </c>
      <c r="W68" s="46">
        <v>3</v>
      </c>
      <c r="X68" s="33">
        <f t="shared" si="14"/>
        <v>85</v>
      </c>
      <c r="Y68" s="47">
        <f t="shared" si="17"/>
        <v>3</v>
      </c>
      <c r="Z68" s="4"/>
      <c r="AA68" s="35">
        <f t="shared" si="16"/>
        <v>0</v>
      </c>
    </row>
    <row r="69" spans="1:27">
      <c r="A69" s="4" t="s">
        <v>38</v>
      </c>
      <c r="B69" s="39">
        <v>16</v>
      </c>
      <c r="C69" s="26" t="s">
        <v>33</v>
      </c>
      <c r="D69" s="27" t="s">
        <v>100</v>
      </c>
      <c r="E69" s="40">
        <v>8</v>
      </c>
      <c r="F69" s="98">
        <v>10</v>
      </c>
      <c r="G69" s="42"/>
      <c r="H69" s="42"/>
      <c r="I69" s="42">
        <v>75</v>
      </c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>
        <f t="shared" si="12"/>
        <v>85</v>
      </c>
      <c r="U69" s="42">
        <f t="shared" si="13"/>
        <v>85</v>
      </c>
      <c r="V69" s="45" t="s">
        <v>37</v>
      </c>
      <c r="W69" s="46">
        <v>4</v>
      </c>
      <c r="X69" s="33">
        <f t="shared" si="14"/>
        <v>85</v>
      </c>
      <c r="Y69" s="47">
        <f t="shared" si="17"/>
        <v>4</v>
      </c>
      <c r="Z69" s="4"/>
      <c r="AA69" s="35">
        <f t="shared" si="16"/>
        <v>15</v>
      </c>
    </row>
    <row r="70" spans="1:27" ht="15" customHeight="1">
      <c r="A70" s="4"/>
      <c r="B70" s="39">
        <v>17</v>
      </c>
      <c r="C70" s="26" t="s">
        <v>33</v>
      </c>
      <c r="D70" s="27" t="s">
        <v>101</v>
      </c>
      <c r="E70" s="40">
        <v>9</v>
      </c>
      <c r="F70" s="98">
        <v>15</v>
      </c>
      <c r="G70" s="42"/>
      <c r="H70" s="42"/>
      <c r="I70" s="42">
        <v>10</v>
      </c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>
        <f t="shared" si="12"/>
        <v>25</v>
      </c>
      <c r="U70" s="42">
        <f t="shared" si="13"/>
        <v>25</v>
      </c>
      <c r="V70" s="99" t="s">
        <v>35</v>
      </c>
      <c r="W70" s="46">
        <v>1</v>
      </c>
      <c r="X70" s="33">
        <f t="shared" si="14"/>
        <v>25</v>
      </c>
      <c r="Y70" s="47">
        <f t="shared" si="17"/>
        <v>1</v>
      </c>
      <c r="Z70" s="4"/>
      <c r="AA70" s="35">
        <f t="shared" si="16"/>
        <v>0</v>
      </c>
    </row>
    <row r="71" spans="1:27" ht="15" customHeight="1">
      <c r="A71" s="4" t="s">
        <v>38</v>
      </c>
      <c r="B71" s="39">
        <v>18</v>
      </c>
      <c r="C71" s="26" t="s">
        <v>33</v>
      </c>
      <c r="D71" s="27" t="s">
        <v>102</v>
      </c>
      <c r="E71" s="40">
        <v>9</v>
      </c>
      <c r="F71" s="98">
        <v>10</v>
      </c>
      <c r="G71" s="42"/>
      <c r="H71" s="42"/>
      <c r="I71" s="42">
        <v>15</v>
      </c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>
        <f t="shared" si="12"/>
        <v>25</v>
      </c>
      <c r="U71" s="42">
        <f t="shared" si="13"/>
        <v>25</v>
      </c>
      <c r="V71" s="99" t="s">
        <v>35</v>
      </c>
      <c r="W71" s="46">
        <v>1</v>
      </c>
      <c r="X71" s="33">
        <f t="shared" si="14"/>
        <v>25</v>
      </c>
      <c r="Y71" s="47">
        <f t="shared" si="17"/>
        <v>1</v>
      </c>
      <c r="Z71" s="4"/>
      <c r="AA71" s="35">
        <f t="shared" si="16"/>
        <v>0</v>
      </c>
    </row>
    <row r="72" spans="1:27" ht="15" customHeight="1">
      <c r="A72" s="4" t="s">
        <v>38</v>
      </c>
      <c r="B72" s="39">
        <v>19</v>
      </c>
      <c r="C72" s="26" t="s">
        <v>33</v>
      </c>
      <c r="D72" s="27" t="s">
        <v>103</v>
      </c>
      <c r="E72" s="40">
        <v>9</v>
      </c>
      <c r="F72" s="98">
        <v>25</v>
      </c>
      <c r="G72" s="42"/>
      <c r="H72" s="42">
        <v>5</v>
      </c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>
        <f t="shared" si="12"/>
        <v>30</v>
      </c>
      <c r="U72" s="42">
        <f t="shared" si="13"/>
        <v>30</v>
      </c>
      <c r="V72" s="99" t="s">
        <v>37</v>
      </c>
      <c r="W72" s="46">
        <v>2</v>
      </c>
      <c r="X72" s="33">
        <f t="shared" si="14"/>
        <v>30</v>
      </c>
      <c r="Y72" s="47">
        <f t="shared" si="17"/>
        <v>2</v>
      </c>
      <c r="Z72" s="4"/>
      <c r="AA72" s="35">
        <f t="shared" si="16"/>
        <v>20</v>
      </c>
    </row>
    <row r="73" spans="1:27" ht="15" customHeight="1">
      <c r="A73" s="4" t="s">
        <v>38</v>
      </c>
      <c r="B73" s="39">
        <v>20</v>
      </c>
      <c r="C73" s="26" t="s">
        <v>33</v>
      </c>
      <c r="D73" s="27" t="s">
        <v>104</v>
      </c>
      <c r="E73" s="40">
        <v>1</v>
      </c>
      <c r="F73" s="98">
        <v>10</v>
      </c>
      <c r="G73" s="42"/>
      <c r="H73" s="42">
        <v>20</v>
      </c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>
        <f t="shared" si="12"/>
        <v>30</v>
      </c>
      <c r="U73" s="42">
        <f t="shared" si="13"/>
        <v>30</v>
      </c>
      <c r="V73" s="99" t="s">
        <v>35</v>
      </c>
      <c r="W73" s="46">
        <v>2</v>
      </c>
      <c r="X73" s="33">
        <f t="shared" si="14"/>
        <v>30</v>
      </c>
      <c r="Y73" s="47">
        <f t="shared" si="17"/>
        <v>2</v>
      </c>
      <c r="Z73" s="4"/>
      <c r="AA73" s="35">
        <f t="shared" si="16"/>
        <v>20</v>
      </c>
    </row>
    <row r="74" spans="1:27" ht="15" customHeight="1">
      <c r="A74" s="4"/>
      <c r="B74" s="284" t="s">
        <v>59</v>
      </c>
      <c r="C74" s="284"/>
      <c r="D74" s="284"/>
      <c r="E74" s="78"/>
      <c r="F74" s="33">
        <f t="shared" ref="F74:U74" si="18">SUM(F54:F73)</f>
        <v>245</v>
      </c>
      <c r="G74" s="33">
        <f t="shared" si="18"/>
        <v>0</v>
      </c>
      <c r="H74" s="33">
        <f t="shared" si="18"/>
        <v>55</v>
      </c>
      <c r="I74" s="33">
        <f t="shared" si="18"/>
        <v>445</v>
      </c>
      <c r="J74" s="33">
        <f t="shared" si="18"/>
        <v>0</v>
      </c>
      <c r="K74" s="33">
        <f t="shared" si="18"/>
        <v>0</v>
      </c>
      <c r="L74" s="33">
        <f t="shared" si="18"/>
        <v>10</v>
      </c>
      <c r="M74" s="33">
        <f t="shared" si="18"/>
        <v>0</v>
      </c>
      <c r="N74" s="33">
        <f t="shared" si="18"/>
        <v>0</v>
      </c>
      <c r="O74" s="33">
        <f t="shared" si="18"/>
        <v>0</v>
      </c>
      <c r="P74" s="33">
        <f t="shared" si="18"/>
        <v>0</v>
      </c>
      <c r="Q74" s="33">
        <f t="shared" si="18"/>
        <v>25</v>
      </c>
      <c r="R74" s="33">
        <f t="shared" si="18"/>
        <v>0</v>
      </c>
      <c r="S74" s="33">
        <f t="shared" si="18"/>
        <v>0</v>
      </c>
      <c r="T74" s="33">
        <f t="shared" si="18"/>
        <v>780</v>
      </c>
      <c r="U74" s="33">
        <f t="shared" si="18"/>
        <v>780</v>
      </c>
      <c r="V74" s="33"/>
      <c r="W74" s="79">
        <f>SUM(W54:W73)</f>
        <v>45</v>
      </c>
      <c r="X74" s="33">
        <f t="shared" si="14"/>
        <v>780</v>
      </c>
      <c r="Y74" s="33">
        <f t="shared" si="17"/>
        <v>45</v>
      </c>
      <c r="Z74" s="4"/>
      <c r="AA74" s="80">
        <f>SUM(AA54:AA73)</f>
        <v>355</v>
      </c>
    </row>
    <row r="75" spans="1:27" ht="15" customHeight="1">
      <c r="A75" s="4"/>
      <c r="B75" s="274" t="s">
        <v>105</v>
      </c>
      <c r="C75" s="274"/>
      <c r="D75" s="274"/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Q75" s="274"/>
      <c r="R75" s="274"/>
      <c r="S75" s="274"/>
      <c r="T75" s="274"/>
      <c r="U75" s="274"/>
      <c r="V75" s="274"/>
      <c r="W75" s="274"/>
      <c r="X75" s="274"/>
      <c r="Y75" s="274"/>
      <c r="Z75" s="4"/>
      <c r="AA75" s="23" t="s">
        <v>57</v>
      </c>
    </row>
    <row r="76" spans="1:27" ht="15" customHeight="1">
      <c r="A76" s="4"/>
      <c r="B76" s="25">
        <v>1</v>
      </c>
      <c r="C76" s="26" t="s">
        <v>33</v>
      </c>
      <c r="D76" s="89" t="s">
        <v>106</v>
      </c>
      <c r="E76" s="28">
        <v>2</v>
      </c>
      <c r="F76" s="115">
        <v>25</v>
      </c>
      <c r="G76" s="42"/>
      <c r="H76" s="42"/>
      <c r="I76" s="35"/>
      <c r="J76" s="35"/>
      <c r="K76" s="35"/>
      <c r="L76" s="35"/>
      <c r="M76" s="35"/>
      <c r="N76" s="35"/>
      <c r="O76" s="35"/>
      <c r="P76" s="35"/>
      <c r="Q76" s="42"/>
      <c r="R76" s="35"/>
      <c r="S76" s="42"/>
      <c r="T76" s="42">
        <f t="shared" ref="T76:T122" si="19">SUM(F76:Q76)</f>
        <v>25</v>
      </c>
      <c r="U76" s="42">
        <f t="shared" ref="U76:U122" si="20">SUM(F76:S76)</f>
        <v>25</v>
      </c>
      <c r="V76" s="99" t="s">
        <v>35</v>
      </c>
      <c r="W76" s="106">
        <v>2</v>
      </c>
      <c r="X76" s="33">
        <f t="shared" ref="X76:X122" si="21">U76</f>
        <v>25</v>
      </c>
      <c r="Y76" s="47">
        <f t="shared" ref="Y76:Y123" si="22">W76</f>
        <v>2</v>
      </c>
      <c r="Z76" s="4"/>
      <c r="AA76" s="35">
        <f t="shared" ref="AA76:AA122" si="23">IF((Y76*25-X76)&lt;0,0,(Y76*25-X76))</f>
        <v>25</v>
      </c>
    </row>
    <row r="77" spans="1:27" ht="15" customHeight="1">
      <c r="A77" s="4" t="s">
        <v>38</v>
      </c>
      <c r="B77" s="25">
        <v>2</v>
      </c>
      <c r="C77" s="26" t="s">
        <v>33</v>
      </c>
      <c r="D77" s="27" t="s">
        <v>107</v>
      </c>
      <c r="E77" s="116">
        <v>3</v>
      </c>
      <c r="F77" s="115">
        <v>25</v>
      </c>
      <c r="G77" s="42"/>
      <c r="H77" s="42"/>
      <c r="I77" s="35"/>
      <c r="J77" s="35"/>
      <c r="K77" s="35"/>
      <c r="L77" s="35"/>
      <c r="M77" s="35"/>
      <c r="N77" s="35"/>
      <c r="O77" s="35"/>
      <c r="P77" s="35"/>
      <c r="Q77" s="42"/>
      <c r="R77" s="35"/>
      <c r="S77" s="42"/>
      <c r="T77" s="42">
        <f t="shared" si="19"/>
        <v>25</v>
      </c>
      <c r="U77" s="42">
        <f t="shared" si="20"/>
        <v>25</v>
      </c>
      <c r="V77" s="99" t="s">
        <v>37</v>
      </c>
      <c r="W77" s="106">
        <v>2</v>
      </c>
      <c r="X77" s="33">
        <f t="shared" si="21"/>
        <v>25</v>
      </c>
      <c r="Y77" s="47">
        <f t="shared" si="22"/>
        <v>2</v>
      </c>
      <c r="Z77" s="4"/>
      <c r="AA77" s="35">
        <f t="shared" si="23"/>
        <v>25</v>
      </c>
    </row>
    <row r="78" spans="1:27" ht="15" customHeight="1">
      <c r="A78" s="4" t="s">
        <v>38</v>
      </c>
      <c r="B78" s="25">
        <v>3</v>
      </c>
      <c r="C78" s="26" t="s">
        <v>33</v>
      </c>
      <c r="D78" s="48" t="s">
        <v>108</v>
      </c>
      <c r="E78" s="40">
        <v>5</v>
      </c>
      <c r="F78" s="115">
        <v>25</v>
      </c>
      <c r="G78" s="42"/>
      <c r="H78" s="42"/>
      <c r="I78" s="35"/>
      <c r="J78" s="35"/>
      <c r="K78" s="35"/>
      <c r="L78" s="35"/>
      <c r="M78" s="35"/>
      <c r="N78" s="35"/>
      <c r="O78" s="35"/>
      <c r="P78" s="35"/>
      <c r="Q78" s="42"/>
      <c r="R78" s="35"/>
      <c r="S78" s="42"/>
      <c r="T78" s="42">
        <f t="shared" si="19"/>
        <v>25</v>
      </c>
      <c r="U78" s="42">
        <f t="shared" si="20"/>
        <v>25</v>
      </c>
      <c r="V78" s="99" t="s">
        <v>35</v>
      </c>
      <c r="W78" s="106">
        <v>1</v>
      </c>
      <c r="X78" s="33">
        <f t="shared" si="21"/>
        <v>25</v>
      </c>
      <c r="Y78" s="47">
        <f t="shared" si="22"/>
        <v>1</v>
      </c>
      <c r="Z78" s="4"/>
      <c r="AA78" s="35">
        <f t="shared" si="23"/>
        <v>0</v>
      </c>
    </row>
    <row r="79" spans="1:27" ht="15" customHeight="1">
      <c r="A79" s="4" t="s">
        <v>38</v>
      </c>
      <c r="B79" s="25">
        <v>4</v>
      </c>
      <c r="C79" s="26" t="s">
        <v>33</v>
      </c>
      <c r="D79" s="48" t="s">
        <v>109</v>
      </c>
      <c r="E79" s="40">
        <v>4</v>
      </c>
      <c r="F79" s="115">
        <v>15</v>
      </c>
      <c r="G79" s="42"/>
      <c r="H79" s="42"/>
      <c r="I79" s="35"/>
      <c r="J79" s="35"/>
      <c r="K79" s="35"/>
      <c r="L79" s="35"/>
      <c r="M79" s="35"/>
      <c r="N79" s="35"/>
      <c r="O79" s="35"/>
      <c r="P79" s="35"/>
      <c r="Q79" s="42"/>
      <c r="R79" s="35"/>
      <c r="S79" s="42"/>
      <c r="T79" s="42">
        <f t="shared" si="19"/>
        <v>15</v>
      </c>
      <c r="U79" s="42">
        <f t="shared" si="20"/>
        <v>15</v>
      </c>
      <c r="V79" s="99" t="s">
        <v>37</v>
      </c>
      <c r="W79" s="106">
        <v>2</v>
      </c>
      <c r="X79" s="33">
        <f t="shared" si="21"/>
        <v>15</v>
      </c>
      <c r="Y79" s="47">
        <f t="shared" si="22"/>
        <v>2</v>
      </c>
      <c r="Z79" s="4"/>
      <c r="AA79" s="35">
        <f t="shared" si="23"/>
        <v>35</v>
      </c>
    </row>
    <row r="80" spans="1:27" ht="15" customHeight="1">
      <c r="A80" s="4"/>
      <c r="B80" s="25">
        <v>5</v>
      </c>
      <c r="C80" s="26" t="s">
        <v>33</v>
      </c>
      <c r="D80" s="48" t="s">
        <v>110</v>
      </c>
      <c r="E80" s="40">
        <v>3</v>
      </c>
      <c r="F80" s="115">
        <v>25</v>
      </c>
      <c r="G80" s="42"/>
      <c r="H80" s="42"/>
      <c r="I80" s="35"/>
      <c r="J80" s="35"/>
      <c r="K80" s="35"/>
      <c r="L80" s="35"/>
      <c r="M80" s="35"/>
      <c r="N80" s="35"/>
      <c r="O80" s="35"/>
      <c r="P80" s="35"/>
      <c r="Q80" s="42"/>
      <c r="R80" s="35"/>
      <c r="S80" s="42"/>
      <c r="T80" s="42">
        <f t="shared" si="19"/>
        <v>25</v>
      </c>
      <c r="U80" s="42">
        <f t="shared" si="20"/>
        <v>25</v>
      </c>
      <c r="V80" s="99" t="s">
        <v>35</v>
      </c>
      <c r="W80" s="106">
        <v>2</v>
      </c>
      <c r="X80" s="33">
        <f t="shared" si="21"/>
        <v>25</v>
      </c>
      <c r="Y80" s="47">
        <f t="shared" si="22"/>
        <v>2</v>
      </c>
      <c r="Z80" s="4"/>
      <c r="AA80" s="35">
        <f t="shared" si="23"/>
        <v>25</v>
      </c>
    </row>
    <row r="81" spans="1:27" ht="15" customHeight="1">
      <c r="A81" s="4" t="s">
        <v>38</v>
      </c>
      <c r="B81" s="25">
        <v>6</v>
      </c>
      <c r="C81" s="26" t="s">
        <v>33</v>
      </c>
      <c r="D81" s="48" t="s">
        <v>111</v>
      </c>
      <c r="E81" s="40">
        <v>4</v>
      </c>
      <c r="F81" s="115">
        <v>25</v>
      </c>
      <c r="G81" s="42"/>
      <c r="H81" s="42"/>
      <c r="I81" s="35"/>
      <c r="J81" s="35"/>
      <c r="K81" s="35"/>
      <c r="L81" s="35"/>
      <c r="M81" s="35"/>
      <c r="N81" s="35"/>
      <c r="O81" s="35"/>
      <c r="P81" s="35"/>
      <c r="Q81" s="42"/>
      <c r="R81" s="35"/>
      <c r="S81" s="42"/>
      <c r="T81" s="42">
        <f t="shared" si="19"/>
        <v>25</v>
      </c>
      <c r="U81" s="42">
        <f t="shared" si="20"/>
        <v>25</v>
      </c>
      <c r="V81" s="99" t="s">
        <v>37</v>
      </c>
      <c r="W81" s="106">
        <v>2</v>
      </c>
      <c r="X81" s="33">
        <f t="shared" si="21"/>
        <v>25</v>
      </c>
      <c r="Y81" s="47">
        <f t="shared" si="22"/>
        <v>2</v>
      </c>
      <c r="Z81" s="4"/>
      <c r="AA81" s="35">
        <f t="shared" si="23"/>
        <v>25</v>
      </c>
    </row>
    <row r="82" spans="1:27" ht="15" customHeight="1">
      <c r="A82" s="4" t="s">
        <v>38</v>
      </c>
      <c r="B82" s="25">
        <v>7</v>
      </c>
      <c r="C82" s="26" t="s">
        <v>33</v>
      </c>
      <c r="D82" s="48" t="s">
        <v>112</v>
      </c>
      <c r="E82" s="40">
        <v>2</v>
      </c>
      <c r="F82" s="115">
        <v>15</v>
      </c>
      <c r="G82" s="42"/>
      <c r="H82" s="42"/>
      <c r="I82" s="35"/>
      <c r="J82" s="35"/>
      <c r="K82" s="35"/>
      <c r="L82" s="35"/>
      <c r="M82" s="35"/>
      <c r="N82" s="35"/>
      <c r="O82" s="35"/>
      <c r="P82" s="35"/>
      <c r="Q82" s="42"/>
      <c r="R82" s="35"/>
      <c r="S82" s="42"/>
      <c r="T82" s="42">
        <f t="shared" si="19"/>
        <v>15</v>
      </c>
      <c r="U82" s="42">
        <f t="shared" si="20"/>
        <v>15</v>
      </c>
      <c r="V82" s="99" t="s">
        <v>35</v>
      </c>
      <c r="W82" s="106">
        <v>1</v>
      </c>
      <c r="X82" s="33">
        <f t="shared" si="21"/>
        <v>15</v>
      </c>
      <c r="Y82" s="47">
        <f t="shared" si="22"/>
        <v>1</v>
      </c>
      <c r="Z82" s="4"/>
      <c r="AA82" s="35">
        <f t="shared" si="23"/>
        <v>10</v>
      </c>
    </row>
    <row r="83" spans="1:27" ht="15" customHeight="1">
      <c r="A83" s="4" t="s">
        <v>38</v>
      </c>
      <c r="B83" s="25">
        <v>8</v>
      </c>
      <c r="C83" s="26" t="s">
        <v>33</v>
      </c>
      <c r="D83" s="48" t="s">
        <v>113</v>
      </c>
      <c r="E83" s="40">
        <v>3</v>
      </c>
      <c r="F83" s="115">
        <v>15</v>
      </c>
      <c r="G83" s="42"/>
      <c r="H83" s="42"/>
      <c r="I83" s="35"/>
      <c r="J83" s="35"/>
      <c r="K83" s="35"/>
      <c r="L83" s="35"/>
      <c r="M83" s="35"/>
      <c r="N83" s="35"/>
      <c r="O83" s="35"/>
      <c r="P83" s="35"/>
      <c r="Q83" s="42"/>
      <c r="R83" s="35"/>
      <c r="S83" s="42"/>
      <c r="T83" s="42">
        <f t="shared" si="19"/>
        <v>15</v>
      </c>
      <c r="U83" s="42">
        <f t="shared" si="20"/>
        <v>15</v>
      </c>
      <c r="V83" s="99" t="s">
        <v>35</v>
      </c>
      <c r="W83" s="106">
        <v>1</v>
      </c>
      <c r="X83" s="33">
        <f t="shared" si="21"/>
        <v>15</v>
      </c>
      <c r="Y83" s="47">
        <f t="shared" si="22"/>
        <v>1</v>
      </c>
      <c r="Z83" s="4"/>
      <c r="AA83" s="35">
        <f t="shared" si="23"/>
        <v>10</v>
      </c>
    </row>
    <row r="84" spans="1:27" ht="15" customHeight="1">
      <c r="A84" s="4"/>
      <c r="B84" s="25">
        <v>9</v>
      </c>
      <c r="C84" s="26" t="s">
        <v>33</v>
      </c>
      <c r="D84" s="48" t="s">
        <v>114</v>
      </c>
      <c r="E84" s="40">
        <v>3</v>
      </c>
      <c r="F84" s="115">
        <v>15</v>
      </c>
      <c r="G84" s="42"/>
      <c r="H84" s="42"/>
      <c r="I84" s="35"/>
      <c r="J84" s="35"/>
      <c r="K84" s="35"/>
      <c r="L84" s="35"/>
      <c r="M84" s="35"/>
      <c r="N84" s="35"/>
      <c r="O84" s="35"/>
      <c r="P84" s="35"/>
      <c r="Q84" s="42"/>
      <c r="R84" s="35"/>
      <c r="S84" s="42"/>
      <c r="T84" s="42">
        <f t="shared" si="19"/>
        <v>15</v>
      </c>
      <c r="U84" s="42">
        <f t="shared" si="20"/>
        <v>15</v>
      </c>
      <c r="V84" s="99" t="s">
        <v>35</v>
      </c>
      <c r="W84" s="106">
        <v>2</v>
      </c>
      <c r="X84" s="33">
        <f t="shared" si="21"/>
        <v>15</v>
      </c>
      <c r="Y84" s="47">
        <f t="shared" si="22"/>
        <v>2</v>
      </c>
      <c r="Z84" s="4"/>
      <c r="AA84" s="35">
        <f t="shared" si="23"/>
        <v>35</v>
      </c>
    </row>
    <row r="85" spans="1:27" ht="15" customHeight="1">
      <c r="A85" s="4" t="s">
        <v>38</v>
      </c>
      <c r="B85" s="25">
        <v>10</v>
      </c>
      <c r="C85" s="26" t="s">
        <v>33</v>
      </c>
      <c r="D85" s="48" t="s">
        <v>115</v>
      </c>
      <c r="E85" s="40">
        <v>4</v>
      </c>
      <c r="F85" s="115">
        <v>10</v>
      </c>
      <c r="G85" s="42"/>
      <c r="H85" s="42"/>
      <c r="I85" s="35"/>
      <c r="J85" s="35"/>
      <c r="K85" s="35"/>
      <c r="L85" s="35"/>
      <c r="M85" s="35"/>
      <c r="N85" s="35"/>
      <c r="O85" s="35"/>
      <c r="P85" s="35"/>
      <c r="Q85" s="42"/>
      <c r="R85" s="35"/>
      <c r="S85" s="42"/>
      <c r="T85" s="42">
        <f t="shared" si="19"/>
        <v>10</v>
      </c>
      <c r="U85" s="42">
        <f t="shared" si="20"/>
        <v>10</v>
      </c>
      <c r="V85" s="99" t="s">
        <v>37</v>
      </c>
      <c r="W85" s="106">
        <v>2</v>
      </c>
      <c r="X85" s="33">
        <f t="shared" si="21"/>
        <v>10</v>
      </c>
      <c r="Y85" s="47">
        <f t="shared" si="22"/>
        <v>2</v>
      </c>
      <c r="Z85" s="4"/>
      <c r="AA85" s="35">
        <f t="shared" si="23"/>
        <v>40</v>
      </c>
    </row>
    <row r="86" spans="1:27" ht="15" customHeight="1">
      <c r="A86" s="4" t="s">
        <v>38</v>
      </c>
      <c r="B86" s="25">
        <v>11</v>
      </c>
      <c r="C86" s="26" t="s">
        <v>33</v>
      </c>
      <c r="D86" s="48" t="s">
        <v>116</v>
      </c>
      <c r="E86" s="40">
        <v>4</v>
      </c>
      <c r="F86" s="115">
        <v>15</v>
      </c>
      <c r="G86" s="42"/>
      <c r="H86" s="42"/>
      <c r="I86" s="35"/>
      <c r="J86" s="35"/>
      <c r="K86" s="35"/>
      <c r="L86" s="35"/>
      <c r="M86" s="35"/>
      <c r="N86" s="35"/>
      <c r="O86" s="35"/>
      <c r="P86" s="35"/>
      <c r="Q86" s="42"/>
      <c r="R86" s="35"/>
      <c r="S86" s="42"/>
      <c r="T86" s="42">
        <f t="shared" si="19"/>
        <v>15</v>
      </c>
      <c r="U86" s="42">
        <f t="shared" si="20"/>
        <v>15</v>
      </c>
      <c r="V86" s="99" t="s">
        <v>35</v>
      </c>
      <c r="W86" s="106">
        <v>1</v>
      </c>
      <c r="X86" s="33">
        <f t="shared" si="21"/>
        <v>15</v>
      </c>
      <c r="Y86" s="47">
        <f t="shared" si="22"/>
        <v>1</v>
      </c>
      <c r="Z86" s="4"/>
      <c r="AA86" s="35">
        <f t="shared" si="23"/>
        <v>10</v>
      </c>
    </row>
    <row r="87" spans="1:27" ht="15" customHeight="1">
      <c r="A87" s="4" t="s">
        <v>38</v>
      </c>
      <c r="B87" s="25">
        <v>12</v>
      </c>
      <c r="C87" s="26" t="s">
        <v>33</v>
      </c>
      <c r="D87" s="48" t="s">
        <v>117</v>
      </c>
      <c r="E87" s="40">
        <v>5</v>
      </c>
      <c r="F87" s="115">
        <v>15</v>
      </c>
      <c r="G87" s="42"/>
      <c r="H87" s="42"/>
      <c r="I87" s="35"/>
      <c r="J87" s="35"/>
      <c r="K87" s="35"/>
      <c r="L87" s="35"/>
      <c r="M87" s="35"/>
      <c r="N87" s="35"/>
      <c r="O87" s="35"/>
      <c r="P87" s="35"/>
      <c r="Q87" s="42"/>
      <c r="R87" s="35"/>
      <c r="S87" s="42"/>
      <c r="T87" s="42">
        <f t="shared" si="19"/>
        <v>15</v>
      </c>
      <c r="U87" s="42">
        <f t="shared" si="20"/>
        <v>15</v>
      </c>
      <c r="V87" s="99" t="s">
        <v>35</v>
      </c>
      <c r="W87" s="106">
        <v>1</v>
      </c>
      <c r="X87" s="33">
        <f t="shared" si="21"/>
        <v>15</v>
      </c>
      <c r="Y87" s="47">
        <f t="shared" si="22"/>
        <v>1</v>
      </c>
      <c r="Z87" s="4"/>
      <c r="AA87" s="35">
        <f t="shared" si="23"/>
        <v>10</v>
      </c>
    </row>
    <row r="88" spans="1:27" ht="15" customHeight="1">
      <c r="A88" s="4" t="s">
        <v>38</v>
      </c>
      <c r="B88" s="25">
        <v>13</v>
      </c>
      <c r="C88" s="26" t="s">
        <v>33</v>
      </c>
      <c r="D88" s="48" t="s">
        <v>118</v>
      </c>
      <c r="E88" s="40">
        <v>4</v>
      </c>
      <c r="F88" s="115">
        <v>15</v>
      </c>
      <c r="G88" s="42"/>
      <c r="H88" s="42"/>
      <c r="I88" s="35"/>
      <c r="J88" s="35"/>
      <c r="K88" s="35"/>
      <c r="L88" s="35"/>
      <c r="M88" s="35"/>
      <c r="N88" s="35"/>
      <c r="O88" s="35"/>
      <c r="P88" s="35"/>
      <c r="Q88" s="42"/>
      <c r="R88" s="35"/>
      <c r="S88" s="42"/>
      <c r="T88" s="42">
        <f t="shared" si="19"/>
        <v>15</v>
      </c>
      <c r="U88" s="42">
        <f t="shared" si="20"/>
        <v>15</v>
      </c>
      <c r="V88" s="99" t="s">
        <v>35</v>
      </c>
      <c r="W88" s="106">
        <v>1</v>
      </c>
      <c r="X88" s="33">
        <f t="shared" si="21"/>
        <v>15</v>
      </c>
      <c r="Y88" s="47">
        <f t="shared" si="22"/>
        <v>1</v>
      </c>
      <c r="Z88" s="4"/>
      <c r="AA88" s="35">
        <f t="shared" si="23"/>
        <v>10</v>
      </c>
    </row>
    <row r="89" spans="1:27" ht="15" customHeight="1">
      <c r="A89" s="4" t="s">
        <v>38</v>
      </c>
      <c r="B89" s="25">
        <v>14</v>
      </c>
      <c r="C89" s="26" t="s">
        <v>33</v>
      </c>
      <c r="D89" s="48" t="s">
        <v>119</v>
      </c>
      <c r="E89" s="40">
        <v>5</v>
      </c>
      <c r="F89" s="115">
        <v>15</v>
      </c>
      <c r="G89" s="42"/>
      <c r="H89" s="42"/>
      <c r="I89" s="35"/>
      <c r="J89" s="35"/>
      <c r="K89" s="35"/>
      <c r="L89" s="35"/>
      <c r="M89" s="35"/>
      <c r="N89" s="35"/>
      <c r="O89" s="35"/>
      <c r="P89" s="35"/>
      <c r="Q89" s="42"/>
      <c r="R89" s="35"/>
      <c r="S89" s="42"/>
      <c r="T89" s="42">
        <f t="shared" si="19"/>
        <v>15</v>
      </c>
      <c r="U89" s="42">
        <f t="shared" si="20"/>
        <v>15</v>
      </c>
      <c r="V89" s="99" t="s">
        <v>35</v>
      </c>
      <c r="W89" s="106">
        <v>1</v>
      </c>
      <c r="X89" s="33">
        <f t="shared" si="21"/>
        <v>15</v>
      </c>
      <c r="Y89" s="47">
        <f t="shared" si="22"/>
        <v>1</v>
      </c>
      <c r="Z89" s="4"/>
      <c r="AA89" s="35">
        <f t="shared" si="23"/>
        <v>10</v>
      </c>
    </row>
    <row r="90" spans="1:27" ht="15" customHeight="1">
      <c r="A90" s="4" t="s">
        <v>38</v>
      </c>
      <c r="B90" s="25">
        <v>15</v>
      </c>
      <c r="C90" s="26" t="s">
        <v>33</v>
      </c>
      <c r="D90" s="48" t="s">
        <v>120</v>
      </c>
      <c r="E90" s="40">
        <v>5</v>
      </c>
      <c r="F90" s="115">
        <v>15</v>
      </c>
      <c r="G90" s="42"/>
      <c r="H90" s="42"/>
      <c r="I90" s="35"/>
      <c r="J90" s="35"/>
      <c r="K90" s="35"/>
      <c r="L90" s="35"/>
      <c r="M90" s="35"/>
      <c r="N90" s="35"/>
      <c r="O90" s="35"/>
      <c r="P90" s="35"/>
      <c r="Q90" s="42"/>
      <c r="R90" s="35"/>
      <c r="S90" s="42"/>
      <c r="T90" s="42">
        <f t="shared" si="19"/>
        <v>15</v>
      </c>
      <c r="U90" s="42">
        <f t="shared" si="20"/>
        <v>15</v>
      </c>
      <c r="V90" s="99" t="s">
        <v>35</v>
      </c>
      <c r="W90" s="106">
        <v>1</v>
      </c>
      <c r="X90" s="33">
        <f t="shared" si="21"/>
        <v>15</v>
      </c>
      <c r="Y90" s="47">
        <f t="shared" si="22"/>
        <v>1</v>
      </c>
      <c r="Z90" s="4"/>
      <c r="AA90" s="35">
        <f t="shared" si="23"/>
        <v>10</v>
      </c>
    </row>
    <row r="91" spans="1:27" ht="15" customHeight="1">
      <c r="A91" s="4" t="s">
        <v>38</v>
      </c>
      <c r="B91" s="25">
        <v>16</v>
      </c>
      <c r="C91" s="26" t="s">
        <v>33</v>
      </c>
      <c r="D91" s="48" t="s">
        <v>121</v>
      </c>
      <c r="E91" s="40">
        <v>5</v>
      </c>
      <c r="F91" s="115">
        <v>10</v>
      </c>
      <c r="G91" s="42"/>
      <c r="H91" s="42"/>
      <c r="I91" s="35"/>
      <c r="J91" s="35"/>
      <c r="K91" s="35"/>
      <c r="L91" s="35"/>
      <c r="M91" s="35"/>
      <c r="N91" s="35"/>
      <c r="O91" s="35"/>
      <c r="P91" s="35"/>
      <c r="Q91" s="42"/>
      <c r="R91" s="35"/>
      <c r="S91" s="42"/>
      <c r="T91" s="42">
        <f t="shared" si="19"/>
        <v>10</v>
      </c>
      <c r="U91" s="42">
        <f t="shared" si="20"/>
        <v>10</v>
      </c>
      <c r="V91" s="99" t="s">
        <v>35</v>
      </c>
      <c r="W91" s="106">
        <v>1</v>
      </c>
      <c r="X91" s="33">
        <f t="shared" si="21"/>
        <v>10</v>
      </c>
      <c r="Y91" s="47">
        <f t="shared" si="22"/>
        <v>1</v>
      </c>
      <c r="Z91" s="4"/>
      <c r="AA91" s="35">
        <f t="shared" si="23"/>
        <v>15</v>
      </c>
    </row>
    <row r="92" spans="1:27" ht="15" customHeight="1">
      <c r="A92" s="4"/>
      <c r="B92" s="25">
        <v>17</v>
      </c>
      <c r="C92" s="26" t="s">
        <v>33</v>
      </c>
      <c r="D92" s="48" t="s">
        <v>122</v>
      </c>
      <c r="E92" s="40">
        <v>4</v>
      </c>
      <c r="F92" s="115">
        <v>10</v>
      </c>
      <c r="G92" s="42"/>
      <c r="H92" s="42"/>
      <c r="I92" s="35"/>
      <c r="J92" s="35"/>
      <c r="K92" s="35"/>
      <c r="L92" s="35"/>
      <c r="M92" s="35"/>
      <c r="N92" s="35"/>
      <c r="O92" s="35"/>
      <c r="P92" s="35"/>
      <c r="Q92" s="42"/>
      <c r="R92" s="35"/>
      <c r="S92" s="42"/>
      <c r="T92" s="42">
        <f t="shared" si="19"/>
        <v>10</v>
      </c>
      <c r="U92" s="42">
        <f t="shared" si="20"/>
        <v>10</v>
      </c>
      <c r="V92" s="99" t="s">
        <v>35</v>
      </c>
      <c r="W92" s="106">
        <v>1</v>
      </c>
      <c r="X92" s="33">
        <f t="shared" si="21"/>
        <v>10</v>
      </c>
      <c r="Y92" s="47">
        <f t="shared" si="22"/>
        <v>1</v>
      </c>
      <c r="Z92" s="4"/>
      <c r="AA92" s="35">
        <f t="shared" si="23"/>
        <v>15</v>
      </c>
    </row>
    <row r="93" spans="1:27" ht="15" customHeight="1">
      <c r="A93" s="4" t="s">
        <v>38</v>
      </c>
      <c r="B93" s="25">
        <v>18</v>
      </c>
      <c r="C93" s="26" t="s">
        <v>33</v>
      </c>
      <c r="D93" s="48" t="s">
        <v>123</v>
      </c>
      <c r="E93" s="40">
        <v>5</v>
      </c>
      <c r="F93" s="115">
        <v>10</v>
      </c>
      <c r="G93" s="42"/>
      <c r="H93" s="42"/>
      <c r="I93" s="35"/>
      <c r="J93" s="35"/>
      <c r="K93" s="35"/>
      <c r="L93" s="35"/>
      <c r="M93" s="35"/>
      <c r="N93" s="35"/>
      <c r="O93" s="35"/>
      <c r="P93" s="35"/>
      <c r="Q93" s="42"/>
      <c r="R93" s="35"/>
      <c r="S93" s="42"/>
      <c r="T93" s="42">
        <f t="shared" si="19"/>
        <v>10</v>
      </c>
      <c r="U93" s="42">
        <f t="shared" si="20"/>
        <v>10</v>
      </c>
      <c r="V93" s="99" t="s">
        <v>35</v>
      </c>
      <c r="W93" s="106">
        <v>1</v>
      </c>
      <c r="X93" s="33">
        <f t="shared" si="21"/>
        <v>10</v>
      </c>
      <c r="Y93" s="47">
        <f t="shared" si="22"/>
        <v>1</v>
      </c>
      <c r="Z93" s="4"/>
      <c r="AA93" s="35">
        <f t="shared" si="23"/>
        <v>15</v>
      </c>
    </row>
    <row r="94" spans="1:27" ht="15" customHeight="1">
      <c r="A94" s="4" t="s">
        <v>38</v>
      </c>
      <c r="B94" s="25">
        <v>19</v>
      </c>
      <c r="C94" s="26" t="s">
        <v>33</v>
      </c>
      <c r="D94" s="48" t="s">
        <v>124</v>
      </c>
      <c r="E94" s="40">
        <v>3</v>
      </c>
      <c r="F94" s="115">
        <v>35</v>
      </c>
      <c r="G94" s="42"/>
      <c r="H94" s="42"/>
      <c r="I94" s="35"/>
      <c r="J94" s="35"/>
      <c r="K94" s="35"/>
      <c r="L94" s="35">
        <v>10</v>
      </c>
      <c r="M94" s="35"/>
      <c r="N94" s="35"/>
      <c r="O94" s="35"/>
      <c r="P94" s="35"/>
      <c r="Q94" s="42"/>
      <c r="R94" s="35"/>
      <c r="S94" s="42"/>
      <c r="T94" s="42">
        <f t="shared" si="19"/>
        <v>45</v>
      </c>
      <c r="U94" s="42">
        <f t="shared" si="20"/>
        <v>45</v>
      </c>
      <c r="V94" s="99" t="s">
        <v>35</v>
      </c>
      <c r="W94" s="106">
        <v>2</v>
      </c>
      <c r="X94" s="33">
        <f t="shared" si="21"/>
        <v>45</v>
      </c>
      <c r="Y94" s="47">
        <f t="shared" si="22"/>
        <v>2</v>
      </c>
      <c r="Z94" s="4"/>
      <c r="AA94" s="35">
        <f t="shared" si="23"/>
        <v>5</v>
      </c>
    </row>
    <row r="95" spans="1:27" ht="15" customHeight="1">
      <c r="A95" s="4" t="s">
        <v>38</v>
      </c>
      <c r="B95" s="25">
        <v>20</v>
      </c>
      <c r="C95" s="26" t="s">
        <v>33</v>
      </c>
      <c r="D95" s="48" t="s">
        <v>125</v>
      </c>
      <c r="E95" s="40">
        <v>5</v>
      </c>
      <c r="F95" s="115">
        <v>25</v>
      </c>
      <c r="G95" s="42"/>
      <c r="H95" s="42"/>
      <c r="I95" s="35"/>
      <c r="J95" s="35"/>
      <c r="K95" s="35"/>
      <c r="L95" s="35">
        <v>10</v>
      </c>
      <c r="M95" s="35"/>
      <c r="N95" s="35"/>
      <c r="O95" s="35"/>
      <c r="P95" s="35"/>
      <c r="Q95" s="42"/>
      <c r="R95" s="35"/>
      <c r="S95" s="42"/>
      <c r="T95" s="42">
        <f t="shared" si="19"/>
        <v>35</v>
      </c>
      <c r="U95" s="42">
        <f t="shared" si="20"/>
        <v>35</v>
      </c>
      <c r="V95" s="99" t="s">
        <v>37</v>
      </c>
      <c r="W95" s="106">
        <v>2</v>
      </c>
      <c r="X95" s="33">
        <f t="shared" si="21"/>
        <v>35</v>
      </c>
      <c r="Y95" s="47">
        <f t="shared" si="22"/>
        <v>2</v>
      </c>
      <c r="Z95" s="4"/>
      <c r="AA95" s="35">
        <f t="shared" si="23"/>
        <v>15</v>
      </c>
    </row>
    <row r="96" spans="1:27" ht="15" customHeight="1">
      <c r="A96" s="4" t="s">
        <v>38</v>
      </c>
      <c r="B96" s="25">
        <v>21</v>
      </c>
      <c r="C96" s="26" t="s">
        <v>33</v>
      </c>
      <c r="D96" s="48" t="s">
        <v>126</v>
      </c>
      <c r="E96" s="40">
        <v>6</v>
      </c>
      <c r="F96" s="115">
        <v>30</v>
      </c>
      <c r="G96" s="42"/>
      <c r="H96" s="42"/>
      <c r="I96" s="35"/>
      <c r="J96" s="35"/>
      <c r="K96" s="35"/>
      <c r="L96" s="35">
        <v>10</v>
      </c>
      <c r="M96" s="35"/>
      <c r="N96" s="35"/>
      <c r="O96" s="35"/>
      <c r="P96" s="35"/>
      <c r="Q96" s="42"/>
      <c r="R96" s="35"/>
      <c r="S96" s="42"/>
      <c r="T96" s="42">
        <f t="shared" si="19"/>
        <v>40</v>
      </c>
      <c r="U96" s="42">
        <f t="shared" si="20"/>
        <v>40</v>
      </c>
      <c r="V96" s="99" t="s">
        <v>35</v>
      </c>
      <c r="W96" s="106">
        <v>3</v>
      </c>
      <c r="X96" s="33">
        <f t="shared" si="21"/>
        <v>40</v>
      </c>
      <c r="Y96" s="47">
        <f t="shared" si="22"/>
        <v>3</v>
      </c>
      <c r="Z96" s="4"/>
      <c r="AA96" s="35">
        <f t="shared" si="23"/>
        <v>35</v>
      </c>
    </row>
    <row r="97" spans="1:27" ht="15" customHeight="1">
      <c r="A97" s="4" t="s">
        <v>38</v>
      </c>
      <c r="B97" s="25">
        <v>22</v>
      </c>
      <c r="C97" s="26" t="s">
        <v>33</v>
      </c>
      <c r="D97" s="117" t="s">
        <v>127</v>
      </c>
      <c r="E97" s="118">
        <v>7</v>
      </c>
      <c r="F97" s="119">
        <v>25</v>
      </c>
      <c r="G97" s="120"/>
      <c r="H97" s="120"/>
      <c r="I97" s="35"/>
      <c r="J97" s="35"/>
      <c r="K97" s="35"/>
      <c r="L97" s="35">
        <v>10</v>
      </c>
      <c r="M97" s="35"/>
      <c r="N97" s="35"/>
      <c r="O97" s="35"/>
      <c r="P97" s="35"/>
      <c r="Q97" s="42"/>
      <c r="R97" s="35"/>
      <c r="S97" s="42"/>
      <c r="T97" s="42">
        <f t="shared" si="19"/>
        <v>35</v>
      </c>
      <c r="U97" s="42">
        <f t="shared" si="20"/>
        <v>35</v>
      </c>
      <c r="V97" s="99" t="s">
        <v>37</v>
      </c>
      <c r="W97" s="106">
        <v>2</v>
      </c>
      <c r="X97" s="33">
        <f t="shared" si="21"/>
        <v>35</v>
      </c>
      <c r="Y97" s="47">
        <f t="shared" si="22"/>
        <v>2</v>
      </c>
      <c r="Z97" s="4"/>
      <c r="AA97" s="35">
        <f t="shared" si="23"/>
        <v>15</v>
      </c>
    </row>
    <row r="98" spans="1:27" ht="15" customHeight="1">
      <c r="A98" s="4" t="s">
        <v>38</v>
      </c>
      <c r="B98" s="25">
        <v>23</v>
      </c>
      <c r="C98" s="26" t="s">
        <v>33</v>
      </c>
      <c r="D98" s="48" t="s">
        <v>128</v>
      </c>
      <c r="E98" s="40">
        <v>6</v>
      </c>
      <c r="F98" s="115">
        <v>30</v>
      </c>
      <c r="G98" s="42"/>
      <c r="H98" s="42"/>
      <c r="I98" s="35"/>
      <c r="J98" s="35"/>
      <c r="K98" s="35"/>
      <c r="L98" s="35">
        <v>20</v>
      </c>
      <c r="M98" s="35"/>
      <c r="N98" s="35"/>
      <c r="O98" s="35"/>
      <c r="P98" s="35"/>
      <c r="Q98" s="42"/>
      <c r="R98" s="35"/>
      <c r="S98" s="42"/>
      <c r="T98" s="42">
        <f t="shared" si="19"/>
        <v>50</v>
      </c>
      <c r="U98" s="42">
        <f t="shared" si="20"/>
        <v>50</v>
      </c>
      <c r="V98" s="99" t="s">
        <v>37</v>
      </c>
      <c r="W98" s="106">
        <v>3</v>
      </c>
      <c r="X98" s="33">
        <f t="shared" si="21"/>
        <v>50</v>
      </c>
      <c r="Y98" s="47">
        <f t="shared" si="22"/>
        <v>3</v>
      </c>
      <c r="Z98" s="4"/>
      <c r="AA98" s="35">
        <f t="shared" si="23"/>
        <v>25</v>
      </c>
    </row>
    <row r="99" spans="1:27" ht="15" customHeight="1">
      <c r="A99" s="4" t="s">
        <v>38</v>
      </c>
      <c r="B99" s="25">
        <v>24</v>
      </c>
      <c r="C99" s="26" t="s">
        <v>33</v>
      </c>
      <c r="D99" s="48" t="s">
        <v>129</v>
      </c>
      <c r="E99" s="40">
        <v>3</v>
      </c>
      <c r="F99" s="115">
        <v>30</v>
      </c>
      <c r="G99" s="42"/>
      <c r="H99" s="42"/>
      <c r="I99" s="35"/>
      <c r="J99" s="35"/>
      <c r="K99" s="35"/>
      <c r="L99" s="35">
        <v>20</v>
      </c>
      <c r="M99" s="35"/>
      <c r="N99" s="35"/>
      <c r="O99" s="35"/>
      <c r="P99" s="35"/>
      <c r="Q99" s="42"/>
      <c r="R99" s="35"/>
      <c r="S99" s="42"/>
      <c r="T99" s="42">
        <f t="shared" si="19"/>
        <v>50</v>
      </c>
      <c r="U99" s="42">
        <f t="shared" si="20"/>
        <v>50</v>
      </c>
      <c r="V99" s="99" t="s">
        <v>35</v>
      </c>
      <c r="W99" s="106">
        <v>2</v>
      </c>
      <c r="X99" s="33">
        <f t="shared" si="21"/>
        <v>50</v>
      </c>
      <c r="Y99" s="47">
        <f t="shared" si="22"/>
        <v>2</v>
      </c>
      <c r="Z99" s="4"/>
      <c r="AA99" s="35">
        <f t="shared" si="23"/>
        <v>0</v>
      </c>
    </row>
    <row r="100" spans="1:27" ht="15" customHeight="1">
      <c r="A100" s="4" t="s">
        <v>38</v>
      </c>
      <c r="B100" s="25">
        <v>25</v>
      </c>
      <c r="C100" s="26" t="s">
        <v>33</v>
      </c>
      <c r="D100" s="48" t="s">
        <v>130</v>
      </c>
      <c r="E100" s="40">
        <v>5</v>
      </c>
      <c r="F100" s="115">
        <v>25</v>
      </c>
      <c r="G100" s="42"/>
      <c r="H100" s="42"/>
      <c r="I100" s="35"/>
      <c r="J100" s="35"/>
      <c r="K100" s="35"/>
      <c r="L100" s="35">
        <v>20</v>
      </c>
      <c r="M100" s="35"/>
      <c r="N100" s="35"/>
      <c r="O100" s="35"/>
      <c r="P100" s="35"/>
      <c r="Q100" s="42"/>
      <c r="R100" s="35"/>
      <c r="S100" s="42"/>
      <c r="T100" s="42">
        <f t="shared" si="19"/>
        <v>45</v>
      </c>
      <c r="U100" s="42">
        <f t="shared" si="20"/>
        <v>45</v>
      </c>
      <c r="V100" s="99" t="s">
        <v>37</v>
      </c>
      <c r="W100" s="106">
        <v>2</v>
      </c>
      <c r="X100" s="33">
        <f t="shared" si="21"/>
        <v>45</v>
      </c>
      <c r="Y100" s="47">
        <f t="shared" si="22"/>
        <v>2</v>
      </c>
      <c r="Z100" s="4"/>
      <c r="AA100" s="35">
        <f t="shared" si="23"/>
        <v>5</v>
      </c>
    </row>
    <row r="101" spans="1:27" ht="15" customHeight="1">
      <c r="A101" s="4" t="s">
        <v>38</v>
      </c>
      <c r="B101" s="25">
        <v>26</v>
      </c>
      <c r="C101" s="26" t="s">
        <v>33</v>
      </c>
      <c r="D101" s="48" t="s">
        <v>131</v>
      </c>
      <c r="E101" s="40">
        <v>4</v>
      </c>
      <c r="F101" s="115">
        <v>25</v>
      </c>
      <c r="G101" s="42"/>
      <c r="H101" s="42"/>
      <c r="I101" s="35"/>
      <c r="J101" s="35"/>
      <c r="K101" s="35"/>
      <c r="L101" s="35">
        <v>20</v>
      </c>
      <c r="M101" s="35"/>
      <c r="N101" s="35"/>
      <c r="O101" s="35"/>
      <c r="P101" s="35"/>
      <c r="Q101" s="42"/>
      <c r="R101" s="35"/>
      <c r="S101" s="42"/>
      <c r="T101" s="42">
        <f t="shared" si="19"/>
        <v>45</v>
      </c>
      <c r="U101" s="42">
        <f t="shared" si="20"/>
        <v>45</v>
      </c>
      <c r="V101" s="99" t="s">
        <v>37</v>
      </c>
      <c r="W101" s="106">
        <v>3</v>
      </c>
      <c r="X101" s="33">
        <f t="shared" si="21"/>
        <v>45</v>
      </c>
      <c r="Y101" s="47">
        <f t="shared" si="22"/>
        <v>3</v>
      </c>
      <c r="Z101" s="4"/>
      <c r="AA101" s="35">
        <f t="shared" si="23"/>
        <v>30</v>
      </c>
    </row>
    <row r="102" spans="1:27" ht="15" customHeight="1">
      <c r="A102" s="4" t="s">
        <v>38</v>
      </c>
      <c r="B102" s="25">
        <v>27</v>
      </c>
      <c r="C102" s="26" t="s">
        <v>33</v>
      </c>
      <c r="D102" s="48" t="s">
        <v>132</v>
      </c>
      <c r="E102" s="40">
        <v>6</v>
      </c>
      <c r="F102" s="115">
        <v>35</v>
      </c>
      <c r="G102" s="42"/>
      <c r="H102" s="42"/>
      <c r="I102" s="35"/>
      <c r="J102" s="35"/>
      <c r="K102" s="35"/>
      <c r="L102" s="35">
        <v>20</v>
      </c>
      <c r="M102" s="35"/>
      <c r="N102" s="35"/>
      <c r="O102" s="35"/>
      <c r="P102" s="35"/>
      <c r="Q102" s="42"/>
      <c r="R102" s="35"/>
      <c r="S102" s="42"/>
      <c r="T102" s="42">
        <f t="shared" si="19"/>
        <v>55</v>
      </c>
      <c r="U102" s="42">
        <f t="shared" si="20"/>
        <v>55</v>
      </c>
      <c r="V102" s="99" t="s">
        <v>35</v>
      </c>
      <c r="W102" s="106">
        <v>2</v>
      </c>
      <c r="X102" s="33">
        <f t="shared" si="21"/>
        <v>55</v>
      </c>
      <c r="Y102" s="47">
        <f t="shared" si="22"/>
        <v>2</v>
      </c>
      <c r="Z102" s="4"/>
      <c r="AA102" s="35">
        <f t="shared" si="23"/>
        <v>0</v>
      </c>
    </row>
    <row r="103" spans="1:27" ht="15" customHeight="1">
      <c r="A103" s="4" t="s">
        <v>38</v>
      </c>
      <c r="B103" s="25">
        <v>28</v>
      </c>
      <c r="C103" s="26" t="s">
        <v>33</v>
      </c>
      <c r="D103" s="48" t="s">
        <v>133</v>
      </c>
      <c r="E103" s="40">
        <v>7</v>
      </c>
      <c r="F103" s="115">
        <v>35</v>
      </c>
      <c r="G103" s="42"/>
      <c r="H103" s="42"/>
      <c r="I103" s="35"/>
      <c r="J103" s="35"/>
      <c r="K103" s="35"/>
      <c r="L103" s="35">
        <v>20</v>
      </c>
      <c r="M103" s="35"/>
      <c r="N103" s="35"/>
      <c r="O103" s="35"/>
      <c r="P103" s="35"/>
      <c r="Q103" s="42"/>
      <c r="R103" s="35"/>
      <c r="S103" s="42"/>
      <c r="T103" s="42">
        <f t="shared" si="19"/>
        <v>55</v>
      </c>
      <c r="U103" s="42">
        <f t="shared" si="20"/>
        <v>55</v>
      </c>
      <c r="V103" s="99" t="s">
        <v>37</v>
      </c>
      <c r="W103" s="106">
        <v>2</v>
      </c>
      <c r="X103" s="33">
        <f t="shared" si="21"/>
        <v>55</v>
      </c>
      <c r="Y103" s="47">
        <f t="shared" si="22"/>
        <v>2</v>
      </c>
      <c r="Z103" s="4"/>
      <c r="AA103" s="35">
        <f t="shared" si="23"/>
        <v>0</v>
      </c>
    </row>
    <row r="104" spans="1:27" ht="15" customHeight="1">
      <c r="A104" s="4" t="s">
        <v>38</v>
      </c>
      <c r="B104" s="25">
        <v>29</v>
      </c>
      <c r="C104" s="26" t="s">
        <v>33</v>
      </c>
      <c r="D104" s="48" t="s">
        <v>134</v>
      </c>
      <c r="E104" s="40">
        <v>5</v>
      </c>
      <c r="F104" s="115">
        <v>25</v>
      </c>
      <c r="G104" s="42"/>
      <c r="H104" s="42"/>
      <c r="I104" s="35"/>
      <c r="J104" s="35"/>
      <c r="K104" s="35"/>
      <c r="L104" s="35">
        <v>20</v>
      </c>
      <c r="M104" s="35"/>
      <c r="N104" s="35"/>
      <c r="O104" s="35"/>
      <c r="P104" s="35"/>
      <c r="Q104" s="42"/>
      <c r="R104" s="35"/>
      <c r="S104" s="42"/>
      <c r="T104" s="42">
        <f t="shared" si="19"/>
        <v>45</v>
      </c>
      <c r="U104" s="42">
        <f t="shared" si="20"/>
        <v>45</v>
      </c>
      <c r="V104" s="99" t="s">
        <v>37</v>
      </c>
      <c r="W104" s="106">
        <v>3</v>
      </c>
      <c r="X104" s="33">
        <f t="shared" si="21"/>
        <v>45</v>
      </c>
      <c r="Y104" s="47">
        <f t="shared" si="22"/>
        <v>3</v>
      </c>
      <c r="Z104" s="4"/>
      <c r="AA104" s="35">
        <f t="shared" si="23"/>
        <v>30</v>
      </c>
    </row>
    <row r="105" spans="1:27" ht="15" customHeight="1">
      <c r="A105" s="4" t="s">
        <v>38</v>
      </c>
      <c r="B105" s="25">
        <v>30</v>
      </c>
      <c r="C105" s="26" t="s">
        <v>33</v>
      </c>
      <c r="D105" s="48" t="s">
        <v>135</v>
      </c>
      <c r="E105" s="40">
        <v>6</v>
      </c>
      <c r="F105" s="115">
        <v>25</v>
      </c>
      <c r="G105" s="42"/>
      <c r="H105" s="42"/>
      <c r="I105" s="35"/>
      <c r="J105" s="35"/>
      <c r="K105" s="35"/>
      <c r="L105" s="35">
        <v>20</v>
      </c>
      <c r="M105" s="35"/>
      <c r="N105" s="35"/>
      <c r="O105" s="35"/>
      <c r="P105" s="35"/>
      <c r="Q105" s="42"/>
      <c r="R105" s="35"/>
      <c r="S105" s="42"/>
      <c r="T105" s="42">
        <f t="shared" si="19"/>
        <v>45</v>
      </c>
      <c r="U105" s="42">
        <f t="shared" si="20"/>
        <v>45</v>
      </c>
      <c r="V105" s="99" t="s">
        <v>37</v>
      </c>
      <c r="W105" s="106">
        <v>3</v>
      </c>
      <c r="X105" s="33">
        <f t="shared" si="21"/>
        <v>45</v>
      </c>
      <c r="Y105" s="47">
        <f t="shared" si="22"/>
        <v>3</v>
      </c>
      <c r="Z105" s="4"/>
      <c r="AA105" s="35">
        <f t="shared" si="23"/>
        <v>30</v>
      </c>
    </row>
    <row r="106" spans="1:27" ht="15" customHeight="1">
      <c r="A106" s="4" t="s">
        <v>38</v>
      </c>
      <c r="B106" s="25">
        <v>31</v>
      </c>
      <c r="C106" s="26" t="s">
        <v>33</v>
      </c>
      <c r="D106" s="48" t="s">
        <v>136</v>
      </c>
      <c r="E106" s="40">
        <v>5</v>
      </c>
      <c r="F106" s="115">
        <v>25</v>
      </c>
      <c r="G106" s="42"/>
      <c r="H106" s="42"/>
      <c r="I106" s="35"/>
      <c r="J106" s="35"/>
      <c r="K106" s="35"/>
      <c r="L106" s="35">
        <v>20</v>
      </c>
      <c r="M106" s="35"/>
      <c r="N106" s="35"/>
      <c r="O106" s="35"/>
      <c r="P106" s="35"/>
      <c r="Q106" s="42"/>
      <c r="R106" s="35"/>
      <c r="S106" s="42"/>
      <c r="T106" s="42">
        <f t="shared" si="19"/>
        <v>45</v>
      </c>
      <c r="U106" s="42">
        <f t="shared" si="20"/>
        <v>45</v>
      </c>
      <c r="V106" s="99" t="s">
        <v>37</v>
      </c>
      <c r="W106" s="106">
        <v>3</v>
      </c>
      <c r="X106" s="33">
        <f t="shared" si="21"/>
        <v>45</v>
      </c>
      <c r="Y106" s="47">
        <f t="shared" si="22"/>
        <v>3</v>
      </c>
      <c r="Z106" s="4"/>
      <c r="AA106" s="35">
        <f t="shared" si="23"/>
        <v>30</v>
      </c>
    </row>
    <row r="107" spans="1:27" ht="15" customHeight="1">
      <c r="A107" s="4" t="s">
        <v>38</v>
      </c>
      <c r="B107" s="25">
        <v>32</v>
      </c>
      <c r="C107" s="26" t="s">
        <v>33</v>
      </c>
      <c r="D107" s="48" t="s">
        <v>137</v>
      </c>
      <c r="E107" s="40">
        <v>3</v>
      </c>
      <c r="F107" s="115">
        <v>25</v>
      </c>
      <c r="G107" s="42"/>
      <c r="H107" s="42"/>
      <c r="I107" s="35"/>
      <c r="J107" s="35"/>
      <c r="K107" s="35"/>
      <c r="L107" s="35">
        <v>20</v>
      </c>
      <c r="M107" s="35"/>
      <c r="N107" s="35"/>
      <c r="O107" s="35"/>
      <c r="P107" s="35"/>
      <c r="Q107" s="42"/>
      <c r="R107" s="35"/>
      <c r="S107" s="42"/>
      <c r="T107" s="42">
        <f t="shared" si="19"/>
        <v>45</v>
      </c>
      <c r="U107" s="42">
        <f t="shared" si="20"/>
        <v>45</v>
      </c>
      <c r="V107" s="99" t="s">
        <v>37</v>
      </c>
      <c r="W107" s="106">
        <v>3</v>
      </c>
      <c r="X107" s="33">
        <f t="shared" si="21"/>
        <v>45</v>
      </c>
      <c r="Y107" s="47">
        <f t="shared" si="22"/>
        <v>3</v>
      </c>
      <c r="Z107" s="4"/>
      <c r="AA107" s="35">
        <f t="shared" si="23"/>
        <v>30</v>
      </c>
    </row>
    <row r="108" spans="1:27" ht="15" customHeight="1">
      <c r="A108" s="4" t="s">
        <v>38</v>
      </c>
      <c r="B108" s="25">
        <v>33</v>
      </c>
      <c r="C108" s="26" t="s">
        <v>33</v>
      </c>
      <c r="D108" s="48" t="s">
        <v>138</v>
      </c>
      <c r="E108" s="40">
        <v>3</v>
      </c>
      <c r="F108" s="115">
        <v>30</v>
      </c>
      <c r="G108" s="42"/>
      <c r="H108" s="42"/>
      <c r="I108" s="35"/>
      <c r="J108" s="35"/>
      <c r="K108" s="35"/>
      <c r="L108" s="35">
        <v>20</v>
      </c>
      <c r="M108" s="35"/>
      <c r="N108" s="35"/>
      <c r="O108" s="35"/>
      <c r="P108" s="35"/>
      <c r="Q108" s="42"/>
      <c r="R108" s="35"/>
      <c r="S108" s="42"/>
      <c r="T108" s="42">
        <f t="shared" si="19"/>
        <v>50</v>
      </c>
      <c r="U108" s="42">
        <f t="shared" si="20"/>
        <v>50</v>
      </c>
      <c r="V108" s="99" t="s">
        <v>37</v>
      </c>
      <c r="W108" s="106">
        <v>3</v>
      </c>
      <c r="X108" s="33">
        <f t="shared" si="21"/>
        <v>50</v>
      </c>
      <c r="Y108" s="47">
        <f t="shared" si="22"/>
        <v>3</v>
      </c>
      <c r="Z108" s="4"/>
      <c r="AA108" s="35">
        <f t="shared" si="23"/>
        <v>25</v>
      </c>
    </row>
    <row r="109" spans="1:27" ht="15" customHeight="1">
      <c r="A109" s="4" t="s">
        <v>38</v>
      </c>
      <c r="B109" s="25">
        <v>34</v>
      </c>
      <c r="C109" s="26" t="s">
        <v>33</v>
      </c>
      <c r="D109" s="48" t="s">
        <v>139</v>
      </c>
      <c r="E109" s="40">
        <v>6</v>
      </c>
      <c r="F109" s="115">
        <v>20</v>
      </c>
      <c r="G109" s="42"/>
      <c r="H109" s="42"/>
      <c r="I109" s="35"/>
      <c r="J109" s="35"/>
      <c r="K109" s="35"/>
      <c r="L109" s="35">
        <v>20</v>
      </c>
      <c r="M109" s="35"/>
      <c r="N109" s="35"/>
      <c r="O109" s="35"/>
      <c r="P109" s="35"/>
      <c r="Q109" s="42"/>
      <c r="R109" s="35"/>
      <c r="S109" s="42"/>
      <c r="T109" s="42">
        <f t="shared" si="19"/>
        <v>40</v>
      </c>
      <c r="U109" s="42">
        <f t="shared" si="20"/>
        <v>40</v>
      </c>
      <c r="V109" s="99" t="s">
        <v>37</v>
      </c>
      <c r="W109" s="106">
        <v>3</v>
      </c>
      <c r="X109" s="33">
        <f t="shared" si="21"/>
        <v>40</v>
      </c>
      <c r="Y109" s="47">
        <f t="shared" si="22"/>
        <v>3</v>
      </c>
      <c r="Z109" s="4"/>
      <c r="AA109" s="35">
        <f t="shared" si="23"/>
        <v>35</v>
      </c>
    </row>
    <row r="110" spans="1:27" ht="15" customHeight="1">
      <c r="A110" s="4" t="s">
        <v>38</v>
      </c>
      <c r="B110" s="25">
        <v>35</v>
      </c>
      <c r="C110" s="26" t="s">
        <v>33</v>
      </c>
      <c r="D110" s="48" t="s">
        <v>140</v>
      </c>
      <c r="E110" s="40">
        <v>6</v>
      </c>
      <c r="F110" s="115">
        <v>25</v>
      </c>
      <c r="G110" s="42"/>
      <c r="H110" s="42"/>
      <c r="I110" s="35"/>
      <c r="J110" s="35"/>
      <c r="K110" s="35"/>
      <c r="L110" s="35">
        <v>20</v>
      </c>
      <c r="M110" s="35"/>
      <c r="N110" s="35"/>
      <c r="O110" s="35"/>
      <c r="P110" s="35"/>
      <c r="Q110" s="42"/>
      <c r="R110" s="35"/>
      <c r="S110" s="42"/>
      <c r="T110" s="42">
        <f t="shared" si="19"/>
        <v>45</v>
      </c>
      <c r="U110" s="42">
        <f t="shared" si="20"/>
        <v>45</v>
      </c>
      <c r="V110" s="99" t="s">
        <v>37</v>
      </c>
      <c r="W110" s="106">
        <v>3</v>
      </c>
      <c r="X110" s="33">
        <f t="shared" si="21"/>
        <v>45</v>
      </c>
      <c r="Y110" s="47">
        <f t="shared" si="22"/>
        <v>3</v>
      </c>
      <c r="Z110" s="4"/>
      <c r="AA110" s="35">
        <f t="shared" si="23"/>
        <v>30</v>
      </c>
    </row>
    <row r="111" spans="1:27" ht="15" customHeight="1">
      <c r="A111" s="4" t="s">
        <v>38</v>
      </c>
      <c r="B111" s="25">
        <v>36</v>
      </c>
      <c r="C111" s="26" t="s">
        <v>33</v>
      </c>
      <c r="D111" s="48" t="s">
        <v>141</v>
      </c>
      <c r="E111" s="40">
        <v>5</v>
      </c>
      <c r="F111" s="115">
        <v>30</v>
      </c>
      <c r="G111" s="42"/>
      <c r="H111" s="42"/>
      <c r="I111" s="35"/>
      <c r="J111" s="35"/>
      <c r="K111" s="35"/>
      <c r="L111" s="35">
        <v>20</v>
      </c>
      <c r="M111" s="35"/>
      <c r="N111" s="35"/>
      <c r="O111" s="35"/>
      <c r="P111" s="35"/>
      <c r="Q111" s="42"/>
      <c r="R111" s="35"/>
      <c r="S111" s="42"/>
      <c r="T111" s="42">
        <f t="shared" si="19"/>
        <v>50</v>
      </c>
      <c r="U111" s="44">
        <f t="shared" si="20"/>
        <v>50</v>
      </c>
      <c r="V111" s="99" t="s">
        <v>35</v>
      </c>
      <c r="W111" s="106">
        <v>2</v>
      </c>
      <c r="X111" s="33">
        <f t="shared" si="21"/>
        <v>50</v>
      </c>
      <c r="Y111" s="47">
        <f t="shared" si="22"/>
        <v>2</v>
      </c>
      <c r="Z111" s="4"/>
      <c r="AA111" s="35">
        <f t="shared" si="23"/>
        <v>0</v>
      </c>
    </row>
    <row r="112" spans="1:27" ht="15" customHeight="1">
      <c r="A112" s="4" t="s">
        <v>38</v>
      </c>
      <c r="B112" s="25">
        <v>37</v>
      </c>
      <c r="C112" s="26" t="s">
        <v>33</v>
      </c>
      <c r="D112" s="48" t="s">
        <v>142</v>
      </c>
      <c r="E112" s="40">
        <v>6</v>
      </c>
      <c r="F112" s="115">
        <v>30</v>
      </c>
      <c r="G112" s="42"/>
      <c r="H112" s="42"/>
      <c r="I112" s="35"/>
      <c r="J112" s="35"/>
      <c r="K112" s="35"/>
      <c r="L112" s="35">
        <v>20</v>
      </c>
      <c r="M112" s="35"/>
      <c r="N112" s="35"/>
      <c r="O112" s="35"/>
      <c r="P112" s="35"/>
      <c r="Q112" s="42"/>
      <c r="R112" s="35"/>
      <c r="S112" s="42"/>
      <c r="T112" s="42">
        <f t="shared" si="19"/>
        <v>50</v>
      </c>
      <c r="U112" s="44">
        <f t="shared" si="20"/>
        <v>50</v>
      </c>
      <c r="V112" s="99" t="s">
        <v>37</v>
      </c>
      <c r="W112" s="106">
        <v>3</v>
      </c>
      <c r="X112" s="33">
        <f t="shared" si="21"/>
        <v>50</v>
      </c>
      <c r="Y112" s="47">
        <f t="shared" si="22"/>
        <v>3</v>
      </c>
      <c r="Z112" s="4"/>
      <c r="AA112" s="35">
        <f t="shared" si="23"/>
        <v>25</v>
      </c>
    </row>
    <row r="113" spans="1:27" ht="15" customHeight="1">
      <c r="A113" s="4" t="s">
        <v>38</v>
      </c>
      <c r="B113" s="25">
        <v>38</v>
      </c>
      <c r="C113" s="26" t="s">
        <v>33</v>
      </c>
      <c r="D113" s="48" t="s">
        <v>143</v>
      </c>
      <c r="E113" s="40">
        <v>7</v>
      </c>
      <c r="F113" s="115">
        <v>30</v>
      </c>
      <c r="G113" s="42"/>
      <c r="H113" s="42"/>
      <c r="I113" s="35"/>
      <c r="J113" s="35"/>
      <c r="K113" s="35"/>
      <c r="L113" s="35">
        <v>20</v>
      </c>
      <c r="M113" s="35"/>
      <c r="N113" s="35"/>
      <c r="O113" s="35"/>
      <c r="P113" s="35"/>
      <c r="Q113" s="42"/>
      <c r="R113" s="35"/>
      <c r="S113" s="42"/>
      <c r="T113" s="42">
        <f t="shared" si="19"/>
        <v>50</v>
      </c>
      <c r="U113" s="44">
        <f t="shared" si="20"/>
        <v>50</v>
      </c>
      <c r="V113" s="99" t="s">
        <v>35</v>
      </c>
      <c r="W113" s="106">
        <v>2</v>
      </c>
      <c r="X113" s="33">
        <f t="shared" si="21"/>
        <v>50</v>
      </c>
      <c r="Y113" s="47">
        <f t="shared" si="22"/>
        <v>2</v>
      </c>
      <c r="Z113" s="4"/>
      <c r="AA113" s="35">
        <f t="shared" si="23"/>
        <v>0</v>
      </c>
    </row>
    <row r="114" spans="1:27" ht="16.5" customHeight="1">
      <c r="A114" s="4" t="s">
        <v>38</v>
      </c>
      <c r="B114" s="25">
        <v>39</v>
      </c>
      <c r="C114" s="26" t="s">
        <v>33</v>
      </c>
      <c r="D114" s="48" t="s">
        <v>144</v>
      </c>
      <c r="E114" s="40">
        <v>8</v>
      </c>
      <c r="F114" s="115">
        <v>30</v>
      </c>
      <c r="G114" s="42"/>
      <c r="H114" s="42"/>
      <c r="I114" s="35"/>
      <c r="J114" s="35"/>
      <c r="K114" s="35"/>
      <c r="L114" s="35">
        <v>20</v>
      </c>
      <c r="M114" s="35"/>
      <c r="N114" s="35"/>
      <c r="O114" s="35"/>
      <c r="P114" s="35"/>
      <c r="Q114" s="42"/>
      <c r="R114" s="35"/>
      <c r="S114" s="42"/>
      <c r="T114" s="42">
        <f t="shared" si="19"/>
        <v>50</v>
      </c>
      <c r="U114" s="44">
        <f t="shared" si="20"/>
        <v>50</v>
      </c>
      <c r="V114" s="99" t="s">
        <v>37</v>
      </c>
      <c r="W114" s="106">
        <v>3</v>
      </c>
      <c r="X114" s="33">
        <f t="shared" si="21"/>
        <v>50</v>
      </c>
      <c r="Y114" s="47">
        <f t="shared" si="22"/>
        <v>3</v>
      </c>
      <c r="Z114" s="4"/>
      <c r="AA114" s="35">
        <f t="shared" si="23"/>
        <v>25</v>
      </c>
    </row>
    <row r="115" spans="1:27" ht="15" customHeight="1">
      <c r="A115" s="4" t="s">
        <v>38</v>
      </c>
      <c r="B115" s="25">
        <v>40</v>
      </c>
      <c r="C115" s="26" t="s">
        <v>33</v>
      </c>
      <c r="D115" s="48" t="s">
        <v>145</v>
      </c>
      <c r="E115" s="40">
        <v>5</v>
      </c>
      <c r="F115" s="115">
        <v>30</v>
      </c>
      <c r="G115" s="42"/>
      <c r="H115" s="42"/>
      <c r="I115" s="35"/>
      <c r="J115" s="35"/>
      <c r="K115" s="35"/>
      <c r="L115" s="35">
        <v>20</v>
      </c>
      <c r="M115" s="35"/>
      <c r="N115" s="35"/>
      <c r="O115" s="35"/>
      <c r="P115" s="35"/>
      <c r="Q115" s="42"/>
      <c r="R115" s="35"/>
      <c r="S115" s="42"/>
      <c r="T115" s="42">
        <f t="shared" si="19"/>
        <v>50</v>
      </c>
      <c r="U115" s="44">
        <f t="shared" si="20"/>
        <v>50</v>
      </c>
      <c r="V115" s="99" t="s">
        <v>35</v>
      </c>
      <c r="W115" s="106">
        <v>2</v>
      </c>
      <c r="X115" s="33">
        <f t="shared" si="21"/>
        <v>50</v>
      </c>
      <c r="Y115" s="47">
        <f t="shared" si="22"/>
        <v>2</v>
      </c>
      <c r="Z115" s="4"/>
      <c r="AA115" s="35">
        <f t="shared" si="23"/>
        <v>0</v>
      </c>
    </row>
    <row r="116" spans="1:27" ht="15" customHeight="1">
      <c r="A116" s="4" t="s">
        <v>38</v>
      </c>
      <c r="B116" s="25">
        <v>41</v>
      </c>
      <c r="C116" s="26" t="s">
        <v>33</v>
      </c>
      <c r="D116" s="48" t="s">
        <v>146</v>
      </c>
      <c r="E116" s="40">
        <v>6</v>
      </c>
      <c r="F116" s="115">
        <v>30</v>
      </c>
      <c r="G116" s="42"/>
      <c r="H116" s="42"/>
      <c r="I116" s="35"/>
      <c r="J116" s="35"/>
      <c r="K116" s="35"/>
      <c r="L116" s="35">
        <v>20</v>
      </c>
      <c r="M116" s="35"/>
      <c r="N116" s="35"/>
      <c r="O116" s="35"/>
      <c r="P116" s="35"/>
      <c r="Q116" s="42"/>
      <c r="R116" s="35"/>
      <c r="S116" s="42"/>
      <c r="T116" s="42">
        <f t="shared" si="19"/>
        <v>50</v>
      </c>
      <c r="U116" s="44">
        <f t="shared" si="20"/>
        <v>50</v>
      </c>
      <c r="V116" s="99" t="s">
        <v>37</v>
      </c>
      <c r="W116" s="106">
        <v>3</v>
      </c>
      <c r="X116" s="33">
        <f t="shared" si="21"/>
        <v>50</v>
      </c>
      <c r="Y116" s="47">
        <f t="shared" si="22"/>
        <v>3</v>
      </c>
      <c r="Z116" s="4"/>
      <c r="AA116" s="35">
        <f t="shared" si="23"/>
        <v>25</v>
      </c>
    </row>
    <row r="117" spans="1:27" ht="15" customHeight="1">
      <c r="A117" s="4"/>
      <c r="B117" s="25">
        <v>42</v>
      </c>
      <c r="C117" s="26" t="s">
        <v>33</v>
      </c>
      <c r="D117" s="48" t="s">
        <v>147</v>
      </c>
      <c r="E117" s="40">
        <v>7</v>
      </c>
      <c r="F117" s="115">
        <v>30</v>
      </c>
      <c r="G117" s="42"/>
      <c r="H117" s="42"/>
      <c r="I117" s="35"/>
      <c r="J117" s="35"/>
      <c r="K117" s="35"/>
      <c r="L117" s="35">
        <v>20</v>
      </c>
      <c r="M117" s="35"/>
      <c r="N117" s="35"/>
      <c r="O117" s="35"/>
      <c r="P117" s="35"/>
      <c r="Q117" s="42"/>
      <c r="R117" s="35"/>
      <c r="S117" s="42"/>
      <c r="T117" s="42">
        <f t="shared" si="19"/>
        <v>50</v>
      </c>
      <c r="U117" s="44">
        <f t="shared" si="20"/>
        <v>50</v>
      </c>
      <c r="V117" s="99" t="s">
        <v>35</v>
      </c>
      <c r="W117" s="106">
        <v>2</v>
      </c>
      <c r="X117" s="33">
        <f t="shared" si="21"/>
        <v>50</v>
      </c>
      <c r="Y117" s="47">
        <f t="shared" si="22"/>
        <v>2</v>
      </c>
      <c r="Z117" s="4"/>
      <c r="AA117" s="35">
        <f t="shared" si="23"/>
        <v>0</v>
      </c>
    </row>
    <row r="118" spans="1:27" ht="15" customHeight="1">
      <c r="A118" s="4" t="s">
        <v>38</v>
      </c>
      <c r="B118" s="25">
        <v>43</v>
      </c>
      <c r="C118" s="26" t="s">
        <v>33</v>
      </c>
      <c r="D118" s="48" t="s">
        <v>148</v>
      </c>
      <c r="E118" s="40">
        <v>8</v>
      </c>
      <c r="F118" s="115">
        <v>30</v>
      </c>
      <c r="G118" s="42"/>
      <c r="H118" s="42"/>
      <c r="I118" s="35"/>
      <c r="J118" s="35"/>
      <c r="K118" s="35"/>
      <c r="L118" s="35">
        <v>20</v>
      </c>
      <c r="M118" s="35"/>
      <c r="N118" s="35"/>
      <c r="O118" s="35"/>
      <c r="P118" s="35"/>
      <c r="Q118" s="42"/>
      <c r="R118" s="35"/>
      <c r="S118" s="42"/>
      <c r="T118" s="42">
        <f t="shared" si="19"/>
        <v>50</v>
      </c>
      <c r="U118" s="44">
        <f t="shared" si="20"/>
        <v>50</v>
      </c>
      <c r="V118" s="99" t="s">
        <v>37</v>
      </c>
      <c r="W118" s="106">
        <v>3</v>
      </c>
      <c r="X118" s="33">
        <f t="shared" si="21"/>
        <v>50</v>
      </c>
      <c r="Y118" s="47">
        <f t="shared" si="22"/>
        <v>3</v>
      </c>
      <c r="Z118" s="4"/>
      <c r="AA118" s="35">
        <f t="shared" si="23"/>
        <v>25</v>
      </c>
    </row>
    <row r="119" spans="1:27" ht="15" customHeight="1">
      <c r="A119" s="4"/>
      <c r="B119" s="25">
        <v>44</v>
      </c>
      <c r="C119" s="26" t="s">
        <v>33</v>
      </c>
      <c r="D119" s="48" t="s">
        <v>149</v>
      </c>
      <c r="E119" s="40">
        <v>7</v>
      </c>
      <c r="F119" s="115">
        <v>30</v>
      </c>
      <c r="G119" s="42"/>
      <c r="H119" s="42"/>
      <c r="I119" s="35"/>
      <c r="J119" s="35"/>
      <c r="K119" s="35"/>
      <c r="L119" s="35">
        <v>20</v>
      </c>
      <c r="M119" s="35"/>
      <c r="N119" s="35"/>
      <c r="O119" s="35"/>
      <c r="P119" s="35"/>
      <c r="Q119" s="42"/>
      <c r="R119" s="35"/>
      <c r="S119" s="42"/>
      <c r="T119" s="42">
        <f t="shared" si="19"/>
        <v>50</v>
      </c>
      <c r="U119" s="44">
        <f t="shared" si="20"/>
        <v>50</v>
      </c>
      <c r="V119" s="99" t="s">
        <v>35</v>
      </c>
      <c r="W119" s="106">
        <v>2</v>
      </c>
      <c r="X119" s="33">
        <f t="shared" si="21"/>
        <v>50</v>
      </c>
      <c r="Y119" s="47">
        <f t="shared" si="22"/>
        <v>2</v>
      </c>
      <c r="Z119" s="4"/>
      <c r="AA119" s="35">
        <f t="shared" si="23"/>
        <v>0</v>
      </c>
    </row>
    <row r="120" spans="1:27" ht="15" customHeight="1">
      <c r="A120" s="4" t="s">
        <v>38</v>
      </c>
      <c r="B120" s="25">
        <v>45</v>
      </c>
      <c r="C120" s="26" t="s">
        <v>33</v>
      </c>
      <c r="D120" s="48" t="s">
        <v>150</v>
      </c>
      <c r="E120" s="40">
        <v>8</v>
      </c>
      <c r="F120" s="115">
        <v>30</v>
      </c>
      <c r="G120" s="42"/>
      <c r="H120" s="42"/>
      <c r="I120" s="35"/>
      <c r="J120" s="35"/>
      <c r="K120" s="35"/>
      <c r="L120" s="35">
        <v>20</v>
      </c>
      <c r="M120" s="35"/>
      <c r="N120" s="35"/>
      <c r="O120" s="35"/>
      <c r="P120" s="35"/>
      <c r="Q120" s="42"/>
      <c r="R120" s="35"/>
      <c r="S120" s="42"/>
      <c r="T120" s="42">
        <f t="shared" si="19"/>
        <v>50</v>
      </c>
      <c r="U120" s="44">
        <f t="shared" si="20"/>
        <v>50</v>
      </c>
      <c r="V120" s="99" t="s">
        <v>37</v>
      </c>
      <c r="W120" s="106">
        <v>3</v>
      </c>
      <c r="X120" s="33">
        <f t="shared" si="21"/>
        <v>50</v>
      </c>
      <c r="Y120" s="47">
        <f t="shared" si="22"/>
        <v>3</v>
      </c>
      <c r="Z120" s="4"/>
      <c r="AA120" s="35">
        <f t="shared" si="23"/>
        <v>25</v>
      </c>
    </row>
    <row r="121" spans="1:27" ht="15" customHeight="1">
      <c r="A121" s="4"/>
      <c r="B121" s="25">
        <v>46</v>
      </c>
      <c r="C121" s="26" t="s">
        <v>33</v>
      </c>
      <c r="D121" s="48" t="s">
        <v>151</v>
      </c>
      <c r="E121" s="40">
        <v>7</v>
      </c>
      <c r="F121" s="115">
        <v>30</v>
      </c>
      <c r="G121" s="42"/>
      <c r="H121" s="42"/>
      <c r="I121" s="35"/>
      <c r="J121" s="35"/>
      <c r="K121" s="35"/>
      <c r="L121" s="35">
        <v>20</v>
      </c>
      <c r="M121" s="35"/>
      <c r="N121" s="35"/>
      <c r="O121" s="35"/>
      <c r="P121" s="35"/>
      <c r="Q121" s="42"/>
      <c r="R121" s="35"/>
      <c r="S121" s="42"/>
      <c r="T121" s="42">
        <f t="shared" si="19"/>
        <v>50</v>
      </c>
      <c r="U121" s="44">
        <f t="shared" si="20"/>
        <v>50</v>
      </c>
      <c r="V121" s="99" t="s">
        <v>35</v>
      </c>
      <c r="W121" s="106">
        <v>2</v>
      </c>
      <c r="X121" s="33">
        <f t="shared" si="21"/>
        <v>50</v>
      </c>
      <c r="Y121" s="47">
        <f t="shared" si="22"/>
        <v>2</v>
      </c>
      <c r="Z121" s="4"/>
      <c r="AA121" s="35">
        <f t="shared" si="23"/>
        <v>0</v>
      </c>
    </row>
    <row r="122" spans="1:27" ht="15" customHeight="1">
      <c r="A122" s="4" t="s">
        <v>38</v>
      </c>
      <c r="B122" s="25">
        <v>47</v>
      </c>
      <c r="C122" s="26" t="s">
        <v>33</v>
      </c>
      <c r="D122" s="121" t="s">
        <v>152</v>
      </c>
      <c r="E122" s="68">
        <v>8</v>
      </c>
      <c r="F122" s="115">
        <v>30</v>
      </c>
      <c r="G122" s="42"/>
      <c r="H122" s="42"/>
      <c r="I122" s="35"/>
      <c r="J122" s="35"/>
      <c r="K122" s="35"/>
      <c r="L122" s="35">
        <v>20</v>
      </c>
      <c r="M122" s="35"/>
      <c r="N122" s="35"/>
      <c r="O122" s="35"/>
      <c r="P122" s="35"/>
      <c r="Q122" s="42"/>
      <c r="R122" s="35"/>
      <c r="S122" s="42"/>
      <c r="T122" s="44">
        <f t="shared" si="19"/>
        <v>50</v>
      </c>
      <c r="U122" s="44">
        <f t="shared" si="20"/>
        <v>50</v>
      </c>
      <c r="V122" s="99" t="s">
        <v>37</v>
      </c>
      <c r="W122" s="106">
        <v>3</v>
      </c>
      <c r="X122" s="33">
        <f t="shared" si="21"/>
        <v>50</v>
      </c>
      <c r="Y122" s="47">
        <f t="shared" si="22"/>
        <v>3</v>
      </c>
      <c r="Z122" s="4"/>
      <c r="AA122" s="35">
        <f t="shared" si="23"/>
        <v>25</v>
      </c>
    </row>
    <row r="123" spans="1:27" ht="15" customHeight="1">
      <c r="A123" s="4"/>
      <c r="B123" s="284" t="s">
        <v>59</v>
      </c>
      <c r="C123" s="284"/>
      <c r="D123" s="284"/>
      <c r="E123" s="78"/>
      <c r="F123" s="33">
        <f t="shared" ref="F123:X123" si="24">SUM(F76:F122)</f>
        <v>1130</v>
      </c>
      <c r="G123" s="33">
        <f t="shared" si="24"/>
        <v>0</v>
      </c>
      <c r="H123" s="33">
        <f t="shared" si="24"/>
        <v>0</v>
      </c>
      <c r="I123" s="33">
        <f t="shared" si="24"/>
        <v>0</v>
      </c>
      <c r="J123" s="33">
        <f t="shared" si="24"/>
        <v>0</v>
      </c>
      <c r="K123" s="33">
        <f t="shared" si="24"/>
        <v>0</v>
      </c>
      <c r="L123" s="33">
        <f t="shared" si="24"/>
        <v>540</v>
      </c>
      <c r="M123" s="33">
        <f t="shared" si="24"/>
        <v>0</v>
      </c>
      <c r="N123" s="33">
        <f t="shared" si="24"/>
        <v>0</v>
      </c>
      <c r="O123" s="33">
        <f t="shared" si="24"/>
        <v>0</v>
      </c>
      <c r="P123" s="33">
        <f t="shared" si="24"/>
        <v>0</v>
      </c>
      <c r="Q123" s="33">
        <f t="shared" si="24"/>
        <v>0</v>
      </c>
      <c r="R123" s="33">
        <f t="shared" si="24"/>
        <v>0</v>
      </c>
      <c r="S123" s="33">
        <f t="shared" si="24"/>
        <v>0</v>
      </c>
      <c r="T123" s="33">
        <f t="shared" si="24"/>
        <v>1670</v>
      </c>
      <c r="U123" s="33">
        <f t="shared" si="24"/>
        <v>1670</v>
      </c>
      <c r="V123" s="33">
        <f t="shared" si="24"/>
        <v>0</v>
      </c>
      <c r="W123" s="79">
        <f t="shared" si="24"/>
        <v>99</v>
      </c>
      <c r="X123" s="33">
        <f t="shared" si="24"/>
        <v>1670</v>
      </c>
      <c r="Y123" s="33">
        <f t="shared" si="22"/>
        <v>99</v>
      </c>
      <c r="Z123" s="4"/>
      <c r="AA123" s="80">
        <f>SUM(AA76:AA122)</f>
        <v>815</v>
      </c>
    </row>
    <row r="124" spans="1:27" ht="15" customHeight="1" thickBot="1">
      <c r="A124" s="4"/>
      <c r="B124" s="263" t="s">
        <v>153</v>
      </c>
      <c r="C124" s="124"/>
      <c r="D124" s="122"/>
      <c r="E124" s="123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2"/>
      <c r="Z124" s="4"/>
      <c r="AA124" s="23" t="s">
        <v>37</v>
      </c>
    </row>
    <row r="125" spans="1:27" ht="13.9" customHeight="1" thickBot="1">
      <c r="A125" s="4" t="s">
        <v>38</v>
      </c>
      <c r="B125" s="25">
        <v>1</v>
      </c>
      <c r="C125" s="26" t="s">
        <v>33</v>
      </c>
      <c r="D125" s="27" t="s">
        <v>154</v>
      </c>
      <c r="E125" s="28">
        <v>8</v>
      </c>
      <c r="F125" s="125">
        <v>15</v>
      </c>
      <c r="G125" s="42"/>
      <c r="H125" s="42">
        <v>15</v>
      </c>
      <c r="I125" s="35"/>
      <c r="J125" s="35"/>
      <c r="K125" s="35"/>
      <c r="L125" s="35"/>
      <c r="M125" s="35"/>
      <c r="N125" s="35"/>
      <c r="O125" s="35"/>
      <c r="P125" s="35"/>
      <c r="Q125" s="42"/>
      <c r="R125" s="35"/>
      <c r="S125" s="42"/>
      <c r="T125" s="44">
        <f>SUM(F125:Q125)</f>
        <v>30</v>
      </c>
      <c r="U125" s="44">
        <f>SUM(F125:S125)</f>
        <v>30</v>
      </c>
      <c r="V125" s="99" t="s">
        <v>35</v>
      </c>
      <c r="W125" s="106">
        <v>1</v>
      </c>
      <c r="X125" s="126">
        <f>U125</f>
        <v>30</v>
      </c>
      <c r="Y125" s="79">
        <f>W125</f>
        <v>1</v>
      </c>
      <c r="Z125" s="4"/>
      <c r="AA125" s="35">
        <f>IF((Y125*25-X125)&lt;0,0,(Y125*25-X125))</f>
        <v>0</v>
      </c>
    </row>
    <row r="126" spans="1:27" ht="13.9" customHeight="1" thickBot="1">
      <c r="A126" s="4" t="s">
        <v>38</v>
      </c>
      <c r="B126" s="25">
        <v>2</v>
      </c>
      <c r="C126" s="26" t="s">
        <v>33</v>
      </c>
      <c r="D126" s="117" t="s">
        <v>166</v>
      </c>
      <c r="E126" s="118">
        <v>7</v>
      </c>
      <c r="F126" s="132"/>
      <c r="G126" s="120">
        <v>5</v>
      </c>
      <c r="H126" s="120"/>
      <c r="I126" s="133"/>
      <c r="J126" s="133"/>
      <c r="K126" s="133"/>
      <c r="L126" s="133"/>
      <c r="M126" s="35"/>
      <c r="N126" s="35"/>
      <c r="O126" s="35"/>
      <c r="P126" s="35"/>
      <c r="Q126" s="42"/>
      <c r="R126" s="35"/>
      <c r="S126" s="42"/>
      <c r="T126" s="44">
        <f t="shared" ref="T126:T129" si="25">SUM(F126:Q126)</f>
        <v>5</v>
      </c>
      <c r="U126" s="44">
        <f t="shared" ref="U126:U129" si="26">SUM(F126:S126)</f>
        <v>5</v>
      </c>
      <c r="V126" s="99" t="s">
        <v>35</v>
      </c>
      <c r="W126" s="106">
        <v>6</v>
      </c>
      <c r="X126" s="33">
        <f t="shared" ref="X126:X129" si="27">U126</f>
        <v>5</v>
      </c>
      <c r="Y126" s="47">
        <f>W126</f>
        <v>6</v>
      </c>
      <c r="Z126" s="4"/>
      <c r="AA126" s="35">
        <f>IF((Y126*25-X126)&lt;0,0,(Y126*25-X126))</f>
        <v>145</v>
      </c>
    </row>
    <row r="127" spans="1:27" ht="13.9" customHeight="1" thickBot="1">
      <c r="A127" s="4" t="s">
        <v>38</v>
      </c>
      <c r="B127" s="25">
        <v>3</v>
      </c>
      <c r="C127" s="26" t="s">
        <v>33</v>
      </c>
      <c r="D127" s="117" t="s">
        <v>167</v>
      </c>
      <c r="E127" s="118">
        <v>8</v>
      </c>
      <c r="F127" s="132"/>
      <c r="G127" s="120">
        <v>5</v>
      </c>
      <c r="H127" s="120"/>
      <c r="I127" s="133"/>
      <c r="J127" s="133"/>
      <c r="K127" s="133"/>
      <c r="L127" s="133"/>
      <c r="M127" s="35"/>
      <c r="N127" s="35"/>
      <c r="O127" s="35"/>
      <c r="P127" s="35"/>
      <c r="Q127" s="42"/>
      <c r="R127" s="35"/>
      <c r="S127" s="42"/>
      <c r="T127" s="44">
        <f t="shared" si="25"/>
        <v>5</v>
      </c>
      <c r="U127" s="44">
        <f t="shared" si="26"/>
        <v>5</v>
      </c>
      <c r="V127" s="99" t="s">
        <v>35</v>
      </c>
      <c r="W127" s="106">
        <v>6</v>
      </c>
      <c r="X127" s="33">
        <f t="shared" si="27"/>
        <v>5</v>
      </c>
      <c r="Y127" s="47">
        <f t="shared" ref="Y127:Y129" si="28">W127</f>
        <v>6</v>
      </c>
      <c r="Z127" s="4"/>
      <c r="AA127" s="35">
        <f>IF((Y127*25-X127)&lt;0,0,(Y127*25-X127))</f>
        <v>145</v>
      </c>
    </row>
    <row r="128" spans="1:27" ht="13.9" customHeight="1" thickBot="1">
      <c r="A128" s="4" t="s">
        <v>38</v>
      </c>
      <c r="B128" s="25">
        <v>4</v>
      </c>
      <c r="C128" s="26" t="s">
        <v>33</v>
      </c>
      <c r="D128" s="117" t="s">
        <v>168</v>
      </c>
      <c r="E128" s="118">
        <v>9</v>
      </c>
      <c r="F128" s="132"/>
      <c r="G128" s="120">
        <v>5</v>
      </c>
      <c r="H128" s="120"/>
      <c r="I128" s="133"/>
      <c r="J128" s="133"/>
      <c r="K128" s="133"/>
      <c r="L128" s="133"/>
      <c r="M128" s="35"/>
      <c r="N128" s="35"/>
      <c r="O128" s="35"/>
      <c r="P128" s="35"/>
      <c r="Q128" s="42"/>
      <c r="R128" s="35"/>
      <c r="S128" s="42"/>
      <c r="T128" s="44">
        <f t="shared" si="25"/>
        <v>5</v>
      </c>
      <c r="U128" s="44">
        <f t="shared" si="26"/>
        <v>5</v>
      </c>
      <c r="V128" s="99" t="s">
        <v>35</v>
      </c>
      <c r="W128" s="106">
        <v>6</v>
      </c>
      <c r="X128" s="33">
        <f t="shared" si="27"/>
        <v>5</v>
      </c>
      <c r="Y128" s="47">
        <f t="shared" si="28"/>
        <v>6</v>
      </c>
      <c r="Z128" s="4"/>
      <c r="AA128" s="35">
        <f>IF((Y128*25-X128)&lt;0,0,(Y128*25-X128))</f>
        <v>145</v>
      </c>
    </row>
    <row r="129" spans="1:27" ht="13.9" customHeight="1" thickBot="1">
      <c r="A129" s="4" t="s">
        <v>38</v>
      </c>
      <c r="B129" s="25">
        <v>5</v>
      </c>
      <c r="C129" s="26" t="s">
        <v>33</v>
      </c>
      <c r="D129" s="117" t="s">
        <v>169</v>
      </c>
      <c r="E129" s="264">
        <v>10</v>
      </c>
      <c r="F129" s="132"/>
      <c r="G129" s="120">
        <v>5</v>
      </c>
      <c r="H129" s="120"/>
      <c r="I129" s="133"/>
      <c r="J129" s="133"/>
      <c r="K129" s="133"/>
      <c r="L129" s="133"/>
      <c r="M129" s="35"/>
      <c r="N129" s="35"/>
      <c r="O129" s="35"/>
      <c r="P129" s="35"/>
      <c r="Q129" s="42"/>
      <c r="R129" s="35"/>
      <c r="S129" s="42"/>
      <c r="T129" s="44">
        <f t="shared" si="25"/>
        <v>5</v>
      </c>
      <c r="U129" s="44">
        <f t="shared" si="26"/>
        <v>5</v>
      </c>
      <c r="V129" s="99" t="s">
        <v>35</v>
      </c>
      <c r="W129" s="106">
        <v>6</v>
      </c>
      <c r="X129" s="33">
        <f t="shared" si="27"/>
        <v>5</v>
      </c>
      <c r="Y129" s="47">
        <f t="shared" si="28"/>
        <v>6</v>
      </c>
      <c r="Z129" s="257"/>
      <c r="AA129" s="35">
        <f>IF((Y129*25-X129)&lt;0,0,(Y129*25-X129))</f>
        <v>145</v>
      </c>
    </row>
    <row r="130" spans="1:27" ht="15" customHeight="1" thickBot="1">
      <c r="A130" s="4"/>
      <c r="B130" s="284" t="s">
        <v>59</v>
      </c>
      <c r="C130" s="284"/>
      <c r="D130" s="284"/>
      <c r="E130" s="130"/>
      <c r="F130" s="33">
        <f>SUM(F125:F129)</f>
        <v>15</v>
      </c>
      <c r="G130" s="33">
        <f t="shared" ref="G130:U130" si="29">SUM(G125:G129)</f>
        <v>20</v>
      </c>
      <c r="H130" s="33">
        <f t="shared" si="29"/>
        <v>15</v>
      </c>
      <c r="I130" s="33">
        <f t="shared" si="29"/>
        <v>0</v>
      </c>
      <c r="J130" s="33">
        <f t="shared" si="29"/>
        <v>0</v>
      </c>
      <c r="K130" s="33">
        <f t="shared" si="29"/>
        <v>0</v>
      </c>
      <c r="L130" s="33">
        <f t="shared" si="29"/>
        <v>0</v>
      </c>
      <c r="M130" s="33">
        <f t="shared" si="29"/>
        <v>0</v>
      </c>
      <c r="N130" s="33">
        <f t="shared" si="29"/>
        <v>0</v>
      </c>
      <c r="O130" s="33">
        <f t="shared" si="29"/>
        <v>0</v>
      </c>
      <c r="P130" s="33">
        <f t="shared" si="29"/>
        <v>0</v>
      </c>
      <c r="Q130" s="33">
        <f t="shared" si="29"/>
        <v>0</v>
      </c>
      <c r="R130" s="33">
        <f t="shared" si="29"/>
        <v>0</v>
      </c>
      <c r="S130" s="33">
        <f t="shared" si="29"/>
        <v>0</v>
      </c>
      <c r="T130" s="33">
        <f t="shared" si="29"/>
        <v>50</v>
      </c>
      <c r="U130" s="33">
        <f t="shared" si="29"/>
        <v>50</v>
      </c>
      <c r="V130" s="33"/>
      <c r="W130" s="79">
        <f>SUM(W125:W129)</f>
        <v>25</v>
      </c>
      <c r="X130" s="33">
        <f t="shared" ref="X130" si="30">SUM(X125:X129)</f>
        <v>50</v>
      </c>
      <c r="Y130" s="79">
        <f>SUM(Y125:Y129)</f>
        <v>25</v>
      </c>
      <c r="Z130" s="257"/>
      <c r="AA130" s="35"/>
    </row>
    <row r="131" spans="1:27" ht="15" customHeight="1" thickBot="1">
      <c r="A131" s="4"/>
      <c r="B131" s="263" t="s">
        <v>155</v>
      </c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2"/>
      <c r="Z131" s="4"/>
      <c r="AA131" s="23" t="s">
        <v>60</v>
      </c>
    </row>
    <row r="132" spans="1:27">
      <c r="A132" s="4"/>
      <c r="B132" s="39">
        <v>1</v>
      </c>
      <c r="C132" s="26" t="s">
        <v>33</v>
      </c>
      <c r="D132" s="131" t="s">
        <v>156</v>
      </c>
      <c r="E132" s="28">
        <v>2</v>
      </c>
      <c r="F132" s="115"/>
      <c r="G132" s="12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>
        <v>150</v>
      </c>
      <c r="S132" s="35"/>
      <c r="T132" s="44">
        <f t="shared" ref="T132:T138" si="31">SUM(F132:Q132)</f>
        <v>0</v>
      </c>
      <c r="U132" s="44">
        <f t="shared" ref="U132:U138" si="32">SUM(F132:S132)</f>
        <v>150</v>
      </c>
      <c r="V132" s="99" t="s">
        <v>81</v>
      </c>
      <c r="W132" s="106">
        <v>5</v>
      </c>
      <c r="X132" s="33">
        <f>U132</f>
        <v>150</v>
      </c>
      <c r="Y132" s="47">
        <f>W132</f>
        <v>5</v>
      </c>
      <c r="Z132" s="4"/>
      <c r="AA132" s="35">
        <f t="shared" ref="AA132:AA138" si="33">IF((Y132*25-X132)&lt;0,0,(Y132*25-X132))</f>
        <v>0</v>
      </c>
    </row>
    <row r="133" spans="1:27">
      <c r="A133" s="4"/>
      <c r="B133" s="39">
        <v>2</v>
      </c>
      <c r="C133" s="26" t="s">
        <v>33</v>
      </c>
      <c r="D133" s="48" t="s">
        <v>157</v>
      </c>
      <c r="E133" s="40">
        <v>4</v>
      </c>
      <c r="F133" s="115"/>
      <c r="G133" s="12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>
        <v>300</v>
      </c>
      <c r="S133" s="35"/>
      <c r="T133" s="44">
        <f t="shared" si="31"/>
        <v>0</v>
      </c>
      <c r="U133" s="44">
        <f t="shared" si="32"/>
        <v>300</v>
      </c>
      <c r="V133" s="99" t="s">
        <v>81</v>
      </c>
      <c r="W133" s="106">
        <v>11</v>
      </c>
      <c r="X133" s="33">
        <v>300</v>
      </c>
      <c r="Y133" s="47">
        <v>11</v>
      </c>
      <c r="Z133" s="4"/>
      <c r="AA133" s="35">
        <f t="shared" si="33"/>
        <v>0</v>
      </c>
    </row>
    <row r="134" spans="1:27">
      <c r="A134" s="4"/>
      <c r="B134" s="39">
        <v>3</v>
      </c>
      <c r="C134" s="26" t="s">
        <v>33</v>
      </c>
      <c r="D134" s="48" t="s">
        <v>158</v>
      </c>
      <c r="E134" s="40">
        <v>5</v>
      </c>
      <c r="F134" s="115"/>
      <c r="G134" s="12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>
        <v>100</v>
      </c>
      <c r="S134" s="35"/>
      <c r="T134" s="44">
        <f t="shared" si="31"/>
        <v>0</v>
      </c>
      <c r="U134" s="44">
        <f t="shared" si="32"/>
        <v>100</v>
      </c>
      <c r="V134" s="99" t="s">
        <v>81</v>
      </c>
      <c r="W134" s="106">
        <v>4</v>
      </c>
      <c r="X134" s="33">
        <v>100</v>
      </c>
      <c r="Y134" s="47">
        <v>4</v>
      </c>
      <c r="Z134" s="4"/>
      <c r="AA134" s="35">
        <f t="shared" si="33"/>
        <v>0</v>
      </c>
    </row>
    <row r="135" spans="1:27">
      <c r="A135" s="4"/>
      <c r="B135" s="39">
        <v>4</v>
      </c>
      <c r="C135" s="26" t="s">
        <v>33</v>
      </c>
      <c r="D135" s="48" t="s">
        <v>159</v>
      </c>
      <c r="E135" s="40">
        <v>6</v>
      </c>
      <c r="F135" s="115"/>
      <c r="G135" s="12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>
        <v>200</v>
      </c>
      <c r="S135" s="35"/>
      <c r="T135" s="44">
        <f t="shared" si="31"/>
        <v>0</v>
      </c>
      <c r="U135" s="44">
        <f t="shared" si="32"/>
        <v>200</v>
      </c>
      <c r="V135" s="99" t="s">
        <v>81</v>
      </c>
      <c r="W135" s="106">
        <v>7</v>
      </c>
      <c r="X135" s="33">
        <f>U135</f>
        <v>200</v>
      </c>
      <c r="Y135" s="47">
        <f>W135</f>
        <v>7</v>
      </c>
      <c r="Z135" s="4"/>
      <c r="AA135" s="35">
        <f t="shared" si="33"/>
        <v>0</v>
      </c>
    </row>
    <row r="136" spans="1:27">
      <c r="A136" s="4"/>
      <c r="B136" s="39">
        <v>5</v>
      </c>
      <c r="C136" s="26" t="s">
        <v>33</v>
      </c>
      <c r="D136" s="48" t="s">
        <v>158</v>
      </c>
      <c r="E136" s="40">
        <v>7</v>
      </c>
      <c r="F136" s="115"/>
      <c r="G136" s="12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>
        <v>100</v>
      </c>
      <c r="S136" s="35"/>
      <c r="T136" s="44">
        <f t="shared" si="31"/>
        <v>0</v>
      </c>
      <c r="U136" s="44">
        <f t="shared" si="32"/>
        <v>100</v>
      </c>
      <c r="V136" s="99" t="s">
        <v>81</v>
      </c>
      <c r="W136" s="106">
        <v>4</v>
      </c>
      <c r="X136" s="33">
        <v>100</v>
      </c>
      <c r="Y136" s="47">
        <v>4</v>
      </c>
      <c r="Z136" s="4"/>
      <c r="AA136" s="35">
        <f t="shared" si="33"/>
        <v>0</v>
      </c>
    </row>
    <row r="137" spans="1:27">
      <c r="A137" s="4"/>
      <c r="B137" s="39">
        <v>6</v>
      </c>
      <c r="C137" s="26" t="s">
        <v>33</v>
      </c>
      <c r="D137" s="48" t="s">
        <v>159</v>
      </c>
      <c r="E137" s="40">
        <v>8</v>
      </c>
      <c r="F137" s="115"/>
      <c r="G137" s="12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>
        <v>200</v>
      </c>
      <c r="S137" s="35"/>
      <c r="T137" s="44">
        <f t="shared" si="31"/>
        <v>0</v>
      </c>
      <c r="U137" s="44">
        <f t="shared" si="32"/>
        <v>200</v>
      </c>
      <c r="V137" s="99" t="s">
        <v>81</v>
      </c>
      <c r="W137" s="106">
        <v>7</v>
      </c>
      <c r="X137" s="33">
        <v>200</v>
      </c>
      <c r="Y137" s="47">
        <v>7</v>
      </c>
      <c r="Z137" s="4"/>
      <c r="AA137" s="35">
        <f t="shared" si="33"/>
        <v>0</v>
      </c>
    </row>
    <row r="138" spans="1:27">
      <c r="A138" s="4"/>
      <c r="B138" s="39">
        <v>7</v>
      </c>
      <c r="C138" s="26" t="s">
        <v>33</v>
      </c>
      <c r="D138" s="48" t="s">
        <v>160</v>
      </c>
      <c r="E138" s="68">
        <v>10</v>
      </c>
      <c r="F138" s="115"/>
      <c r="G138" s="12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>
        <v>510</v>
      </c>
      <c r="S138" s="35"/>
      <c r="T138" s="44">
        <f t="shared" si="31"/>
        <v>0</v>
      </c>
      <c r="U138" s="44">
        <f t="shared" si="32"/>
        <v>510</v>
      </c>
      <c r="V138" s="99" t="s">
        <v>81</v>
      </c>
      <c r="W138" s="106">
        <f>IF(U138=0,0,IF(U138&lt;25,0.5,TRUNC(U138/25)))+IF(V138="E",1,0)</f>
        <v>20</v>
      </c>
      <c r="X138" s="33">
        <f>U138</f>
        <v>510</v>
      </c>
      <c r="Y138" s="47">
        <f>W138</f>
        <v>20</v>
      </c>
      <c r="Z138" s="4"/>
      <c r="AA138" s="35">
        <f t="shared" si="33"/>
        <v>0</v>
      </c>
    </row>
    <row r="139" spans="1:27" ht="15" customHeight="1">
      <c r="A139" s="4"/>
      <c r="B139" s="284" t="s">
        <v>59</v>
      </c>
      <c r="C139" s="284"/>
      <c r="D139" s="284"/>
      <c r="E139" s="78"/>
      <c r="F139" s="33">
        <f t="shared" ref="F139:O139" si="34">SUM(F138:F138)</f>
        <v>0</v>
      </c>
      <c r="G139" s="33">
        <f t="shared" si="34"/>
        <v>0</v>
      </c>
      <c r="H139" s="33">
        <f t="shared" si="34"/>
        <v>0</v>
      </c>
      <c r="I139" s="33">
        <f t="shared" si="34"/>
        <v>0</v>
      </c>
      <c r="J139" s="33">
        <f t="shared" si="34"/>
        <v>0</v>
      </c>
      <c r="K139" s="33">
        <f t="shared" si="34"/>
        <v>0</v>
      </c>
      <c r="L139" s="33">
        <f t="shared" si="34"/>
        <v>0</v>
      </c>
      <c r="M139" s="33">
        <f t="shared" si="34"/>
        <v>0</v>
      </c>
      <c r="N139" s="33">
        <f t="shared" si="34"/>
        <v>0</v>
      </c>
      <c r="O139" s="33">
        <f t="shared" si="34"/>
        <v>0</v>
      </c>
      <c r="P139" s="33">
        <f t="shared" ref="P139:T139" si="35">SUM(P132:P138)</f>
        <v>0</v>
      </c>
      <c r="Q139" s="33">
        <f t="shared" si="35"/>
        <v>0</v>
      </c>
      <c r="R139" s="33">
        <f t="shared" si="35"/>
        <v>1560</v>
      </c>
      <c r="S139" s="33">
        <f t="shared" si="35"/>
        <v>0</v>
      </c>
      <c r="T139" s="33">
        <f t="shared" si="35"/>
        <v>0</v>
      </c>
      <c r="U139" s="33">
        <f>SUM(U132:U138)</f>
        <v>1560</v>
      </c>
      <c r="V139" s="33"/>
      <c r="W139" s="79">
        <f>SUM(W132:W138)</f>
        <v>58</v>
      </c>
      <c r="X139" s="33">
        <v>1560</v>
      </c>
      <c r="Y139" s="47">
        <f>W139</f>
        <v>58</v>
      </c>
      <c r="Z139" s="4"/>
      <c r="AA139" s="80">
        <f>SUM(AA132:AA138)</f>
        <v>0</v>
      </c>
    </row>
    <row r="140" spans="1:27" ht="15" customHeight="1">
      <c r="A140" s="4"/>
      <c r="B140" s="263" t="s">
        <v>161</v>
      </c>
      <c r="C140" s="124"/>
      <c r="D140" s="124"/>
      <c r="E140" s="123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2"/>
      <c r="Z140" s="4"/>
      <c r="AA140" s="23" t="s">
        <v>162</v>
      </c>
    </row>
    <row r="141" spans="1:27">
      <c r="A141" s="4"/>
      <c r="B141" s="137">
        <v>1</v>
      </c>
      <c r="C141" s="26" t="s">
        <v>33</v>
      </c>
      <c r="D141" s="48" t="s">
        <v>163</v>
      </c>
      <c r="E141" s="28">
        <v>1</v>
      </c>
      <c r="F141" s="132">
        <v>15</v>
      </c>
      <c r="G141" s="120"/>
      <c r="H141" s="120">
        <v>15</v>
      </c>
      <c r="I141" s="35"/>
      <c r="J141" s="35"/>
      <c r="K141" s="35"/>
      <c r="L141" s="35"/>
      <c r="M141" s="35"/>
      <c r="N141" s="35"/>
      <c r="O141" s="35"/>
      <c r="P141" s="35"/>
      <c r="Q141" s="42"/>
      <c r="R141" s="35"/>
      <c r="S141" s="42"/>
      <c r="T141" s="44">
        <f t="shared" ref="T141:T157" si="36">SUM(F141:Q141)</f>
        <v>30</v>
      </c>
      <c r="U141" s="44">
        <f t="shared" ref="U141:U157" si="37">SUM(F141:S141)</f>
        <v>30</v>
      </c>
      <c r="V141" s="99" t="s">
        <v>35</v>
      </c>
      <c r="W141" s="106">
        <v>1</v>
      </c>
      <c r="X141" s="33">
        <f t="shared" ref="X141:X159" si="38">U141</f>
        <v>30</v>
      </c>
      <c r="Y141" s="47">
        <f>W141</f>
        <v>1</v>
      </c>
      <c r="Z141" s="4"/>
      <c r="AA141" s="35">
        <f t="shared" ref="AA141:AA157" si="39">IF((Y141*25-X141)&lt;0,0,(Y141*25-X141))</f>
        <v>0</v>
      </c>
    </row>
    <row r="142" spans="1:27">
      <c r="A142" s="4" t="s">
        <v>38</v>
      </c>
      <c r="B142" s="25">
        <v>2</v>
      </c>
      <c r="C142" s="26" t="s">
        <v>33</v>
      </c>
      <c r="D142" s="48" t="s">
        <v>164</v>
      </c>
      <c r="E142" s="40">
        <v>7</v>
      </c>
      <c r="F142" s="132">
        <v>20</v>
      </c>
      <c r="G142" s="120"/>
      <c r="H142" s="120"/>
      <c r="I142" s="35"/>
      <c r="J142" s="35"/>
      <c r="K142" s="35"/>
      <c r="L142" s="35">
        <v>20</v>
      </c>
      <c r="M142" s="35"/>
      <c r="N142" s="35"/>
      <c r="O142" s="35"/>
      <c r="P142" s="35"/>
      <c r="Q142" s="42"/>
      <c r="R142" s="35"/>
      <c r="S142" s="42"/>
      <c r="T142" s="44">
        <f t="shared" si="36"/>
        <v>40</v>
      </c>
      <c r="U142" s="44">
        <f t="shared" si="37"/>
        <v>40</v>
      </c>
      <c r="V142" s="99" t="s">
        <v>35</v>
      </c>
      <c r="W142" s="106">
        <v>2</v>
      </c>
      <c r="X142" s="33">
        <f t="shared" si="38"/>
        <v>40</v>
      </c>
      <c r="Y142" s="47">
        <f>W142</f>
        <v>2</v>
      </c>
      <c r="Z142" s="4"/>
      <c r="AA142" s="35">
        <f t="shared" si="39"/>
        <v>10</v>
      </c>
    </row>
    <row r="143" spans="1:27" ht="13.5" thickBot="1">
      <c r="A143" s="4" t="s">
        <v>38</v>
      </c>
      <c r="B143" s="39">
        <v>3</v>
      </c>
      <c r="C143" s="26" t="s">
        <v>33</v>
      </c>
      <c r="D143" s="48" t="s">
        <v>165</v>
      </c>
      <c r="E143" s="40">
        <v>8</v>
      </c>
      <c r="F143" s="132"/>
      <c r="G143" s="120"/>
      <c r="H143" s="120">
        <v>20</v>
      </c>
      <c r="I143" s="35"/>
      <c r="J143" s="35"/>
      <c r="K143" s="35"/>
      <c r="L143" s="35">
        <v>20</v>
      </c>
      <c r="M143" s="35"/>
      <c r="N143" s="35"/>
      <c r="O143" s="35"/>
      <c r="P143" s="35"/>
      <c r="Q143" s="42"/>
      <c r="R143" s="35"/>
      <c r="S143" s="42"/>
      <c r="T143" s="44">
        <f t="shared" si="36"/>
        <v>40</v>
      </c>
      <c r="U143" s="44">
        <f t="shared" si="37"/>
        <v>40</v>
      </c>
      <c r="V143" s="99" t="s">
        <v>35</v>
      </c>
      <c r="W143" s="106">
        <v>2</v>
      </c>
      <c r="X143" s="33">
        <f t="shared" si="38"/>
        <v>40</v>
      </c>
      <c r="Y143" s="47">
        <f>W143</f>
        <v>2</v>
      </c>
      <c r="Z143" s="4"/>
      <c r="AA143" s="35">
        <f t="shared" si="39"/>
        <v>10</v>
      </c>
    </row>
    <row r="144" spans="1:27" ht="13.5" thickBot="1">
      <c r="A144" s="4"/>
      <c r="B144" s="25">
        <v>4</v>
      </c>
      <c r="C144" s="26" t="s">
        <v>170</v>
      </c>
      <c r="D144" s="27" t="s">
        <v>171</v>
      </c>
      <c r="E144" s="116">
        <v>2</v>
      </c>
      <c r="F144" s="134">
        <v>15</v>
      </c>
      <c r="G144" s="135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>
        <f t="shared" si="36"/>
        <v>15</v>
      </c>
      <c r="U144" s="44">
        <f t="shared" si="37"/>
        <v>15</v>
      </c>
      <c r="V144" s="99" t="s">
        <v>35</v>
      </c>
      <c r="W144" s="106">
        <v>1</v>
      </c>
      <c r="X144" s="33">
        <f t="shared" si="38"/>
        <v>15</v>
      </c>
      <c r="Y144" s="47">
        <f t="shared" ref="Y144:Y159" si="40">W144</f>
        <v>1</v>
      </c>
      <c r="Z144" s="4"/>
      <c r="AA144" s="35">
        <f t="shared" si="39"/>
        <v>10</v>
      </c>
    </row>
    <row r="145" spans="1:31">
      <c r="A145" s="4"/>
      <c r="B145" s="39">
        <v>5</v>
      </c>
      <c r="C145" s="26" t="s">
        <v>170</v>
      </c>
      <c r="D145" s="27" t="s">
        <v>172</v>
      </c>
      <c r="E145" s="40">
        <v>2</v>
      </c>
      <c r="F145" s="132">
        <v>15</v>
      </c>
      <c r="G145" s="12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44">
        <f t="shared" si="36"/>
        <v>15</v>
      </c>
      <c r="U145" s="44">
        <f t="shared" si="37"/>
        <v>15</v>
      </c>
      <c r="V145" s="99" t="s">
        <v>35</v>
      </c>
      <c r="W145" s="106">
        <v>1</v>
      </c>
      <c r="X145" s="33">
        <f t="shared" si="38"/>
        <v>15</v>
      </c>
      <c r="Y145" s="47">
        <f t="shared" si="40"/>
        <v>1</v>
      </c>
      <c r="Z145" s="4"/>
      <c r="AA145" s="35">
        <f t="shared" si="39"/>
        <v>10</v>
      </c>
    </row>
    <row r="146" spans="1:31">
      <c r="A146" s="4"/>
      <c r="B146" s="25">
        <v>6</v>
      </c>
      <c r="C146" s="138" t="s">
        <v>173</v>
      </c>
      <c r="D146" s="27" t="s">
        <v>174</v>
      </c>
      <c r="E146" s="136">
        <v>7</v>
      </c>
      <c r="F146" s="135">
        <v>15</v>
      </c>
      <c r="G146" s="44"/>
      <c r="H146" s="44">
        <v>15</v>
      </c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2"/>
      <c r="T146" s="44">
        <f t="shared" si="36"/>
        <v>30</v>
      </c>
      <c r="U146" s="44">
        <f t="shared" si="37"/>
        <v>30</v>
      </c>
      <c r="V146" s="99" t="s">
        <v>35</v>
      </c>
      <c r="W146" s="106">
        <v>1</v>
      </c>
      <c r="X146" s="33">
        <f t="shared" si="38"/>
        <v>30</v>
      </c>
      <c r="Y146" s="47">
        <f t="shared" si="40"/>
        <v>1</v>
      </c>
      <c r="Z146" s="50"/>
      <c r="AA146" s="35">
        <f t="shared" si="39"/>
        <v>0</v>
      </c>
    </row>
    <row r="147" spans="1:31">
      <c r="A147" s="4"/>
      <c r="B147" s="39">
        <v>7</v>
      </c>
      <c r="C147" s="138" t="s">
        <v>173</v>
      </c>
      <c r="D147" s="27" t="s">
        <v>175</v>
      </c>
      <c r="E147" s="136">
        <v>7</v>
      </c>
      <c r="F147" s="135">
        <v>15</v>
      </c>
      <c r="G147" s="44"/>
      <c r="H147" s="44">
        <v>15</v>
      </c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2"/>
      <c r="T147" s="44">
        <f t="shared" si="36"/>
        <v>30</v>
      </c>
      <c r="U147" s="44">
        <f t="shared" si="37"/>
        <v>30</v>
      </c>
      <c r="V147" s="99" t="s">
        <v>35</v>
      </c>
      <c r="W147" s="106">
        <v>2</v>
      </c>
      <c r="X147" s="33">
        <f t="shared" si="38"/>
        <v>30</v>
      </c>
      <c r="Y147" s="47">
        <f t="shared" si="40"/>
        <v>2</v>
      </c>
      <c r="Z147" s="50"/>
      <c r="AA147" s="35">
        <f t="shared" si="39"/>
        <v>20</v>
      </c>
    </row>
    <row r="148" spans="1:31">
      <c r="A148" s="4"/>
      <c r="B148" s="25">
        <v>8</v>
      </c>
      <c r="C148" s="138" t="s">
        <v>173</v>
      </c>
      <c r="D148" s="258" t="s">
        <v>176</v>
      </c>
      <c r="E148" s="271">
        <v>9</v>
      </c>
      <c r="F148" s="272"/>
      <c r="G148" s="269"/>
      <c r="H148" s="269">
        <v>30</v>
      </c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2"/>
      <c r="T148" s="44">
        <f t="shared" si="36"/>
        <v>30</v>
      </c>
      <c r="U148" s="44">
        <f t="shared" si="37"/>
        <v>30</v>
      </c>
      <c r="V148" s="99" t="s">
        <v>35</v>
      </c>
      <c r="W148" s="106">
        <v>2</v>
      </c>
      <c r="X148" s="33">
        <f t="shared" si="38"/>
        <v>30</v>
      </c>
      <c r="Y148" s="47">
        <f t="shared" si="40"/>
        <v>2</v>
      </c>
      <c r="Z148" s="50"/>
      <c r="AA148" s="35">
        <f t="shared" si="39"/>
        <v>20</v>
      </c>
    </row>
    <row r="149" spans="1:31">
      <c r="A149" s="4"/>
      <c r="B149" s="39">
        <v>9</v>
      </c>
      <c r="C149" s="138" t="s">
        <v>173</v>
      </c>
      <c r="D149" s="258" t="s">
        <v>177</v>
      </c>
      <c r="E149" s="271">
        <v>9</v>
      </c>
      <c r="F149" s="272"/>
      <c r="G149" s="269"/>
      <c r="H149" s="269">
        <v>30</v>
      </c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2"/>
      <c r="T149" s="44">
        <f t="shared" si="36"/>
        <v>30</v>
      </c>
      <c r="U149" s="44">
        <f t="shared" si="37"/>
        <v>30</v>
      </c>
      <c r="V149" s="99" t="s">
        <v>35</v>
      </c>
      <c r="W149" s="106">
        <v>2</v>
      </c>
      <c r="X149" s="33">
        <f t="shared" si="38"/>
        <v>30</v>
      </c>
      <c r="Y149" s="47">
        <f t="shared" si="40"/>
        <v>2</v>
      </c>
      <c r="Z149" s="50"/>
      <c r="AA149" s="35">
        <f t="shared" si="39"/>
        <v>20</v>
      </c>
    </row>
    <row r="150" spans="1:31">
      <c r="A150" s="4"/>
      <c r="B150" s="25">
        <v>10</v>
      </c>
      <c r="C150" s="138" t="s">
        <v>173</v>
      </c>
      <c r="D150" s="258" t="s">
        <v>178</v>
      </c>
      <c r="E150" s="271">
        <v>9</v>
      </c>
      <c r="F150" s="272"/>
      <c r="G150" s="269"/>
      <c r="H150" s="269">
        <v>30</v>
      </c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2"/>
      <c r="T150" s="44">
        <f t="shared" si="36"/>
        <v>30</v>
      </c>
      <c r="U150" s="44">
        <f t="shared" si="37"/>
        <v>30</v>
      </c>
      <c r="V150" s="99" t="s">
        <v>35</v>
      </c>
      <c r="W150" s="106">
        <v>2</v>
      </c>
      <c r="X150" s="33">
        <f t="shared" si="38"/>
        <v>30</v>
      </c>
      <c r="Y150" s="47">
        <f t="shared" si="40"/>
        <v>2</v>
      </c>
      <c r="Z150" s="50"/>
      <c r="AA150" s="35">
        <f t="shared" si="39"/>
        <v>20</v>
      </c>
    </row>
    <row r="151" spans="1:31">
      <c r="A151" s="4"/>
      <c r="B151" s="39">
        <v>11</v>
      </c>
      <c r="C151" s="138" t="s">
        <v>173</v>
      </c>
      <c r="D151" s="258" t="s">
        <v>179</v>
      </c>
      <c r="E151" s="271">
        <v>9</v>
      </c>
      <c r="F151" s="272"/>
      <c r="G151" s="269"/>
      <c r="H151" s="269">
        <v>30</v>
      </c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2"/>
      <c r="T151" s="44">
        <f t="shared" si="36"/>
        <v>30</v>
      </c>
      <c r="U151" s="44">
        <f t="shared" si="37"/>
        <v>30</v>
      </c>
      <c r="V151" s="99" t="s">
        <v>35</v>
      </c>
      <c r="W151" s="106">
        <v>2</v>
      </c>
      <c r="X151" s="33">
        <f t="shared" si="38"/>
        <v>30</v>
      </c>
      <c r="Y151" s="47">
        <f t="shared" si="40"/>
        <v>2</v>
      </c>
      <c r="Z151" s="50"/>
      <c r="AA151" s="35">
        <f t="shared" si="39"/>
        <v>20</v>
      </c>
    </row>
    <row r="152" spans="1:31">
      <c r="A152" s="4"/>
      <c r="B152" s="25">
        <v>12</v>
      </c>
      <c r="C152" s="138" t="s">
        <v>173</v>
      </c>
      <c r="D152" s="258" t="s">
        <v>180</v>
      </c>
      <c r="E152" s="271">
        <v>9</v>
      </c>
      <c r="F152" s="272"/>
      <c r="G152" s="269"/>
      <c r="H152" s="269">
        <v>30</v>
      </c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2"/>
      <c r="T152" s="44">
        <f t="shared" si="36"/>
        <v>30</v>
      </c>
      <c r="U152" s="44">
        <f t="shared" si="37"/>
        <v>30</v>
      </c>
      <c r="V152" s="99" t="s">
        <v>35</v>
      </c>
      <c r="W152" s="106">
        <v>2</v>
      </c>
      <c r="X152" s="33">
        <f t="shared" si="38"/>
        <v>30</v>
      </c>
      <c r="Y152" s="47">
        <f t="shared" si="40"/>
        <v>2</v>
      </c>
      <c r="Z152" s="50"/>
      <c r="AA152" s="35">
        <f t="shared" si="39"/>
        <v>20</v>
      </c>
    </row>
    <row r="153" spans="1:31">
      <c r="A153" s="4"/>
      <c r="B153" s="39">
        <v>13</v>
      </c>
      <c r="C153" s="138" t="s">
        <v>173</v>
      </c>
      <c r="D153" s="258" t="s">
        <v>181</v>
      </c>
      <c r="E153" s="271">
        <v>9</v>
      </c>
      <c r="F153" s="272"/>
      <c r="G153" s="269"/>
      <c r="H153" s="269">
        <v>30</v>
      </c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2"/>
      <c r="T153" s="44">
        <f t="shared" si="36"/>
        <v>30</v>
      </c>
      <c r="U153" s="44">
        <f t="shared" si="37"/>
        <v>30</v>
      </c>
      <c r="V153" s="99" t="s">
        <v>35</v>
      </c>
      <c r="W153" s="106">
        <v>2</v>
      </c>
      <c r="X153" s="33">
        <f t="shared" si="38"/>
        <v>30</v>
      </c>
      <c r="Y153" s="47">
        <f t="shared" si="40"/>
        <v>2</v>
      </c>
      <c r="Z153" s="50"/>
      <c r="AA153" s="35">
        <f t="shared" si="39"/>
        <v>20</v>
      </c>
    </row>
    <row r="154" spans="1:31">
      <c r="A154" s="4"/>
      <c r="B154" s="25">
        <v>14</v>
      </c>
      <c r="C154" s="138" t="s">
        <v>173</v>
      </c>
      <c r="D154" s="258" t="s">
        <v>182</v>
      </c>
      <c r="E154" s="271">
        <v>9</v>
      </c>
      <c r="F154" s="272"/>
      <c r="G154" s="269"/>
      <c r="H154" s="269">
        <v>30</v>
      </c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2"/>
      <c r="T154" s="44">
        <f t="shared" si="36"/>
        <v>30</v>
      </c>
      <c r="U154" s="44">
        <f t="shared" si="37"/>
        <v>30</v>
      </c>
      <c r="V154" s="99" t="s">
        <v>35</v>
      </c>
      <c r="W154" s="106">
        <v>2</v>
      </c>
      <c r="X154" s="33">
        <f t="shared" si="38"/>
        <v>30</v>
      </c>
      <c r="Y154" s="47">
        <f t="shared" si="40"/>
        <v>2</v>
      </c>
      <c r="Z154" s="50"/>
      <c r="AA154" s="35">
        <f t="shared" si="39"/>
        <v>20</v>
      </c>
    </row>
    <row r="155" spans="1:31">
      <c r="A155" s="4"/>
      <c r="B155" s="39">
        <v>15</v>
      </c>
      <c r="C155" s="138" t="s">
        <v>173</v>
      </c>
      <c r="D155" s="258" t="s">
        <v>183</v>
      </c>
      <c r="E155" s="271">
        <v>9</v>
      </c>
      <c r="F155" s="272"/>
      <c r="G155" s="269"/>
      <c r="H155" s="269">
        <v>30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2"/>
      <c r="T155" s="44">
        <f t="shared" si="36"/>
        <v>30</v>
      </c>
      <c r="U155" s="44">
        <f t="shared" si="37"/>
        <v>30</v>
      </c>
      <c r="V155" s="99" t="s">
        <v>35</v>
      </c>
      <c r="W155" s="106">
        <v>2</v>
      </c>
      <c r="X155" s="33">
        <f t="shared" si="38"/>
        <v>30</v>
      </c>
      <c r="Y155" s="47">
        <f t="shared" si="40"/>
        <v>2</v>
      </c>
      <c r="Z155" s="50"/>
      <c r="AA155" s="35">
        <f t="shared" si="39"/>
        <v>20</v>
      </c>
    </row>
    <row r="156" spans="1:31">
      <c r="A156" s="4"/>
      <c r="B156" s="25">
        <v>16</v>
      </c>
      <c r="C156" s="138" t="s">
        <v>173</v>
      </c>
      <c r="D156" s="258" t="s">
        <v>184</v>
      </c>
      <c r="E156" s="271">
        <v>9</v>
      </c>
      <c r="F156" s="272"/>
      <c r="G156" s="269"/>
      <c r="H156" s="269">
        <v>30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2"/>
      <c r="T156" s="44">
        <f t="shared" si="36"/>
        <v>30</v>
      </c>
      <c r="U156" s="44">
        <f t="shared" si="37"/>
        <v>30</v>
      </c>
      <c r="V156" s="99" t="s">
        <v>35</v>
      </c>
      <c r="W156" s="106">
        <v>2</v>
      </c>
      <c r="X156" s="33">
        <f t="shared" si="38"/>
        <v>30</v>
      </c>
      <c r="Y156" s="47">
        <f t="shared" si="40"/>
        <v>2</v>
      </c>
      <c r="Z156" s="50"/>
      <c r="AA156" s="35">
        <f t="shared" si="39"/>
        <v>20</v>
      </c>
    </row>
    <row r="157" spans="1:31">
      <c r="A157" s="4"/>
      <c r="B157" s="39">
        <v>17</v>
      </c>
      <c r="C157" s="138" t="s">
        <v>173</v>
      </c>
      <c r="D157" s="258" t="s">
        <v>185</v>
      </c>
      <c r="E157" s="273">
        <v>9</v>
      </c>
      <c r="F157" s="272"/>
      <c r="G157" s="269"/>
      <c r="H157" s="269">
        <v>30</v>
      </c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2"/>
      <c r="T157" s="44">
        <f t="shared" si="36"/>
        <v>30</v>
      </c>
      <c r="U157" s="44">
        <f t="shared" si="37"/>
        <v>30</v>
      </c>
      <c r="V157" s="99" t="s">
        <v>35</v>
      </c>
      <c r="W157" s="106">
        <v>2</v>
      </c>
      <c r="X157" s="33">
        <f t="shared" si="38"/>
        <v>30</v>
      </c>
      <c r="Y157" s="47">
        <f t="shared" si="40"/>
        <v>2</v>
      </c>
      <c r="Z157" s="50"/>
      <c r="AA157" s="35">
        <f t="shared" si="39"/>
        <v>20</v>
      </c>
    </row>
    <row r="158" spans="1:31" ht="15" customHeight="1">
      <c r="A158" s="4"/>
      <c r="B158" s="284" t="s">
        <v>59</v>
      </c>
      <c r="C158" s="284"/>
      <c r="D158" s="284"/>
      <c r="E158" s="91"/>
      <c r="F158" s="33">
        <f t="shared" ref="F158:U158" si="41">SUM(F141:F157)</f>
        <v>95</v>
      </c>
      <c r="G158" s="33">
        <f t="shared" si="41"/>
        <v>0</v>
      </c>
      <c r="H158" s="33">
        <f t="shared" si="41"/>
        <v>365</v>
      </c>
      <c r="I158" s="33">
        <f t="shared" si="41"/>
        <v>0</v>
      </c>
      <c r="J158" s="33">
        <f t="shared" si="41"/>
        <v>0</v>
      </c>
      <c r="K158" s="33">
        <f t="shared" si="41"/>
        <v>0</v>
      </c>
      <c r="L158" s="33">
        <f t="shared" si="41"/>
        <v>40</v>
      </c>
      <c r="M158" s="33">
        <f t="shared" si="41"/>
        <v>0</v>
      </c>
      <c r="N158" s="33">
        <f t="shared" si="41"/>
        <v>0</v>
      </c>
      <c r="O158" s="33">
        <f t="shared" si="41"/>
        <v>0</v>
      </c>
      <c r="P158" s="33">
        <f t="shared" si="41"/>
        <v>0</v>
      </c>
      <c r="Q158" s="33">
        <f t="shared" si="41"/>
        <v>0</v>
      </c>
      <c r="R158" s="33">
        <f t="shared" si="41"/>
        <v>0</v>
      </c>
      <c r="S158" s="33">
        <f t="shared" si="41"/>
        <v>0</v>
      </c>
      <c r="T158" s="33">
        <f t="shared" si="41"/>
        <v>500</v>
      </c>
      <c r="U158" s="33">
        <f t="shared" si="41"/>
        <v>500</v>
      </c>
      <c r="V158" s="33"/>
      <c r="W158" s="79">
        <f>SUM(W141:W157)</f>
        <v>30</v>
      </c>
      <c r="X158" s="33">
        <f t="shared" si="38"/>
        <v>500</v>
      </c>
      <c r="Y158" s="47">
        <f t="shared" si="40"/>
        <v>30</v>
      </c>
      <c r="Z158" s="4"/>
      <c r="AA158" s="80">
        <f>SUM(AA141:AA157)</f>
        <v>260</v>
      </c>
    </row>
    <row r="159" spans="1:31" ht="15" customHeight="1">
      <c r="A159" s="4"/>
      <c r="B159" s="288" t="s">
        <v>186</v>
      </c>
      <c r="C159" s="288"/>
      <c r="D159" s="288"/>
      <c r="E159" s="139"/>
      <c r="F159" s="140">
        <f t="shared" ref="F159:W159" si="42">F33+F52+F74+F123+F130+F139+F158</f>
        <v>1800</v>
      </c>
      <c r="G159" s="140">
        <f t="shared" si="42"/>
        <v>20</v>
      </c>
      <c r="H159" s="140">
        <f t="shared" si="42"/>
        <v>510</v>
      </c>
      <c r="I159" s="140">
        <f t="shared" si="42"/>
        <v>610</v>
      </c>
      <c r="J159" s="140">
        <f t="shared" si="42"/>
        <v>0</v>
      </c>
      <c r="K159" s="140">
        <f t="shared" si="42"/>
        <v>0</v>
      </c>
      <c r="L159" s="140">
        <f t="shared" si="42"/>
        <v>590</v>
      </c>
      <c r="M159" s="140">
        <f t="shared" si="42"/>
        <v>0</v>
      </c>
      <c r="N159" s="140">
        <f t="shared" si="42"/>
        <v>0</v>
      </c>
      <c r="O159" s="140">
        <f t="shared" si="42"/>
        <v>120</v>
      </c>
      <c r="P159" s="140">
        <f t="shared" si="42"/>
        <v>0</v>
      </c>
      <c r="Q159" s="140">
        <f t="shared" si="42"/>
        <v>85</v>
      </c>
      <c r="R159" s="140">
        <f t="shared" si="42"/>
        <v>1560</v>
      </c>
      <c r="S159" s="140">
        <f t="shared" si="42"/>
        <v>0</v>
      </c>
      <c r="T159" s="140">
        <f t="shared" si="42"/>
        <v>3735</v>
      </c>
      <c r="U159" s="140">
        <f t="shared" si="42"/>
        <v>5295</v>
      </c>
      <c r="V159" s="140">
        <f t="shared" si="42"/>
        <v>0</v>
      </c>
      <c r="W159" s="141">
        <f t="shared" si="42"/>
        <v>300</v>
      </c>
      <c r="X159" s="33">
        <f t="shared" si="38"/>
        <v>5295</v>
      </c>
      <c r="Y159" s="47">
        <f t="shared" si="40"/>
        <v>300</v>
      </c>
      <c r="Z159" s="4"/>
      <c r="AA159" s="142"/>
      <c r="AB159" s="143"/>
      <c r="AC159" s="143"/>
      <c r="AD159" s="143"/>
      <c r="AE159" s="143"/>
    </row>
    <row r="160" spans="1:31">
      <c r="A160" s="4"/>
    </row>
    <row r="161" spans="2:26">
      <c r="B161" s="144"/>
      <c r="Z161" s="36"/>
    </row>
    <row r="162" spans="2:26">
      <c r="B162" s="145"/>
    </row>
    <row r="163" spans="2:26">
      <c r="B163" s="145"/>
    </row>
  </sheetData>
  <mergeCells count="24">
    <mergeCell ref="B139:D139"/>
    <mergeCell ref="B158:D158"/>
    <mergeCell ref="B159:D159"/>
    <mergeCell ref="B74:D74"/>
    <mergeCell ref="B75:Y75"/>
    <mergeCell ref="B123:D123"/>
    <mergeCell ref="B130:D130"/>
    <mergeCell ref="B33:D33"/>
    <mergeCell ref="B34:Y34"/>
    <mergeCell ref="AC40:AH46"/>
    <mergeCell ref="B52:D52"/>
    <mergeCell ref="B53:Y53"/>
    <mergeCell ref="B18:Y18"/>
    <mergeCell ref="AD26:AE26"/>
    <mergeCell ref="AF26:AG26"/>
    <mergeCell ref="AH26:AH27"/>
    <mergeCell ref="B6:Y6"/>
    <mergeCell ref="B16:B17"/>
    <mergeCell ref="D16:D17"/>
    <mergeCell ref="F16:W16"/>
    <mergeCell ref="X16:X17"/>
    <mergeCell ref="Y16:Y17"/>
    <mergeCell ref="S8:W8"/>
    <mergeCell ref="S10:W10"/>
  </mergeCells>
  <printOptions horizontalCentered="1"/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H63"/>
  <sheetViews>
    <sheetView topLeftCell="A10" zoomScaleNormal="100" workbookViewId="0">
      <selection activeCell="A37" sqref="A37"/>
    </sheetView>
  </sheetViews>
  <sheetFormatPr defaultColWidth="9.28515625" defaultRowHeight="12.75"/>
  <cols>
    <col min="3" max="3" width="65.7109375" customWidth="1"/>
    <col min="4" max="6" width="5.5703125" customWidth="1"/>
    <col min="7" max="7" width="5.7109375" customWidth="1"/>
    <col min="8" max="8" width="64.5703125" customWidth="1"/>
  </cols>
  <sheetData>
    <row r="2" spans="3:8" ht="18.75">
      <c r="D2" s="146" t="s">
        <v>187</v>
      </c>
      <c r="E2" s="147"/>
      <c r="F2" s="147"/>
      <c r="G2" s="147"/>
    </row>
    <row r="3" spans="3:8">
      <c r="H3" s="148" t="s">
        <v>188</v>
      </c>
    </row>
    <row r="8" spans="3:8">
      <c r="C8" s="149" t="s">
        <v>189</v>
      </c>
    </row>
    <row r="9" spans="3:8">
      <c r="C9" s="149" t="s">
        <v>190</v>
      </c>
    </row>
    <row r="10" spans="3:8">
      <c r="C10" s="149" t="s">
        <v>191</v>
      </c>
    </row>
    <row r="11" spans="3:8">
      <c r="C11" s="149" t="s">
        <v>192</v>
      </c>
      <c r="D11" s="149"/>
    </row>
    <row r="12" spans="3:8">
      <c r="C12" s="149"/>
      <c r="D12" s="149"/>
    </row>
    <row r="13" spans="3:8" ht="12.75" customHeight="1">
      <c r="C13" s="150" t="s">
        <v>193</v>
      </c>
      <c r="D13" s="151" t="s">
        <v>49</v>
      </c>
      <c r="E13" s="151" t="s">
        <v>50</v>
      </c>
      <c r="F13" s="151" t="s">
        <v>194</v>
      </c>
      <c r="H13" s="290" t="s">
        <v>195</v>
      </c>
    </row>
    <row r="14" spans="3:8">
      <c r="C14" s="152" t="s">
        <v>196</v>
      </c>
      <c r="D14" s="153">
        <f>całość!X74</f>
        <v>780</v>
      </c>
      <c r="E14" s="154">
        <f>całość!Y74</f>
        <v>45</v>
      </c>
      <c r="F14" s="154">
        <f>E14/całość!$AG$35*100</f>
        <v>15</v>
      </c>
      <c r="H14" s="290"/>
    </row>
    <row r="15" spans="3:8">
      <c r="C15" s="152" t="s">
        <v>197</v>
      </c>
      <c r="D15" s="153">
        <f>całość!X123</f>
        <v>1670</v>
      </c>
      <c r="E15" s="154">
        <f>całość!Y123</f>
        <v>99</v>
      </c>
      <c r="F15" s="154">
        <f>E15/całość!$AG$35*100</f>
        <v>33</v>
      </c>
      <c r="H15" s="155"/>
    </row>
    <row r="16" spans="3:8">
      <c r="C16" s="152" t="s">
        <v>198</v>
      </c>
      <c r="D16" s="153">
        <f>całość!X139</f>
        <v>1560</v>
      </c>
      <c r="E16" s="154">
        <f>całość!Y139</f>
        <v>58</v>
      </c>
      <c r="F16" s="154">
        <f>E16/całość!$AG$35*100</f>
        <v>19.333333333333332</v>
      </c>
      <c r="H16" s="155"/>
    </row>
    <row r="17" spans="3:8">
      <c r="C17" s="156" t="s">
        <v>186</v>
      </c>
      <c r="D17" s="157">
        <f>SUM(D14:D16)</f>
        <v>4010</v>
      </c>
      <c r="E17" s="158">
        <f>SUM(E14:E16)</f>
        <v>202</v>
      </c>
      <c r="F17" s="154">
        <f>E17/całość!$AG$35*100</f>
        <v>67.333333333333329</v>
      </c>
      <c r="H17" s="155"/>
    </row>
    <row r="18" spans="3:8">
      <c r="C18" s="149"/>
      <c r="D18" s="149"/>
      <c r="H18" s="155"/>
    </row>
    <row r="19" spans="3:8">
      <c r="C19" s="149"/>
      <c r="D19" s="149"/>
    </row>
    <row r="20" spans="3:8" ht="15" customHeight="1">
      <c r="C20" s="150" t="s">
        <v>199</v>
      </c>
      <c r="D20" s="151" t="s">
        <v>49</v>
      </c>
      <c r="E20" s="151" t="s">
        <v>50</v>
      </c>
      <c r="F20" s="151" t="s">
        <v>194</v>
      </c>
      <c r="H20" s="290" t="s">
        <v>200</v>
      </c>
    </row>
    <row r="21" spans="3:8">
      <c r="C21" s="152" t="s">
        <v>201</v>
      </c>
      <c r="D21" s="154">
        <f>SUM(całość!X144:X157)</f>
        <v>390</v>
      </c>
      <c r="E21" s="154">
        <f>SUM(całość!Y144:Y157)</f>
        <v>25</v>
      </c>
      <c r="F21" s="154">
        <f>statystyki!E21/całość!$AG$35*100</f>
        <v>8.3333333333333321</v>
      </c>
      <c r="H21" s="290"/>
    </row>
    <row r="22" spans="3:8">
      <c r="C22" s="152" t="s">
        <v>202</v>
      </c>
      <c r="D22" s="153">
        <f>całość!X135</f>
        <v>200</v>
      </c>
      <c r="E22" s="154">
        <f>całość!Y135</f>
        <v>7</v>
      </c>
      <c r="F22" s="154">
        <f>statystyki!E22/całość!$AG$35*100</f>
        <v>2.3333333333333335</v>
      </c>
      <c r="H22" s="290"/>
    </row>
    <row r="23" spans="3:8">
      <c r="C23" s="152" t="s">
        <v>203</v>
      </c>
      <c r="D23" s="153">
        <f>całość!X137</f>
        <v>200</v>
      </c>
      <c r="E23" s="154">
        <f>całość!Y137</f>
        <v>7</v>
      </c>
      <c r="F23" s="154">
        <f>statystyki!E23/całość!$AG$35*100</f>
        <v>2.3333333333333335</v>
      </c>
      <c r="H23" s="290"/>
    </row>
    <row r="24" spans="3:8">
      <c r="C24" s="159"/>
      <c r="D24" s="160"/>
      <c r="E24" s="161"/>
      <c r="F24" s="154"/>
      <c r="H24" s="290"/>
    </row>
    <row r="25" spans="3:8">
      <c r="C25" s="156" t="s">
        <v>186</v>
      </c>
      <c r="D25" s="157">
        <f>SUM(D21:D24)</f>
        <v>790</v>
      </c>
      <c r="E25" s="158">
        <f>SUM(E21:E24)</f>
        <v>39</v>
      </c>
      <c r="F25" s="154">
        <f>statystyki!E25/całość!$AG$35*100</f>
        <v>13</v>
      </c>
      <c r="H25" s="290"/>
    </row>
    <row r="26" spans="3:8">
      <c r="C26" s="149"/>
      <c r="D26" s="149"/>
    </row>
    <row r="27" spans="3:8">
      <c r="C27" s="149"/>
      <c r="D27" s="149"/>
    </row>
    <row r="28" spans="3:8" ht="12.75" customHeight="1">
      <c r="C28" s="150" t="s">
        <v>204</v>
      </c>
      <c r="D28" s="151" t="s">
        <v>49</v>
      </c>
      <c r="E28" s="151" t="s">
        <v>50</v>
      </c>
      <c r="F28" s="151" t="s">
        <v>194</v>
      </c>
      <c r="H28" s="290" t="s">
        <v>205</v>
      </c>
    </row>
    <row r="29" spans="3:8" ht="28.5" customHeight="1">
      <c r="C29" s="152" t="s">
        <v>206</v>
      </c>
      <c r="D29" s="153">
        <f>całość!X158</f>
        <v>500</v>
      </c>
      <c r="E29" s="154">
        <f>całość!Y158</f>
        <v>30</v>
      </c>
      <c r="F29" s="154">
        <f>statystyki!E29/całość!$AG$35*100</f>
        <v>10</v>
      </c>
      <c r="H29" s="290"/>
    </row>
    <row r="30" spans="3:8">
      <c r="C30" s="156" t="s">
        <v>186</v>
      </c>
      <c r="D30" s="157">
        <f>SUM(D29:D29)</f>
        <v>500</v>
      </c>
      <c r="E30" s="158">
        <f>SUM(E29:E29)</f>
        <v>30</v>
      </c>
      <c r="F30" s="154">
        <f>statystyki!E30/całość!$AG$35*100</f>
        <v>10</v>
      </c>
      <c r="H30" s="290"/>
    </row>
    <row r="33" spans="3:8" ht="25.5" customHeight="1">
      <c r="C33" s="162" t="s">
        <v>207</v>
      </c>
      <c r="D33" s="151" t="s">
        <v>49</v>
      </c>
      <c r="E33" s="151" t="s">
        <v>50</v>
      </c>
      <c r="F33" s="151" t="s">
        <v>194</v>
      </c>
      <c r="H33" s="290" t="s">
        <v>208</v>
      </c>
    </row>
    <row r="34" spans="3:8" ht="30.75" customHeight="1">
      <c r="C34" s="152" t="s">
        <v>209</v>
      </c>
      <c r="D34" s="153">
        <f>całość!X35+całość!X36+całość!X37+całość!X38</f>
        <v>120</v>
      </c>
      <c r="E34" s="154">
        <f>całość!Y35+całość!Y36+całość!Y37+całość!Y38</f>
        <v>5</v>
      </c>
      <c r="F34" s="154">
        <f>E34/całość!$AG$35*100</f>
        <v>1.6666666666666667</v>
      </c>
      <c r="H34" s="290"/>
    </row>
    <row r="35" spans="3:8" ht="32.25" customHeight="1">
      <c r="C35" s="152" t="s">
        <v>210</v>
      </c>
      <c r="D35" s="153">
        <f>SUM(całość!X39:X48,całość!X51)</f>
        <v>155</v>
      </c>
      <c r="E35" s="154">
        <f>SUM(całość!Y39:Y48,całość!Y51)</f>
        <v>13</v>
      </c>
      <c r="F35" s="154">
        <f>E35/całość!$AG$35*100</f>
        <v>4.3333333333333339</v>
      </c>
      <c r="H35" s="290"/>
    </row>
    <row r="36" spans="3:8">
      <c r="C36" s="156" t="s">
        <v>186</v>
      </c>
      <c r="D36" s="157">
        <f>SUM(D34:D35)</f>
        <v>275</v>
      </c>
      <c r="E36" s="158">
        <f>SUM(E34:E35)</f>
        <v>18</v>
      </c>
      <c r="F36" s="154">
        <f>E36/całość!$AG$35*100</f>
        <v>6</v>
      </c>
      <c r="H36" s="290"/>
    </row>
    <row r="37" spans="3:8">
      <c r="H37" s="155"/>
    </row>
    <row r="38" spans="3:8">
      <c r="H38" s="155"/>
    </row>
    <row r="42" spans="3:8" ht="12.75" customHeight="1">
      <c r="C42" s="162" t="s">
        <v>211</v>
      </c>
      <c r="D42" s="151" t="s">
        <v>49</v>
      </c>
      <c r="E42" s="151" t="s">
        <v>50</v>
      </c>
      <c r="F42" s="151" t="s">
        <v>194</v>
      </c>
      <c r="H42" s="290" t="s">
        <v>212</v>
      </c>
    </row>
    <row r="43" spans="3:8">
      <c r="C43" s="152" t="s">
        <v>156</v>
      </c>
      <c r="D43" s="153">
        <f>całość!X132</f>
        <v>150</v>
      </c>
      <c r="E43" s="154">
        <f>całość!Y132</f>
        <v>5</v>
      </c>
      <c r="F43" s="154">
        <f>E43/całość!$AG$35*100</f>
        <v>1.6666666666666667</v>
      </c>
      <c r="H43" s="290"/>
    </row>
    <row r="44" spans="3:8">
      <c r="C44" s="152" t="s">
        <v>157</v>
      </c>
      <c r="D44" s="153">
        <f>całość!X133</f>
        <v>300</v>
      </c>
      <c r="E44" s="154">
        <f>całość!Y133</f>
        <v>11</v>
      </c>
      <c r="F44" s="154">
        <f>E44/całość!$AG$35*100</f>
        <v>3.6666666666666665</v>
      </c>
      <c r="H44" s="290"/>
    </row>
    <row r="45" spans="3:8">
      <c r="C45" s="152" t="s">
        <v>158</v>
      </c>
      <c r="D45" s="153">
        <f>całość!X134</f>
        <v>100</v>
      </c>
      <c r="E45" s="154">
        <f>całość!Y134</f>
        <v>4</v>
      </c>
      <c r="F45" s="154">
        <f>E45/całość!$AG$35*100</f>
        <v>1.3333333333333335</v>
      </c>
      <c r="H45" s="290"/>
    </row>
    <row r="46" spans="3:8">
      <c r="C46" s="152" t="s">
        <v>159</v>
      </c>
      <c r="D46" s="153">
        <f>całość!X135</f>
        <v>200</v>
      </c>
      <c r="E46" s="154">
        <f>całość!Y135</f>
        <v>7</v>
      </c>
      <c r="F46" s="154">
        <f>E46/całość!$AG$35*100</f>
        <v>2.3333333333333335</v>
      </c>
      <c r="H46" s="290"/>
    </row>
    <row r="47" spans="3:8">
      <c r="C47" s="152" t="s">
        <v>158</v>
      </c>
      <c r="D47" s="153">
        <f>całość!X136</f>
        <v>100</v>
      </c>
      <c r="E47" s="154">
        <f>całość!Y136</f>
        <v>4</v>
      </c>
      <c r="F47" s="154">
        <f>E47/całość!$AG$35*100</f>
        <v>1.3333333333333335</v>
      </c>
      <c r="H47" s="290"/>
    </row>
    <row r="48" spans="3:8">
      <c r="C48" s="152" t="s">
        <v>159</v>
      </c>
      <c r="D48" s="153">
        <f>całość!X137</f>
        <v>200</v>
      </c>
      <c r="E48" s="154">
        <f>całość!Y137</f>
        <v>7</v>
      </c>
      <c r="F48" s="154">
        <f>E48/całość!$AG$35*100</f>
        <v>2.3333333333333335</v>
      </c>
      <c r="H48" s="290"/>
    </row>
    <row r="49" spans="3:8">
      <c r="C49" s="152" t="s">
        <v>160</v>
      </c>
      <c r="D49" s="153">
        <f>całość!X138</f>
        <v>510</v>
      </c>
      <c r="E49" s="154">
        <f>całość!Y138</f>
        <v>20</v>
      </c>
      <c r="F49" s="154">
        <f>E49/całość!$AG$35*100</f>
        <v>6.666666666666667</v>
      </c>
      <c r="H49" s="290"/>
    </row>
    <row r="50" spans="3:8">
      <c r="C50" s="156" t="s">
        <v>186</v>
      </c>
      <c r="D50" s="157">
        <f>SUM(D43:D49)</f>
        <v>1560</v>
      </c>
      <c r="E50" s="158">
        <f>SUM(E43:E49)</f>
        <v>58</v>
      </c>
      <c r="F50" s="154">
        <f>E50/całość!$AG$35*100</f>
        <v>19.333333333333332</v>
      </c>
      <c r="H50" s="290"/>
    </row>
    <row r="53" spans="3:8" ht="12.75" customHeight="1">
      <c r="C53" s="162" t="s">
        <v>213</v>
      </c>
      <c r="D53" s="151" t="s">
        <v>49</v>
      </c>
      <c r="E53" s="151" t="s">
        <v>50</v>
      </c>
      <c r="F53" s="151" t="s">
        <v>194</v>
      </c>
      <c r="H53" s="289" t="s">
        <v>214</v>
      </c>
    </row>
    <row r="54" spans="3:8" ht="12.75" customHeight="1">
      <c r="C54" s="163" t="s">
        <v>32</v>
      </c>
      <c r="D54" s="153">
        <f>SUMIF(całość!A19:A32,"*",całość!X19:X32)</f>
        <v>230</v>
      </c>
      <c r="E54" s="154">
        <f>SUMIF(całość!A19:A32,"*",całość!Y19:Y32)</f>
        <v>16</v>
      </c>
      <c r="F54" s="154">
        <f>E54/całość!$AG$35*100</f>
        <v>5.3333333333333339</v>
      </c>
      <c r="H54" s="289"/>
    </row>
    <row r="55" spans="3:8" ht="12.75" customHeight="1">
      <c r="C55" s="163" t="s">
        <v>53</v>
      </c>
      <c r="D55" s="153">
        <f>SUMIF(całość!A35:A51,"*",całość!X35:X51)</f>
        <v>120</v>
      </c>
      <c r="E55" s="154">
        <f>SUMIF(całość!A35:A51,"*",całość!Y35:Y51)</f>
        <v>10</v>
      </c>
      <c r="F55" s="154">
        <f>E55/całość!$AG$35*100</f>
        <v>3.3333333333333335</v>
      </c>
      <c r="H55" s="289"/>
    </row>
    <row r="56" spans="3:8" ht="12.75" customHeight="1">
      <c r="C56" s="163" t="s">
        <v>55</v>
      </c>
      <c r="D56" s="153">
        <f>SUMIF(całość!A54:A73,"*",całość!X54:X73)</f>
        <v>530</v>
      </c>
      <c r="E56" s="154">
        <f>SUMIF(całość!A54:A73,"*",całość!Y54:Y73)</f>
        <v>31</v>
      </c>
      <c r="F56" s="154">
        <f>E56/całość!$AG$35*100</f>
        <v>10.333333333333334</v>
      </c>
      <c r="H56" s="289"/>
    </row>
    <row r="57" spans="3:8" ht="12.75" customHeight="1">
      <c r="C57" s="163" t="s">
        <v>57</v>
      </c>
      <c r="D57" s="153">
        <f>SUMIF(całość!A77:A122,"*",całość!X77:X122)</f>
        <v>1445</v>
      </c>
      <c r="E57" s="154">
        <f>SUMIF(całość!A77:A122,"*",całość!Y77:Y122)</f>
        <v>86</v>
      </c>
      <c r="F57" s="154">
        <f>E57/całość!$AG$35*100</f>
        <v>28.666666666666668</v>
      </c>
      <c r="H57" s="289"/>
    </row>
    <row r="58" spans="3:8" ht="12.75" customHeight="1">
      <c r="C58" s="163" t="s">
        <v>37</v>
      </c>
      <c r="D58" s="153">
        <f>SUMIF(całość!A129:A129,"*",całość!X129:X129)</f>
        <v>5</v>
      </c>
      <c r="E58" s="154">
        <f>SUMIF(całość!A129:A129,"*",całość!Y129:Y129)</f>
        <v>6</v>
      </c>
      <c r="F58" s="154">
        <f>E58/całość!$AG$35*100</f>
        <v>2</v>
      </c>
      <c r="H58" s="289"/>
    </row>
    <row r="59" spans="3:8" ht="12.75" customHeight="1">
      <c r="C59" s="163" t="s">
        <v>60</v>
      </c>
      <c r="D59" s="153">
        <f>SUMIF(całość!A132:A138,"*",całość!X132:X138)</f>
        <v>0</v>
      </c>
      <c r="E59" s="154">
        <f>SUMIF(całość!A132:A138,"*",całość!Y132:Y138)</f>
        <v>0</v>
      </c>
      <c r="F59" s="154">
        <f>E59/całość!$AG$35*100</f>
        <v>0</v>
      </c>
      <c r="H59" s="289"/>
    </row>
    <row r="60" spans="3:8">
      <c r="C60" s="163" t="s">
        <v>162</v>
      </c>
      <c r="D60" s="153">
        <f>SUMIF(całość!A141:A157,"*",całość!X141:X157)</f>
        <v>80</v>
      </c>
      <c r="E60" s="154">
        <f>SUMIF(całość!A141:A157,"*",całość!Y141:Y157)</f>
        <v>4</v>
      </c>
      <c r="F60" s="154">
        <f>E60/całość!$AG$35*100</f>
        <v>1.3333333333333335</v>
      </c>
      <c r="H60" s="289"/>
    </row>
    <row r="61" spans="3:8">
      <c r="C61" s="164" t="s">
        <v>64</v>
      </c>
      <c r="D61" s="153">
        <f>SUM(D54:D60)</f>
        <v>2410</v>
      </c>
      <c r="E61" s="154">
        <f>SUM(E54:E60)</f>
        <v>153</v>
      </c>
      <c r="F61" s="154">
        <f>E61/całość!$AG$35*100</f>
        <v>51</v>
      </c>
      <c r="H61" s="289"/>
    </row>
    <row r="62" spans="3:8">
      <c r="H62" s="289"/>
    </row>
    <row r="63" spans="3:8">
      <c r="H63" s="289"/>
    </row>
  </sheetData>
  <mergeCells count="6">
    <mergeCell ref="H53:H63"/>
    <mergeCell ref="H13:H14"/>
    <mergeCell ref="H20:H25"/>
    <mergeCell ref="H28:H30"/>
    <mergeCell ref="H33:H36"/>
    <mergeCell ref="H42:H50"/>
  </mergeCells>
  <pageMargins left="0.7" right="0.7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86"/>
  <sheetViews>
    <sheetView zoomScaleNormal="100" workbookViewId="0">
      <selection activeCell="X12" sqref="X12"/>
    </sheetView>
  </sheetViews>
  <sheetFormatPr defaultColWidth="9.28515625" defaultRowHeight="12.75"/>
  <cols>
    <col min="1" max="1" width="4.7109375" style="4" customWidth="1"/>
    <col min="2" max="2" width="4.5703125" style="4" customWidth="1"/>
    <col min="3" max="3" width="15.5703125" style="4" customWidth="1"/>
    <col min="4" max="4" width="64" style="4" customWidth="1"/>
    <col min="5" max="5" width="5.5703125" style="4" customWidth="1"/>
    <col min="6" max="20" width="5.140625" style="4" customWidth="1"/>
    <col min="21" max="21" width="6.42578125" style="4" customWidth="1"/>
    <col min="22" max="37" width="5.140625" style="4" customWidth="1"/>
    <col min="38" max="38" width="5.5703125" style="4" customWidth="1"/>
    <col min="39" max="39" width="6.42578125" style="4" customWidth="1"/>
    <col min="40" max="40" width="5.140625" style="4" customWidth="1"/>
    <col min="41" max="41" width="6" style="4" customWidth="1"/>
    <col min="42" max="42" width="6.42578125" style="4" customWidth="1"/>
    <col min="43" max="1024" width="9.28515625" style="4"/>
  </cols>
  <sheetData>
    <row r="1" spans="2:42">
      <c r="AL1" s="165"/>
    </row>
    <row r="2" spans="2:42">
      <c r="AI2" s="291"/>
      <c r="AJ2" s="291"/>
      <c r="AK2" s="291"/>
      <c r="AL2" s="291"/>
      <c r="AM2" s="291"/>
    </row>
    <row r="3" spans="2:42">
      <c r="AL3" s="165"/>
    </row>
    <row r="4" spans="2:42">
      <c r="AI4" s="291"/>
      <c r="AJ4" s="291"/>
      <c r="AK4" s="291"/>
      <c r="AL4" s="291"/>
      <c r="AM4" s="291"/>
    </row>
    <row r="6" spans="2:42" s="6" customFormat="1" ht="20.25" customHeight="1">
      <c r="B6" s="278" t="s">
        <v>215</v>
      </c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</row>
    <row r="7" spans="2:42" s="6" customFormat="1" ht="20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267" t="s">
        <v>271</v>
      </c>
      <c r="AB7" s="267"/>
      <c r="AC7" s="267"/>
      <c r="AD7" s="267"/>
      <c r="AE7" s="309"/>
      <c r="AF7" s="267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2:42">
      <c r="M8" s="4" t="s">
        <v>216</v>
      </c>
      <c r="AA8" s="300" t="s">
        <v>274</v>
      </c>
      <c r="AB8" s="300"/>
      <c r="AC8" s="300"/>
      <c r="AD8" s="300"/>
      <c r="AE8" s="300"/>
      <c r="AF8" s="267"/>
    </row>
    <row r="9" spans="2:42" s="9" customFormat="1" ht="15" customHeight="1">
      <c r="B9" s="9" t="s">
        <v>1</v>
      </c>
      <c r="AA9" s="266" t="s">
        <v>272</v>
      </c>
      <c r="AB9" s="310"/>
      <c r="AC9" s="267"/>
      <c r="AD9" s="267"/>
      <c r="AE9" s="309"/>
      <c r="AF9" s="267"/>
    </row>
    <row r="10" spans="2:42" s="9" customFormat="1" ht="15" customHeight="1">
      <c r="B10" s="9" t="s">
        <v>2</v>
      </c>
      <c r="AA10" s="291" t="s">
        <v>273</v>
      </c>
      <c r="AB10" s="300"/>
      <c r="AC10" s="300"/>
      <c r="AD10" s="300"/>
      <c r="AE10" s="300"/>
      <c r="AF10" s="267"/>
    </row>
    <row r="11" spans="2:42" s="9" customFormat="1" ht="15" customHeight="1">
      <c r="B11" s="9" t="s">
        <v>217</v>
      </c>
    </row>
    <row r="12" spans="2:42" s="9" customFormat="1" ht="15" customHeight="1">
      <c r="B12" s="9" t="s">
        <v>4</v>
      </c>
    </row>
    <row r="13" spans="2:42" ht="15" customHeight="1">
      <c r="B13" s="9" t="s">
        <v>218</v>
      </c>
      <c r="C13" s="9"/>
    </row>
    <row r="16" spans="2:42" ht="17.25" customHeight="1">
      <c r="B16" s="279" t="s">
        <v>6</v>
      </c>
      <c r="C16" s="13"/>
      <c r="D16" s="280" t="s">
        <v>7</v>
      </c>
      <c r="E16" s="281" t="s">
        <v>219</v>
      </c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 t="s">
        <v>220</v>
      </c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2" t="s">
        <v>8</v>
      </c>
      <c r="AP16" s="283" t="s">
        <v>9</v>
      </c>
    </row>
    <row r="17" spans="2:42" ht="243" customHeight="1">
      <c r="B17" s="279"/>
      <c r="C17" s="15" t="s">
        <v>10</v>
      </c>
      <c r="D17" s="280"/>
      <c r="E17" s="166" t="s">
        <v>12</v>
      </c>
      <c r="F17" s="167" t="s">
        <v>13</v>
      </c>
      <c r="G17" s="168" t="s">
        <v>14</v>
      </c>
      <c r="H17" s="168" t="s">
        <v>15</v>
      </c>
      <c r="I17" s="168" t="s">
        <v>16</v>
      </c>
      <c r="J17" s="168" t="s">
        <v>17</v>
      </c>
      <c r="K17" s="168" t="s">
        <v>18</v>
      </c>
      <c r="L17" s="168" t="s">
        <v>19</v>
      </c>
      <c r="M17" s="168" t="s">
        <v>20</v>
      </c>
      <c r="N17" s="168" t="s">
        <v>21</v>
      </c>
      <c r="O17" s="168" t="s">
        <v>22</v>
      </c>
      <c r="P17" s="168" t="s">
        <v>23</v>
      </c>
      <c r="Q17" s="168" t="s">
        <v>24</v>
      </c>
      <c r="R17" s="168" t="s">
        <v>25</v>
      </c>
      <c r="S17" s="168" t="s">
        <v>26</v>
      </c>
      <c r="T17" s="168" t="s">
        <v>27</v>
      </c>
      <c r="U17" s="168" t="s">
        <v>28</v>
      </c>
      <c r="V17" s="169" t="s">
        <v>29</v>
      </c>
      <c r="W17" s="18" t="s">
        <v>12</v>
      </c>
      <c r="X17" s="18" t="s">
        <v>13</v>
      </c>
      <c r="Y17" s="18" t="s">
        <v>221</v>
      </c>
      <c r="Z17" s="18" t="s">
        <v>15</v>
      </c>
      <c r="AA17" s="18" t="s">
        <v>16</v>
      </c>
      <c r="AB17" s="18" t="s">
        <v>17</v>
      </c>
      <c r="AC17" s="18" t="s">
        <v>18</v>
      </c>
      <c r="AD17" s="18" t="s">
        <v>19</v>
      </c>
      <c r="AE17" s="19" t="s">
        <v>20</v>
      </c>
      <c r="AF17" s="19" t="s">
        <v>21</v>
      </c>
      <c r="AG17" s="19" t="s">
        <v>22</v>
      </c>
      <c r="AH17" s="19" t="s">
        <v>23</v>
      </c>
      <c r="AI17" s="19" t="s">
        <v>24</v>
      </c>
      <c r="AJ17" s="19" t="s">
        <v>25</v>
      </c>
      <c r="AK17" s="19" t="s">
        <v>26</v>
      </c>
      <c r="AL17" s="19" t="s">
        <v>27</v>
      </c>
      <c r="AM17" s="19" t="s">
        <v>28</v>
      </c>
      <c r="AN17" s="170" t="s">
        <v>29</v>
      </c>
      <c r="AO17" s="282"/>
      <c r="AP17" s="283"/>
    </row>
    <row r="18" spans="2:42" ht="15" customHeight="1">
      <c r="B18" s="274" t="s">
        <v>31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</row>
    <row r="19" spans="2:42" ht="15" customHeight="1">
      <c r="B19" s="25">
        <v>1</v>
      </c>
      <c r="C19" s="26" t="s">
        <v>33</v>
      </c>
      <c r="D19" s="27" t="s">
        <v>34</v>
      </c>
      <c r="E19" s="2">
        <v>15</v>
      </c>
      <c r="F19" s="1"/>
      <c r="G19" s="1"/>
      <c r="H19" s="1">
        <v>35</v>
      </c>
      <c r="I19" s="29"/>
      <c r="J19" s="29"/>
      <c r="K19" s="29"/>
      <c r="L19" s="29"/>
      <c r="M19" s="29"/>
      <c r="N19" s="29"/>
      <c r="O19" s="29"/>
      <c r="P19" s="29"/>
      <c r="Q19" s="29"/>
      <c r="R19" s="1"/>
      <c r="S19" s="30">
        <f>SUM(E19:P19)</f>
        <v>50</v>
      </c>
      <c r="T19" s="30">
        <f>SUM(E19:R19)</f>
        <v>50</v>
      </c>
      <c r="U19" s="31" t="s">
        <v>35</v>
      </c>
      <c r="V19" s="32">
        <v>2</v>
      </c>
      <c r="W19" s="171"/>
      <c r="X19" s="172"/>
      <c r="Y19" s="1"/>
      <c r="Z19" s="172"/>
      <c r="AA19" s="172"/>
      <c r="AB19" s="172"/>
      <c r="AC19" s="172"/>
      <c r="AD19" s="172"/>
      <c r="AE19" s="173"/>
      <c r="AF19" s="173"/>
      <c r="AG19" s="173"/>
      <c r="AH19" s="173"/>
      <c r="AI19" s="173"/>
      <c r="AJ19" s="1"/>
      <c r="AK19" s="44"/>
      <c r="AL19" s="44"/>
      <c r="AM19" s="31"/>
      <c r="AN19" s="174"/>
      <c r="AO19" s="175">
        <f t="shared" ref="AO19:AO28" si="0">T19+AL19</f>
        <v>50</v>
      </c>
      <c r="AP19" s="176">
        <f t="shared" ref="AP19:AP28" si="1">V19+AN19</f>
        <v>2</v>
      </c>
    </row>
    <row r="20" spans="2:42" ht="15" customHeight="1">
      <c r="B20" s="39">
        <v>2</v>
      </c>
      <c r="C20" s="26" t="s">
        <v>33</v>
      </c>
      <c r="D20" s="27" t="s">
        <v>36</v>
      </c>
      <c r="E20" s="41"/>
      <c r="F20" s="42"/>
      <c r="G20" s="42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2"/>
      <c r="S20" s="44"/>
      <c r="T20" s="35"/>
      <c r="U20" s="45"/>
      <c r="V20" s="177"/>
      <c r="W20" s="41">
        <v>15</v>
      </c>
      <c r="X20" s="42"/>
      <c r="Y20" s="42"/>
      <c r="Z20" s="42">
        <v>30</v>
      </c>
      <c r="AA20" s="43"/>
      <c r="AB20" s="43"/>
      <c r="AC20" s="43"/>
      <c r="AD20" s="43"/>
      <c r="AE20" s="43"/>
      <c r="AF20" s="43"/>
      <c r="AG20" s="43"/>
      <c r="AH20" s="43"/>
      <c r="AI20" s="43"/>
      <c r="AJ20" s="42"/>
      <c r="AK20" s="44">
        <f>SUM(W20:AH20)</f>
        <v>45</v>
      </c>
      <c r="AL20" s="44">
        <f>SUM(W20:AJ20)</f>
        <v>45</v>
      </c>
      <c r="AM20" s="45" t="s">
        <v>37</v>
      </c>
      <c r="AN20" s="46">
        <v>3</v>
      </c>
      <c r="AO20" s="175">
        <f t="shared" si="0"/>
        <v>45</v>
      </c>
      <c r="AP20" s="176">
        <f t="shared" si="1"/>
        <v>3</v>
      </c>
    </row>
    <row r="21" spans="2:42" ht="15" customHeight="1">
      <c r="B21" s="39">
        <v>3</v>
      </c>
      <c r="C21" s="26" t="s">
        <v>33</v>
      </c>
      <c r="D21" s="48" t="s">
        <v>39</v>
      </c>
      <c r="E21" s="41"/>
      <c r="F21" s="42"/>
      <c r="G21" s="42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2"/>
      <c r="S21" s="44"/>
      <c r="T21" s="35"/>
      <c r="U21" s="45"/>
      <c r="V21" s="177"/>
      <c r="W21" s="41">
        <v>10</v>
      </c>
      <c r="X21" s="42"/>
      <c r="Y21" s="42"/>
      <c r="Z21" s="42"/>
      <c r="AA21" s="43"/>
      <c r="AB21" s="43"/>
      <c r="AC21" s="43"/>
      <c r="AD21" s="43"/>
      <c r="AE21" s="43"/>
      <c r="AF21" s="43"/>
      <c r="AG21" s="43"/>
      <c r="AH21" s="43"/>
      <c r="AI21" s="43"/>
      <c r="AJ21" s="35"/>
      <c r="AK21" s="44">
        <f>SUM(W21:AH21)</f>
        <v>10</v>
      </c>
      <c r="AL21" s="44">
        <f>SUM(W21:AJ21)</f>
        <v>10</v>
      </c>
      <c r="AM21" s="45" t="s">
        <v>35</v>
      </c>
      <c r="AN21" s="46">
        <v>1</v>
      </c>
      <c r="AO21" s="175">
        <f t="shared" si="0"/>
        <v>10</v>
      </c>
      <c r="AP21" s="176">
        <f t="shared" si="1"/>
        <v>1</v>
      </c>
    </row>
    <row r="22" spans="2:42" ht="15" customHeight="1">
      <c r="B22" s="25">
        <v>4</v>
      </c>
      <c r="C22" s="26" t="s">
        <v>33</v>
      </c>
      <c r="D22" s="48" t="s">
        <v>41</v>
      </c>
      <c r="E22" s="41">
        <v>25</v>
      </c>
      <c r="F22" s="42"/>
      <c r="G22" s="42"/>
      <c r="H22" s="49"/>
      <c r="I22" s="49"/>
      <c r="J22" s="49"/>
      <c r="K22" s="49"/>
      <c r="L22" s="49"/>
      <c r="M22" s="43"/>
      <c r="N22" s="43"/>
      <c r="O22" s="43"/>
      <c r="P22" s="43"/>
      <c r="Q22" s="43"/>
      <c r="R22" s="35"/>
      <c r="S22" s="44">
        <f>SUM(E22:P22)</f>
        <v>25</v>
      </c>
      <c r="T22" s="44">
        <f>SUM(E22:R22)</f>
        <v>25</v>
      </c>
      <c r="U22" s="45" t="s">
        <v>35</v>
      </c>
      <c r="V22" s="46">
        <v>1</v>
      </c>
      <c r="W22" s="98"/>
      <c r="X22" s="49"/>
      <c r="Y22" s="42"/>
      <c r="Z22" s="49"/>
      <c r="AA22" s="49"/>
      <c r="AB22" s="49"/>
      <c r="AC22" s="49"/>
      <c r="AD22" s="49"/>
      <c r="AE22" s="43"/>
      <c r="AF22" s="43"/>
      <c r="AG22" s="43"/>
      <c r="AH22" s="43"/>
      <c r="AI22" s="43"/>
      <c r="AJ22" s="42"/>
      <c r="AK22" s="44"/>
      <c r="AL22" s="35"/>
      <c r="AM22" s="45"/>
      <c r="AN22" s="178"/>
      <c r="AO22" s="175">
        <f t="shared" si="0"/>
        <v>25</v>
      </c>
      <c r="AP22" s="176">
        <f t="shared" si="1"/>
        <v>1</v>
      </c>
    </row>
    <row r="23" spans="2:42" ht="15" customHeight="1">
      <c r="B23" s="39">
        <v>5</v>
      </c>
      <c r="C23" s="26" t="s">
        <v>33</v>
      </c>
      <c r="D23" s="48" t="s">
        <v>42</v>
      </c>
      <c r="E23" s="41">
        <v>25</v>
      </c>
      <c r="F23" s="42"/>
      <c r="G23" s="51"/>
      <c r="H23" s="42"/>
      <c r="I23" s="49"/>
      <c r="J23" s="49"/>
      <c r="K23" s="49"/>
      <c r="L23" s="49"/>
      <c r="M23" s="43"/>
      <c r="N23" s="43"/>
      <c r="O23" s="43"/>
      <c r="P23" s="43"/>
      <c r="Q23" s="43"/>
      <c r="R23" s="35"/>
      <c r="S23" s="44">
        <f>SUM(E23:P23)</f>
        <v>25</v>
      </c>
      <c r="T23" s="44">
        <f>SUM(E23:R23)</f>
        <v>25</v>
      </c>
      <c r="U23" s="45" t="s">
        <v>35</v>
      </c>
      <c r="V23" s="46">
        <v>1</v>
      </c>
      <c r="W23" s="98"/>
      <c r="X23" s="49"/>
      <c r="Y23" s="42"/>
      <c r="Z23" s="49"/>
      <c r="AA23" s="49"/>
      <c r="AB23" s="49"/>
      <c r="AC23" s="49"/>
      <c r="AD23" s="49"/>
      <c r="AE23" s="43"/>
      <c r="AF23" s="43"/>
      <c r="AG23" s="43"/>
      <c r="AH23" s="43"/>
      <c r="AI23" s="43"/>
      <c r="AJ23" s="42"/>
      <c r="AK23" s="44"/>
      <c r="AL23" s="35"/>
      <c r="AM23" s="45"/>
      <c r="AN23" s="178"/>
      <c r="AO23" s="175">
        <f t="shared" si="0"/>
        <v>25</v>
      </c>
      <c r="AP23" s="176">
        <f t="shared" si="1"/>
        <v>1</v>
      </c>
    </row>
    <row r="24" spans="2:42" ht="15" customHeight="1">
      <c r="B24" s="39">
        <v>6</v>
      </c>
      <c r="C24" s="26" t="s">
        <v>33</v>
      </c>
      <c r="D24" s="48" t="s">
        <v>43</v>
      </c>
      <c r="E24" s="115">
        <v>20</v>
      </c>
      <c r="F24" s="35"/>
      <c r="G24" s="179"/>
      <c r="H24" s="125">
        <v>10</v>
      </c>
      <c r="I24" s="49"/>
      <c r="J24" s="49"/>
      <c r="K24" s="49"/>
      <c r="L24" s="49"/>
      <c r="M24" s="43"/>
      <c r="N24" s="43"/>
      <c r="O24" s="43"/>
      <c r="P24" s="43"/>
      <c r="Q24" s="43"/>
      <c r="R24" s="35"/>
      <c r="S24" s="44">
        <f>SUM(E24:P24)</f>
        <v>30</v>
      </c>
      <c r="T24" s="44">
        <f>SUM(E24:R24)</f>
        <v>30</v>
      </c>
      <c r="U24" s="52" t="s">
        <v>37</v>
      </c>
      <c r="V24" s="46">
        <v>2</v>
      </c>
      <c r="W24" s="41"/>
      <c r="X24" s="42"/>
      <c r="Y24" s="42"/>
      <c r="Z24" s="42"/>
      <c r="AA24" s="43"/>
      <c r="AB24" s="43"/>
      <c r="AC24" s="43"/>
      <c r="AD24" s="43"/>
      <c r="AE24" s="43"/>
      <c r="AF24" s="43"/>
      <c r="AG24" s="43"/>
      <c r="AH24" s="43"/>
      <c r="AI24" s="43"/>
      <c r="AJ24" s="35"/>
      <c r="AK24" s="44"/>
      <c r="AL24" s="44"/>
      <c r="AM24" s="52"/>
      <c r="AN24" s="46"/>
      <c r="AO24" s="175">
        <f t="shared" si="0"/>
        <v>30</v>
      </c>
      <c r="AP24" s="176">
        <f t="shared" si="1"/>
        <v>2</v>
      </c>
    </row>
    <row r="25" spans="2:42" ht="15" customHeight="1">
      <c r="B25" s="25">
        <v>7</v>
      </c>
      <c r="C25" s="26" t="s">
        <v>33</v>
      </c>
      <c r="D25" s="48" t="s">
        <v>44</v>
      </c>
      <c r="E25" s="41"/>
      <c r="F25" s="42"/>
      <c r="G25" s="180"/>
      <c r="H25" s="49"/>
      <c r="I25" s="49"/>
      <c r="J25" s="49"/>
      <c r="K25" s="49"/>
      <c r="L25" s="49"/>
      <c r="M25" s="43"/>
      <c r="N25" s="43"/>
      <c r="O25" s="43"/>
      <c r="P25" s="43"/>
      <c r="Q25" s="43"/>
      <c r="R25" s="42"/>
      <c r="S25" s="44"/>
      <c r="T25" s="44"/>
      <c r="U25" s="45"/>
      <c r="V25" s="177"/>
      <c r="W25" s="41">
        <v>20</v>
      </c>
      <c r="X25" s="42"/>
      <c r="Y25" s="42"/>
      <c r="Z25" s="42">
        <v>20</v>
      </c>
      <c r="AA25" s="43"/>
      <c r="AB25" s="43"/>
      <c r="AC25" s="43"/>
      <c r="AD25" s="43"/>
      <c r="AE25" s="43"/>
      <c r="AF25" s="43"/>
      <c r="AG25" s="43"/>
      <c r="AH25" s="43"/>
      <c r="AI25" s="43"/>
      <c r="AJ25" s="35"/>
      <c r="AK25" s="44">
        <f>SUM(W25:AH25)</f>
        <v>40</v>
      </c>
      <c r="AL25" s="44">
        <f>SUM(W25:AJ25)</f>
        <v>40</v>
      </c>
      <c r="AM25" s="52" t="s">
        <v>37</v>
      </c>
      <c r="AN25" s="46">
        <v>3</v>
      </c>
      <c r="AO25" s="175">
        <f t="shared" si="0"/>
        <v>40</v>
      </c>
      <c r="AP25" s="176">
        <f t="shared" si="1"/>
        <v>3</v>
      </c>
    </row>
    <row r="26" spans="2:42" ht="15" customHeight="1">
      <c r="B26" s="25">
        <v>8</v>
      </c>
      <c r="C26" s="26" t="s">
        <v>33</v>
      </c>
      <c r="D26" s="48" t="s">
        <v>51</v>
      </c>
      <c r="E26" s="41">
        <v>15</v>
      </c>
      <c r="F26" s="42"/>
      <c r="G26" s="42"/>
      <c r="H26" s="42"/>
      <c r="I26" s="43"/>
      <c r="J26" s="43"/>
      <c r="K26" s="43"/>
      <c r="L26" s="43"/>
      <c r="M26" s="43"/>
      <c r="N26" s="43"/>
      <c r="O26" s="43"/>
      <c r="P26" s="43"/>
      <c r="Q26" s="43"/>
      <c r="R26" s="35"/>
      <c r="S26" s="44">
        <f>SUM(E26:P26)</f>
        <v>15</v>
      </c>
      <c r="T26" s="44">
        <f>SUM(E26:R26)</f>
        <v>15</v>
      </c>
      <c r="U26" s="45" t="s">
        <v>35</v>
      </c>
      <c r="V26" s="46">
        <v>2</v>
      </c>
      <c r="W26" s="98"/>
      <c r="X26" s="49"/>
      <c r="Y26" s="42"/>
      <c r="Z26" s="49"/>
      <c r="AA26" s="49"/>
      <c r="AB26" s="49"/>
      <c r="AC26" s="49"/>
      <c r="AD26" s="49"/>
      <c r="AE26" s="43"/>
      <c r="AF26" s="43"/>
      <c r="AG26" s="43"/>
      <c r="AH26" s="43"/>
      <c r="AI26" s="43"/>
      <c r="AJ26" s="42"/>
      <c r="AK26" s="44"/>
      <c r="AL26" s="35"/>
      <c r="AM26" s="45"/>
      <c r="AN26" s="178"/>
      <c r="AO26" s="175">
        <f t="shared" si="0"/>
        <v>15</v>
      </c>
      <c r="AP26" s="176">
        <f t="shared" si="1"/>
        <v>2</v>
      </c>
    </row>
    <row r="27" spans="2:42" ht="15" customHeight="1">
      <c r="B27" s="25">
        <v>9</v>
      </c>
      <c r="C27" s="26" t="s">
        <v>33</v>
      </c>
      <c r="D27" s="48" t="s">
        <v>54</v>
      </c>
      <c r="E27" s="41">
        <v>10</v>
      </c>
      <c r="F27" s="42"/>
      <c r="G27" s="42"/>
      <c r="H27" s="42">
        <v>10</v>
      </c>
      <c r="I27" s="42"/>
      <c r="J27" s="43"/>
      <c r="K27" s="43"/>
      <c r="L27" s="43"/>
      <c r="M27" s="43"/>
      <c r="N27" s="43"/>
      <c r="O27" s="43"/>
      <c r="P27" s="43"/>
      <c r="Q27" s="43"/>
      <c r="R27" s="35"/>
      <c r="S27" s="44">
        <f>SUM(E27:P27)</f>
        <v>20</v>
      </c>
      <c r="T27" s="44">
        <f>SUM(E27:R27)</f>
        <v>20</v>
      </c>
      <c r="U27" s="45" t="s">
        <v>35</v>
      </c>
      <c r="V27" s="46">
        <v>2</v>
      </c>
      <c r="W27" s="41"/>
      <c r="X27" s="42"/>
      <c r="Y27" s="42"/>
      <c r="Z27" s="42"/>
      <c r="AA27" s="42"/>
      <c r="AB27" s="43"/>
      <c r="AC27" s="43"/>
      <c r="AD27" s="43"/>
      <c r="AE27" s="43"/>
      <c r="AF27" s="43"/>
      <c r="AG27" s="43"/>
      <c r="AH27" s="43"/>
      <c r="AI27" s="43"/>
      <c r="AJ27" s="35"/>
      <c r="AK27" s="44"/>
      <c r="AL27" s="44"/>
      <c r="AM27" s="45"/>
      <c r="AN27" s="46"/>
      <c r="AO27" s="175">
        <f t="shared" si="0"/>
        <v>20</v>
      </c>
      <c r="AP27" s="176">
        <f t="shared" si="1"/>
        <v>2</v>
      </c>
    </row>
    <row r="28" spans="2:42" ht="15" customHeight="1">
      <c r="B28" s="25">
        <v>10</v>
      </c>
      <c r="C28" s="26" t="s">
        <v>33</v>
      </c>
      <c r="D28" s="67" t="s">
        <v>58</v>
      </c>
      <c r="E28" s="69">
        <v>5</v>
      </c>
      <c r="F28" s="70"/>
      <c r="G28" s="70"/>
      <c r="H28" s="70">
        <v>20</v>
      </c>
      <c r="I28" s="70"/>
      <c r="J28" s="71"/>
      <c r="K28" s="71"/>
      <c r="L28" s="71"/>
      <c r="M28" s="71"/>
      <c r="N28" s="71"/>
      <c r="O28" s="71"/>
      <c r="P28" s="71"/>
      <c r="Q28" s="71"/>
      <c r="R28" s="35"/>
      <c r="S28" s="72">
        <f>SUM(E28:P28)</f>
        <v>25</v>
      </c>
      <c r="T28" s="72">
        <f>SUM(E28:R28)</f>
        <v>25</v>
      </c>
      <c r="U28" s="73" t="s">
        <v>35</v>
      </c>
      <c r="V28" s="74">
        <v>1</v>
      </c>
      <c r="W28" s="109"/>
      <c r="X28" s="181"/>
      <c r="Y28" s="110"/>
      <c r="Z28" s="181"/>
      <c r="AA28" s="127"/>
      <c r="AB28" s="181"/>
      <c r="AC28" s="181"/>
      <c r="AD28" s="181"/>
      <c r="AE28" s="182"/>
      <c r="AF28" s="182"/>
      <c r="AG28" s="182"/>
      <c r="AH28" s="182"/>
      <c r="AI28" s="182"/>
      <c r="AJ28" s="110"/>
      <c r="AK28" s="111"/>
      <c r="AL28" s="128"/>
      <c r="AM28" s="183"/>
      <c r="AN28" s="184"/>
      <c r="AO28" s="175">
        <f t="shared" si="0"/>
        <v>25</v>
      </c>
      <c r="AP28" s="176">
        <f t="shared" si="1"/>
        <v>1</v>
      </c>
    </row>
    <row r="29" spans="2:42" ht="15" customHeight="1">
      <c r="B29" s="292" t="s">
        <v>186</v>
      </c>
      <c r="C29" s="292"/>
      <c r="D29" s="292"/>
      <c r="E29" s="140">
        <f t="shared" ref="E29:T29" si="2">SUM(E19:E28)</f>
        <v>115</v>
      </c>
      <c r="F29" s="140">
        <f t="shared" si="2"/>
        <v>0</v>
      </c>
      <c r="G29" s="140">
        <f t="shared" si="2"/>
        <v>0</v>
      </c>
      <c r="H29" s="140">
        <f t="shared" si="2"/>
        <v>75</v>
      </c>
      <c r="I29" s="140">
        <f t="shared" si="2"/>
        <v>0</v>
      </c>
      <c r="J29" s="140">
        <f t="shared" si="2"/>
        <v>0</v>
      </c>
      <c r="K29" s="140">
        <f t="shared" si="2"/>
        <v>0</v>
      </c>
      <c r="L29" s="140">
        <f t="shared" si="2"/>
        <v>0</v>
      </c>
      <c r="M29" s="140">
        <f t="shared" si="2"/>
        <v>0</v>
      </c>
      <c r="N29" s="140">
        <f t="shared" si="2"/>
        <v>0</v>
      </c>
      <c r="O29" s="140">
        <f t="shared" si="2"/>
        <v>0</v>
      </c>
      <c r="P29" s="140">
        <f t="shared" si="2"/>
        <v>0</v>
      </c>
      <c r="Q29" s="140">
        <f t="shared" si="2"/>
        <v>0</v>
      </c>
      <c r="R29" s="140">
        <f t="shared" si="2"/>
        <v>0</v>
      </c>
      <c r="S29" s="140">
        <f t="shared" si="2"/>
        <v>190</v>
      </c>
      <c r="T29" s="140">
        <f t="shared" si="2"/>
        <v>190</v>
      </c>
      <c r="U29" s="140"/>
      <c r="V29" s="141">
        <f t="shared" ref="V29:AL29" si="3">SUM(V19:V28)</f>
        <v>11</v>
      </c>
      <c r="W29" s="140">
        <f t="shared" si="3"/>
        <v>45</v>
      </c>
      <c r="X29" s="140">
        <f t="shared" si="3"/>
        <v>0</v>
      </c>
      <c r="Y29" s="140">
        <f t="shared" si="3"/>
        <v>0</v>
      </c>
      <c r="Z29" s="140">
        <f t="shared" si="3"/>
        <v>50</v>
      </c>
      <c r="AA29" s="140">
        <f t="shared" si="3"/>
        <v>0</v>
      </c>
      <c r="AB29" s="140">
        <f t="shared" si="3"/>
        <v>0</v>
      </c>
      <c r="AC29" s="140">
        <f t="shared" si="3"/>
        <v>0</v>
      </c>
      <c r="AD29" s="140">
        <f t="shared" si="3"/>
        <v>0</v>
      </c>
      <c r="AE29" s="140">
        <f t="shared" si="3"/>
        <v>0</v>
      </c>
      <c r="AF29" s="140">
        <f t="shared" si="3"/>
        <v>0</v>
      </c>
      <c r="AG29" s="140">
        <f t="shared" si="3"/>
        <v>0</v>
      </c>
      <c r="AH29" s="140">
        <f t="shared" si="3"/>
        <v>0</v>
      </c>
      <c r="AI29" s="140">
        <f t="shared" si="3"/>
        <v>0</v>
      </c>
      <c r="AJ29" s="140">
        <f t="shared" si="3"/>
        <v>0</v>
      </c>
      <c r="AK29" s="140">
        <f t="shared" si="3"/>
        <v>95</v>
      </c>
      <c r="AL29" s="140">
        <f t="shared" si="3"/>
        <v>95</v>
      </c>
      <c r="AM29" s="140"/>
      <c r="AN29" s="141">
        <f>SUM(AN19:AN28)</f>
        <v>7</v>
      </c>
      <c r="AO29" s="140">
        <f>SUM(AO19:AO28)</f>
        <v>285</v>
      </c>
      <c r="AP29" s="141">
        <f>SUM(AP19:AP28)</f>
        <v>18</v>
      </c>
    </row>
    <row r="30" spans="2:42" ht="15" customHeight="1">
      <c r="B30" s="293" t="s">
        <v>61</v>
      </c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</row>
    <row r="31" spans="2:42" ht="15" customHeight="1">
      <c r="B31" s="185">
        <v>11</v>
      </c>
      <c r="C31" s="26" t="s">
        <v>33</v>
      </c>
      <c r="D31" s="89" t="s">
        <v>63</v>
      </c>
      <c r="E31" s="2"/>
      <c r="F31" s="1"/>
      <c r="G31" s="1"/>
      <c r="H31" s="1"/>
      <c r="I31" s="1"/>
      <c r="J31" s="1"/>
      <c r="K31" s="1"/>
      <c r="L31" s="1"/>
      <c r="M31" s="1"/>
      <c r="N31" s="1">
        <v>30</v>
      </c>
      <c r="O31" s="1"/>
      <c r="P31" s="1"/>
      <c r="Q31" s="1"/>
      <c r="R31" s="1"/>
      <c r="S31" s="30">
        <f>SUM(E31:P31)</f>
        <v>30</v>
      </c>
      <c r="T31" s="30">
        <f>SUM(E31:R31)</f>
        <v>30</v>
      </c>
      <c r="U31" s="31" t="s">
        <v>35</v>
      </c>
      <c r="V31" s="32">
        <v>1</v>
      </c>
      <c r="W31" s="186"/>
      <c r="X31" s="187"/>
      <c r="Y31" s="188"/>
      <c r="Z31" s="189"/>
      <c r="AA31" s="189"/>
      <c r="AB31" s="189"/>
      <c r="AC31" s="189"/>
      <c r="AD31" s="189"/>
      <c r="AE31" s="190"/>
      <c r="AF31" s="190"/>
      <c r="AG31" s="190"/>
      <c r="AH31" s="190"/>
      <c r="AI31" s="190"/>
      <c r="AJ31" s="187"/>
      <c r="AK31" s="111"/>
      <c r="AL31" s="111"/>
      <c r="AM31" s="191"/>
      <c r="AN31" s="192"/>
      <c r="AO31" s="175">
        <f t="shared" ref="AO31:AO43" si="4">T31+AL31</f>
        <v>30</v>
      </c>
      <c r="AP31" s="176">
        <f t="shared" ref="AP31:AP43" si="5">V31+AN31</f>
        <v>1</v>
      </c>
    </row>
    <row r="32" spans="2:42" ht="15" customHeight="1">
      <c r="B32" s="39">
        <v>12</v>
      </c>
      <c r="C32" s="26" t="s">
        <v>33</v>
      </c>
      <c r="D32" s="97" t="s">
        <v>65</v>
      </c>
      <c r="E32" s="41"/>
      <c r="F32" s="42"/>
      <c r="G32" s="42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2"/>
      <c r="S32" s="44"/>
      <c r="T32" s="35"/>
      <c r="U32" s="45"/>
      <c r="V32" s="177"/>
      <c r="W32" s="98"/>
      <c r="X32" s="42"/>
      <c r="Y32" s="42"/>
      <c r="Z32" s="42"/>
      <c r="AA32" s="42"/>
      <c r="AB32" s="42"/>
      <c r="AC32" s="42"/>
      <c r="AD32" s="42"/>
      <c r="AE32" s="42"/>
      <c r="AF32" s="42">
        <v>30</v>
      </c>
      <c r="AG32" s="42"/>
      <c r="AH32" s="42"/>
      <c r="AI32" s="42"/>
      <c r="AJ32" s="42"/>
      <c r="AK32" s="35">
        <f>SUM(W32:AH32)</f>
        <v>30</v>
      </c>
      <c r="AL32" s="35">
        <f>SUM(W32:AJ32)</f>
        <v>30</v>
      </c>
      <c r="AM32" s="45" t="s">
        <v>35</v>
      </c>
      <c r="AN32" s="46">
        <v>1</v>
      </c>
      <c r="AO32" s="175">
        <f t="shared" si="4"/>
        <v>30</v>
      </c>
      <c r="AP32" s="176">
        <f t="shared" si="5"/>
        <v>1</v>
      </c>
    </row>
    <row r="33" spans="2:42" ht="15" customHeight="1">
      <c r="B33" s="25">
        <v>13</v>
      </c>
      <c r="C33" s="26" t="s">
        <v>33</v>
      </c>
      <c r="D33" s="97" t="s">
        <v>69</v>
      </c>
      <c r="E33" s="41">
        <v>10</v>
      </c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4">
        <f>SUM(E33:P33)</f>
        <v>10</v>
      </c>
      <c r="T33" s="44">
        <f>SUM(E33:R33)</f>
        <v>10</v>
      </c>
      <c r="U33" s="99" t="s">
        <v>35</v>
      </c>
      <c r="V33" s="46">
        <v>1</v>
      </c>
      <c r="W33" s="98"/>
      <c r="X33" s="49"/>
      <c r="Y33" s="42"/>
      <c r="Z33" s="49"/>
      <c r="AA33" s="49"/>
      <c r="AB33" s="49"/>
      <c r="AC33" s="49"/>
      <c r="AD33" s="49"/>
      <c r="AE33" s="43"/>
      <c r="AF33" s="43"/>
      <c r="AG33" s="43"/>
      <c r="AH33" s="43"/>
      <c r="AI33" s="43"/>
      <c r="AJ33" s="42"/>
      <c r="AK33" s="44"/>
      <c r="AL33" s="35"/>
      <c r="AM33" s="45"/>
      <c r="AN33" s="178"/>
      <c r="AO33" s="175">
        <f t="shared" si="4"/>
        <v>10</v>
      </c>
      <c r="AP33" s="176">
        <f t="shared" si="5"/>
        <v>1</v>
      </c>
    </row>
    <row r="34" spans="2:42" ht="15" customHeight="1">
      <c r="B34" s="39">
        <v>14</v>
      </c>
      <c r="C34" s="26" t="s">
        <v>33</v>
      </c>
      <c r="D34" s="97" t="s">
        <v>70</v>
      </c>
      <c r="E34" s="41"/>
      <c r="F34" s="42"/>
      <c r="G34" s="180"/>
      <c r="H34" s="49"/>
      <c r="I34" s="49"/>
      <c r="J34" s="49"/>
      <c r="K34" s="49"/>
      <c r="L34" s="49"/>
      <c r="M34" s="43"/>
      <c r="N34" s="43"/>
      <c r="O34" s="43"/>
      <c r="P34" s="43"/>
      <c r="Q34" s="43"/>
      <c r="R34" s="42"/>
      <c r="S34" s="44"/>
      <c r="T34" s="35"/>
      <c r="U34" s="45"/>
      <c r="V34" s="177"/>
      <c r="W34" s="98">
        <v>10</v>
      </c>
      <c r="X34" s="42"/>
      <c r="Y34" s="42">
        <v>10</v>
      </c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4">
        <f>SUM(W34:AH34)</f>
        <v>20</v>
      </c>
      <c r="AL34" s="44">
        <f>SUM(W34:AJ34)</f>
        <v>20</v>
      </c>
      <c r="AM34" s="99" t="s">
        <v>37</v>
      </c>
      <c r="AN34" s="46">
        <v>2</v>
      </c>
      <c r="AO34" s="175">
        <f t="shared" si="4"/>
        <v>20</v>
      </c>
      <c r="AP34" s="176">
        <f t="shared" si="5"/>
        <v>2</v>
      </c>
    </row>
    <row r="35" spans="2:42" ht="15" customHeight="1">
      <c r="B35" s="25">
        <v>15</v>
      </c>
      <c r="C35" s="26" t="s">
        <v>33</v>
      </c>
      <c r="D35" s="97" t="s">
        <v>72</v>
      </c>
      <c r="E35" s="41">
        <v>10</v>
      </c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4">
        <f t="shared" ref="S35:S41" si="6">SUM(E35:P35)</f>
        <v>10</v>
      </c>
      <c r="T35" s="44">
        <f t="shared" ref="T35:T41" si="7">SUM(E35:R35)</f>
        <v>10</v>
      </c>
      <c r="U35" s="99" t="s">
        <v>35</v>
      </c>
      <c r="V35" s="46">
        <v>1</v>
      </c>
      <c r="W35" s="98"/>
      <c r="X35" s="49"/>
      <c r="Y35" s="42"/>
      <c r="Z35" s="49"/>
      <c r="AA35" s="49"/>
      <c r="AB35" s="49"/>
      <c r="AC35" s="49"/>
      <c r="AD35" s="49"/>
      <c r="AE35" s="43"/>
      <c r="AF35" s="43"/>
      <c r="AG35" s="43"/>
      <c r="AH35" s="43"/>
      <c r="AI35" s="43"/>
      <c r="AJ35" s="42"/>
      <c r="AK35" s="44"/>
      <c r="AL35" s="35"/>
      <c r="AM35" s="45"/>
      <c r="AN35" s="178"/>
      <c r="AO35" s="175">
        <f t="shared" si="4"/>
        <v>10</v>
      </c>
      <c r="AP35" s="176">
        <f t="shared" si="5"/>
        <v>1</v>
      </c>
    </row>
    <row r="36" spans="2:42" ht="15" customHeight="1">
      <c r="B36" s="39">
        <v>16</v>
      </c>
      <c r="C36" s="26" t="s">
        <v>33</v>
      </c>
      <c r="D36" s="97" t="s">
        <v>73</v>
      </c>
      <c r="E36" s="41">
        <v>10</v>
      </c>
      <c r="F36" s="42"/>
      <c r="G36" s="42">
        <v>5</v>
      </c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4">
        <f t="shared" si="6"/>
        <v>15</v>
      </c>
      <c r="T36" s="44">
        <f t="shared" si="7"/>
        <v>15</v>
      </c>
      <c r="U36" s="99" t="s">
        <v>35</v>
      </c>
      <c r="V36" s="46">
        <v>1</v>
      </c>
      <c r="W36" s="98"/>
      <c r="X36" s="49"/>
      <c r="Y36" s="42"/>
      <c r="Z36" s="49"/>
      <c r="AA36" s="49"/>
      <c r="AB36" s="49"/>
      <c r="AC36" s="49"/>
      <c r="AD36" s="49"/>
      <c r="AE36" s="43"/>
      <c r="AF36" s="43"/>
      <c r="AG36" s="43"/>
      <c r="AH36" s="43"/>
      <c r="AI36" s="43"/>
      <c r="AJ36" s="42"/>
      <c r="AK36" s="44"/>
      <c r="AL36" s="35"/>
      <c r="AM36" s="45"/>
      <c r="AN36" s="178"/>
      <c r="AO36" s="175">
        <f t="shared" si="4"/>
        <v>15</v>
      </c>
      <c r="AP36" s="176">
        <f t="shared" si="5"/>
        <v>1</v>
      </c>
    </row>
    <row r="37" spans="2:42" ht="15" customHeight="1">
      <c r="B37" s="25">
        <v>17</v>
      </c>
      <c r="C37" s="26" t="s">
        <v>33</v>
      </c>
      <c r="D37" s="97" t="s">
        <v>75</v>
      </c>
      <c r="E37" s="41">
        <v>10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4">
        <f t="shared" si="6"/>
        <v>10</v>
      </c>
      <c r="T37" s="44">
        <f t="shared" si="7"/>
        <v>10</v>
      </c>
      <c r="U37" s="99" t="s">
        <v>35</v>
      </c>
      <c r="V37" s="46">
        <v>1</v>
      </c>
      <c r="W37" s="98"/>
      <c r="X37" s="49"/>
      <c r="Y37" s="42"/>
      <c r="Z37" s="49"/>
      <c r="AA37" s="125"/>
      <c r="AB37" s="49"/>
      <c r="AC37" s="49"/>
      <c r="AD37" s="49"/>
      <c r="AE37" s="43"/>
      <c r="AF37" s="43"/>
      <c r="AG37" s="43"/>
      <c r="AH37" s="43"/>
      <c r="AI37" s="43"/>
      <c r="AJ37" s="42"/>
      <c r="AK37" s="44"/>
      <c r="AL37" s="35"/>
      <c r="AM37" s="45"/>
      <c r="AN37" s="178"/>
      <c r="AO37" s="175">
        <f t="shared" si="4"/>
        <v>10</v>
      </c>
      <c r="AP37" s="176">
        <f t="shared" si="5"/>
        <v>1</v>
      </c>
    </row>
    <row r="38" spans="2:42" ht="15" customHeight="1">
      <c r="B38" s="39">
        <v>18</v>
      </c>
      <c r="C38" s="26" t="s">
        <v>33</v>
      </c>
      <c r="D38" s="97" t="s">
        <v>76</v>
      </c>
      <c r="E38" s="41">
        <v>10</v>
      </c>
      <c r="F38" s="42"/>
      <c r="G38" s="42">
        <v>5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4">
        <f t="shared" si="6"/>
        <v>15</v>
      </c>
      <c r="T38" s="44">
        <f t="shared" si="7"/>
        <v>15</v>
      </c>
      <c r="U38" s="99" t="s">
        <v>35</v>
      </c>
      <c r="V38" s="46">
        <v>1</v>
      </c>
      <c r="W38" s="98"/>
      <c r="X38" s="42"/>
      <c r="Y38" s="180"/>
      <c r="Z38" s="49"/>
      <c r="AA38" s="49"/>
      <c r="AB38" s="49"/>
      <c r="AC38" s="49"/>
      <c r="AD38" s="49"/>
      <c r="AE38" s="43"/>
      <c r="AF38" s="43"/>
      <c r="AG38" s="43"/>
      <c r="AH38" s="43"/>
      <c r="AI38" s="43"/>
      <c r="AJ38" s="42"/>
      <c r="AK38" s="44"/>
      <c r="AL38" s="35"/>
      <c r="AM38" s="45"/>
      <c r="AN38" s="178"/>
      <c r="AO38" s="175">
        <f t="shared" si="4"/>
        <v>15</v>
      </c>
      <c r="AP38" s="176">
        <f t="shared" si="5"/>
        <v>1</v>
      </c>
    </row>
    <row r="39" spans="2:42" ht="15" customHeight="1">
      <c r="B39" s="25">
        <v>19</v>
      </c>
      <c r="C39" s="26" t="s">
        <v>33</v>
      </c>
      <c r="D39" s="97" t="s">
        <v>77</v>
      </c>
      <c r="E39" s="41">
        <v>10</v>
      </c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4">
        <f t="shared" si="6"/>
        <v>10</v>
      </c>
      <c r="T39" s="44">
        <f t="shared" si="7"/>
        <v>10</v>
      </c>
      <c r="U39" s="99" t="s">
        <v>35</v>
      </c>
      <c r="V39" s="46">
        <v>1</v>
      </c>
      <c r="W39" s="98"/>
      <c r="X39" s="49"/>
      <c r="Y39" s="42"/>
      <c r="Z39" s="49"/>
      <c r="AA39" s="49"/>
      <c r="AB39" s="49"/>
      <c r="AC39" s="49"/>
      <c r="AD39" s="49"/>
      <c r="AE39" s="43"/>
      <c r="AF39" s="43"/>
      <c r="AG39" s="43"/>
      <c r="AH39" s="43"/>
      <c r="AI39" s="43"/>
      <c r="AJ39" s="42"/>
      <c r="AK39" s="44"/>
      <c r="AL39" s="35"/>
      <c r="AM39" s="45"/>
      <c r="AN39" s="178"/>
      <c r="AO39" s="175">
        <f t="shared" si="4"/>
        <v>10</v>
      </c>
      <c r="AP39" s="176">
        <f t="shared" si="5"/>
        <v>1</v>
      </c>
    </row>
    <row r="40" spans="2:42" ht="15" customHeight="1">
      <c r="B40" s="39">
        <v>20</v>
      </c>
      <c r="C40" s="26" t="s">
        <v>33</v>
      </c>
      <c r="D40" s="97" t="s">
        <v>79</v>
      </c>
      <c r="E40" s="41">
        <v>5</v>
      </c>
      <c r="F40" s="42"/>
      <c r="G40" s="42">
        <v>5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4">
        <f t="shared" si="6"/>
        <v>10</v>
      </c>
      <c r="T40" s="44">
        <f t="shared" si="7"/>
        <v>10</v>
      </c>
      <c r="U40" s="99" t="s">
        <v>35</v>
      </c>
      <c r="V40" s="46">
        <v>1</v>
      </c>
      <c r="W40" s="41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4"/>
      <c r="AL40" s="44"/>
      <c r="AM40" s="99"/>
      <c r="AN40" s="46"/>
      <c r="AO40" s="175">
        <f t="shared" si="4"/>
        <v>10</v>
      </c>
      <c r="AP40" s="176">
        <f t="shared" si="5"/>
        <v>1</v>
      </c>
    </row>
    <row r="41" spans="2:42" ht="15" customHeight="1">
      <c r="B41" s="25">
        <v>21</v>
      </c>
      <c r="C41" s="26" t="s">
        <v>33</v>
      </c>
      <c r="D41" s="97" t="s">
        <v>80</v>
      </c>
      <c r="E41" s="41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>
        <v>30</v>
      </c>
      <c r="Q41" s="42"/>
      <c r="R41" s="42"/>
      <c r="S41" s="44">
        <f t="shared" si="6"/>
        <v>30</v>
      </c>
      <c r="T41" s="44">
        <f t="shared" si="7"/>
        <v>30</v>
      </c>
      <c r="U41" s="45" t="s">
        <v>81</v>
      </c>
      <c r="V41" s="193"/>
      <c r="W41" s="98"/>
      <c r="X41" s="49"/>
      <c r="Y41" s="42"/>
      <c r="Z41" s="49"/>
      <c r="AA41" s="49"/>
      <c r="AB41" s="49"/>
      <c r="AC41" s="49"/>
      <c r="AD41" s="49"/>
      <c r="AE41" s="43"/>
      <c r="AF41" s="43"/>
      <c r="AG41" s="43"/>
      <c r="AH41" s="43"/>
      <c r="AI41" s="43"/>
      <c r="AJ41" s="42"/>
      <c r="AK41" s="44"/>
      <c r="AL41" s="35"/>
      <c r="AM41" s="45"/>
      <c r="AN41" s="178"/>
      <c r="AO41" s="175">
        <f t="shared" si="4"/>
        <v>30</v>
      </c>
      <c r="AP41" s="176">
        <f t="shared" si="5"/>
        <v>0</v>
      </c>
    </row>
    <row r="42" spans="2:42" ht="15" customHeight="1">
      <c r="B42" s="39">
        <v>22</v>
      </c>
      <c r="C42" s="26" t="s">
        <v>33</v>
      </c>
      <c r="D42" s="97" t="s">
        <v>82</v>
      </c>
      <c r="E42" s="41"/>
      <c r="F42" s="42"/>
      <c r="G42" s="42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2"/>
      <c r="S42" s="44"/>
      <c r="T42" s="35"/>
      <c r="U42" s="52"/>
      <c r="V42" s="177"/>
      <c r="W42" s="98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>
        <v>30</v>
      </c>
      <c r="AI42" s="42"/>
      <c r="AJ42" s="42"/>
      <c r="AK42" s="44">
        <f>SUM(W42:AH42)</f>
        <v>30</v>
      </c>
      <c r="AL42" s="44">
        <f>SUM(W42:AJ42)</f>
        <v>30</v>
      </c>
      <c r="AM42" s="45" t="s">
        <v>81</v>
      </c>
      <c r="AN42" s="106"/>
      <c r="AO42" s="175">
        <f t="shared" si="4"/>
        <v>30</v>
      </c>
      <c r="AP42" s="176">
        <f t="shared" si="5"/>
        <v>0</v>
      </c>
    </row>
    <row r="43" spans="2:42" ht="15" customHeight="1">
      <c r="B43" s="25">
        <v>23</v>
      </c>
      <c r="C43" s="26" t="s">
        <v>33</v>
      </c>
      <c r="D43" s="194" t="s">
        <v>83</v>
      </c>
      <c r="E43" s="109">
        <v>10</v>
      </c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1">
        <f>SUM(E43:P43)</f>
        <v>10</v>
      </c>
      <c r="T43" s="111">
        <f>SUM(E43:R43)</f>
        <v>10</v>
      </c>
      <c r="U43" s="112" t="s">
        <v>35</v>
      </c>
      <c r="V43" s="113">
        <v>1</v>
      </c>
      <c r="W43" s="109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1"/>
      <c r="AL43" s="111"/>
      <c r="AM43" s="112"/>
      <c r="AN43" s="113"/>
      <c r="AO43" s="195">
        <f t="shared" si="4"/>
        <v>10</v>
      </c>
      <c r="AP43" s="196">
        <f t="shared" si="5"/>
        <v>1</v>
      </c>
    </row>
    <row r="44" spans="2:42" ht="15" customHeight="1">
      <c r="B44" s="294" t="s">
        <v>186</v>
      </c>
      <c r="C44" s="294"/>
      <c r="D44" s="294"/>
      <c r="E44" s="140">
        <f t="shared" ref="E44:T44" si="8">SUM(E31:E43)</f>
        <v>75</v>
      </c>
      <c r="F44" s="140">
        <f t="shared" si="8"/>
        <v>0</v>
      </c>
      <c r="G44" s="140">
        <f t="shared" si="8"/>
        <v>15</v>
      </c>
      <c r="H44" s="140">
        <f t="shared" si="8"/>
        <v>0</v>
      </c>
      <c r="I44" s="140">
        <f t="shared" si="8"/>
        <v>0</v>
      </c>
      <c r="J44" s="140">
        <f t="shared" si="8"/>
        <v>0</v>
      </c>
      <c r="K44" s="140">
        <f t="shared" si="8"/>
        <v>0</v>
      </c>
      <c r="L44" s="140">
        <f t="shared" si="8"/>
        <v>0</v>
      </c>
      <c r="M44" s="140">
        <f t="shared" si="8"/>
        <v>0</v>
      </c>
      <c r="N44" s="140">
        <f t="shared" si="8"/>
        <v>30</v>
      </c>
      <c r="O44" s="140">
        <f t="shared" si="8"/>
        <v>0</v>
      </c>
      <c r="P44" s="140">
        <f t="shared" si="8"/>
        <v>30</v>
      </c>
      <c r="Q44" s="140">
        <f t="shared" si="8"/>
        <v>0</v>
      </c>
      <c r="R44" s="140">
        <f t="shared" si="8"/>
        <v>0</v>
      </c>
      <c r="S44" s="140">
        <f t="shared" si="8"/>
        <v>150</v>
      </c>
      <c r="T44" s="140">
        <f t="shared" si="8"/>
        <v>150</v>
      </c>
      <c r="U44" s="140"/>
      <c r="V44" s="141">
        <f t="shared" ref="V44:AL44" si="9">SUM(V31:V43)</f>
        <v>9</v>
      </c>
      <c r="W44" s="140">
        <f t="shared" si="9"/>
        <v>10</v>
      </c>
      <c r="X44" s="140">
        <f t="shared" si="9"/>
        <v>0</v>
      </c>
      <c r="Y44" s="140">
        <f t="shared" si="9"/>
        <v>10</v>
      </c>
      <c r="Z44" s="140">
        <f t="shared" si="9"/>
        <v>0</v>
      </c>
      <c r="AA44" s="140">
        <f t="shared" si="9"/>
        <v>0</v>
      </c>
      <c r="AB44" s="140">
        <f t="shared" si="9"/>
        <v>0</v>
      </c>
      <c r="AC44" s="140">
        <f t="shared" si="9"/>
        <v>0</v>
      </c>
      <c r="AD44" s="140">
        <f t="shared" si="9"/>
        <v>0</v>
      </c>
      <c r="AE44" s="140">
        <f t="shared" si="9"/>
        <v>0</v>
      </c>
      <c r="AF44" s="140">
        <f t="shared" si="9"/>
        <v>30</v>
      </c>
      <c r="AG44" s="140">
        <f t="shared" si="9"/>
        <v>0</v>
      </c>
      <c r="AH44" s="140">
        <f t="shared" si="9"/>
        <v>30</v>
      </c>
      <c r="AI44" s="140">
        <f t="shared" si="9"/>
        <v>0</v>
      </c>
      <c r="AJ44" s="140">
        <f t="shared" si="9"/>
        <v>0</v>
      </c>
      <c r="AK44" s="140">
        <f t="shared" si="9"/>
        <v>80</v>
      </c>
      <c r="AL44" s="140">
        <f t="shared" si="9"/>
        <v>80</v>
      </c>
      <c r="AM44" s="140"/>
      <c r="AN44" s="141">
        <f>SUM(AN31:AN43)</f>
        <v>3</v>
      </c>
      <c r="AO44" s="140">
        <f>SUM(AO31:AO43)</f>
        <v>230</v>
      </c>
      <c r="AP44" s="141">
        <f>SUM(AP31:AP43)</f>
        <v>12</v>
      </c>
    </row>
    <row r="45" spans="2:42" ht="15" customHeight="1">
      <c r="B45" s="293" t="s">
        <v>84</v>
      </c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</row>
    <row r="46" spans="2:42" ht="15" customHeight="1">
      <c r="B46" s="185">
        <v>24</v>
      </c>
      <c r="C46" s="197" t="s">
        <v>33</v>
      </c>
      <c r="D46" s="89" t="s">
        <v>85</v>
      </c>
      <c r="E46" s="98">
        <v>20</v>
      </c>
      <c r="F46" s="42"/>
      <c r="G46" s="42">
        <v>5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f>SUM(E46:P46)</f>
        <v>25</v>
      </c>
      <c r="T46" s="1">
        <f>SUM(E46:R46)</f>
        <v>25</v>
      </c>
      <c r="U46" s="198" t="s">
        <v>35</v>
      </c>
      <c r="V46" s="32">
        <v>1</v>
      </c>
      <c r="W46" s="171"/>
      <c r="X46" s="172"/>
      <c r="Y46" s="199"/>
      <c r="Z46" s="172"/>
      <c r="AA46" s="135"/>
      <c r="AB46" s="172"/>
      <c r="AC46" s="172"/>
      <c r="AD46" s="172"/>
      <c r="AE46" s="173"/>
      <c r="AF46" s="173"/>
      <c r="AG46" s="173"/>
      <c r="AH46" s="173"/>
      <c r="AI46" s="173"/>
      <c r="AJ46" s="199"/>
      <c r="AK46" s="44"/>
      <c r="AL46" s="44"/>
      <c r="AM46" s="52"/>
      <c r="AN46" s="192"/>
      <c r="AO46" s="175">
        <f t="shared" ref="AO46:AO55" si="10">T46+AL46</f>
        <v>25</v>
      </c>
      <c r="AP46" s="176">
        <f t="shared" ref="AP46:AP55" si="11">V46+AN46</f>
        <v>1</v>
      </c>
    </row>
    <row r="47" spans="2:42" ht="15" customHeight="1">
      <c r="B47" s="39">
        <v>25</v>
      </c>
      <c r="C47" s="26" t="s">
        <v>33</v>
      </c>
      <c r="D47" s="200" t="s">
        <v>86</v>
      </c>
      <c r="E47" s="98"/>
      <c r="F47" s="42"/>
      <c r="G47" s="180"/>
      <c r="H47" s="49"/>
      <c r="I47" s="49"/>
      <c r="J47" s="49"/>
      <c r="K47" s="49"/>
      <c r="L47" s="49"/>
      <c r="M47" s="43"/>
      <c r="N47" s="43"/>
      <c r="O47" s="43"/>
      <c r="P47" s="43"/>
      <c r="Q47" s="43"/>
      <c r="R47" s="42"/>
      <c r="S47" s="44"/>
      <c r="T47" s="35"/>
      <c r="U47" s="45"/>
      <c r="V47" s="177"/>
      <c r="W47" s="98">
        <v>10</v>
      </c>
      <c r="X47" s="42"/>
      <c r="Y47" s="42">
        <v>5</v>
      </c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>
        <f>SUM(W47:AH47)</f>
        <v>15</v>
      </c>
      <c r="AL47" s="42">
        <f>SUM(W47:AJ47)</f>
        <v>15</v>
      </c>
      <c r="AM47" s="99" t="s">
        <v>35</v>
      </c>
      <c r="AN47" s="46">
        <v>1</v>
      </c>
      <c r="AO47" s="175">
        <f t="shared" si="10"/>
        <v>15</v>
      </c>
      <c r="AP47" s="176">
        <f t="shared" si="11"/>
        <v>1</v>
      </c>
    </row>
    <row r="48" spans="2:42" ht="15" customHeight="1">
      <c r="B48" s="25">
        <v>26</v>
      </c>
      <c r="C48" s="26" t="s">
        <v>33</v>
      </c>
      <c r="D48" s="97" t="s">
        <v>87</v>
      </c>
      <c r="E48" s="98">
        <v>15</v>
      </c>
      <c r="F48" s="42"/>
      <c r="G48" s="42">
        <v>10</v>
      </c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>
        <f>SUM(E48:P48)</f>
        <v>25</v>
      </c>
      <c r="T48" s="42">
        <f>SUM(E48:R48)</f>
        <v>25</v>
      </c>
      <c r="U48" s="99" t="s">
        <v>35</v>
      </c>
      <c r="V48" s="46">
        <v>1</v>
      </c>
      <c r="W48" s="98"/>
      <c r="X48" s="49"/>
      <c r="Y48" s="42"/>
      <c r="Z48" s="49"/>
      <c r="AA48" s="49"/>
      <c r="AB48" s="49"/>
      <c r="AC48" s="49"/>
      <c r="AD48" s="49"/>
      <c r="AE48" s="43"/>
      <c r="AF48" s="43"/>
      <c r="AG48" s="43"/>
      <c r="AH48" s="43"/>
      <c r="AI48" s="43"/>
      <c r="AJ48" s="42"/>
      <c r="AK48" s="44"/>
      <c r="AL48" s="35"/>
      <c r="AM48" s="45"/>
      <c r="AN48" s="178"/>
      <c r="AO48" s="175">
        <f t="shared" si="10"/>
        <v>25</v>
      </c>
      <c r="AP48" s="176">
        <f t="shared" si="11"/>
        <v>1</v>
      </c>
    </row>
    <row r="49" spans="2:42" ht="15" customHeight="1">
      <c r="B49" s="39">
        <v>27</v>
      </c>
      <c r="C49" s="26" t="s">
        <v>33</v>
      </c>
      <c r="D49" s="97" t="s">
        <v>88</v>
      </c>
      <c r="E49" s="98"/>
      <c r="F49" s="42"/>
      <c r="G49" s="42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2"/>
      <c r="S49" s="44"/>
      <c r="T49" s="35"/>
      <c r="U49" s="52"/>
      <c r="V49" s="177"/>
      <c r="W49" s="98">
        <v>10</v>
      </c>
      <c r="X49" s="42"/>
      <c r="Y49" s="42">
        <v>10</v>
      </c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>
        <f>SUM(W49:AH49)</f>
        <v>20</v>
      </c>
      <c r="AL49" s="42">
        <f>SUM(W49:AJ49)</f>
        <v>20</v>
      </c>
      <c r="AM49" s="45" t="s">
        <v>37</v>
      </c>
      <c r="AN49" s="46">
        <v>2</v>
      </c>
      <c r="AO49" s="175">
        <f t="shared" si="10"/>
        <v>20</v>
      </c>
      <c r="AP49" s="176">
        <f t="shared" si="11"/>
        <v>2</v>
      </c>
    </row>
    <row r="50" spans="2:42" ht="15" customHeight="1">
      <c r="B50" s="25">
        <v>28</v>
      </c>
      <c r="C50" s="26" t="s">
        <v>33</v>
      </c>
      <c r="D50" s="97" t="s">
        <v>89</v>
      </c>
      <c r="E50" s="98"/>
      <c r="F50" s="42"/>
      <c r="G50" s="42"/>
      <c r="H50" s="43"/>
      <c r="I50" s="35"/>
      <c r="J50" s="43"/>
      <c r="K50" s="43"/>
      <c r="L50" s="43"/>
      <c r="M50" s="43"/>
      <c r="N50" s="43"/>
      <c r="O50" s="43"/>
      <c r="P50" s="43"/>
      <c r="Q50" s="43"/>
      <c r="R50" s="42"/>
      <c r="S50" s="44"/>
      <c r="T50" s="35"/>
      <c r="U50" s="45"/>
      <c r="V50" s="177"/>
      <c r="W50" s="98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>
        <v>25</v>
      </c>
      <c r="AI50" s="42"/>
      <c r="AJ50" s="42"/>
      <c r="AK50" s="42">
        <f>SUM(W50:AH50)</f>
        <v>25</v>
      </c>
      <c r="AL50" s="42">
        <f>SUM(W50:AJ50)</f>
        <v>25</v>
      </c>
      <c r="AM50" s="99" t="s">
        <v>35</v>
      </c>
      <c r="AN50" s="46">
        <v>1</v>
      </c>
      <c r="AO50" s="175">
        <f t="shared" si="10"/>
        <v>25</v>
      </c>
      <c r="AP50" s="176">
        <f t="shared" si="11"/>
        <v>1</v>
      </c>
    </row>
    <row r="51" spans="2:42" ht="15" customHeight="1">
      <c r="B51" s="39">
        <v>29</v>
      </c>
      <c r="C51" s="26" t="s">
        <v>33</v>
      </c>
      <c r="D51" s="200" t="s">
        <v>90</v>
      </c>
      <c r="E51" s="98"/>
      <c r="F51" s="42"/>
      <c r="G51" s="42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2"/>
      <c r="S51" s="44"/>
      <c r="T51" s="35"/>
      <c r="U51" s="45"/>
      <c r="V51" s="177"/>
      <c r="W51" s="98">
        <v>15</v>
      </c>
      <c r="X51" s="42"/>
      <c r="Y51" s="42"/>
      <c r="Z51" s="42">
        <v>30</v>
      </c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>
        <f>SUM(W51:AH51)</f>
        <v>45</v>
      </c>
      <c r="AL51" s="42">
        <f>SUM(W51:AJ51)</f>
        <v>45</v>
      </c>
      <c r="AM51" s="99" t="s">
        <v>35</v>
      </c>
      <c r="AN51" s="46">
        <v>3</v>
      </c>
      <c r="AO51" s="175">
        <f t="shared" si="10"/>
        <v>45</v>
      </c>
      <c r="AP51" s="176">
        <f t="shared" si="11"/>
        <v>3</v>
      </c>
    </row>
    <row r="52" spans="2:42" ht="15" customHeight="1">
      <c r="B52" s="25">
        <v>30</v>
      </c>
      <c r="C52" s="26" t="s">
        <v>33</v>
      </c>
      <c r="D52" s="200" t="s">
        <v>94</v>
      </c>
      <c r="E52" s="98">
        <v>10</v>
      </c>
      <c r="F52" s="42"/>
      <c r="G52" s="42"/>
      <c r="H52" s="42">
        <v>40</v>
      </c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>
        <f>SUM(E52:P52)</f>
        <v>50</v>
      </c>
      <c r="T52" s="42">
        <f>SUM(E52:R52)</f>
        <v>50</v>
      </c>
      <c r="U52" s="99" t="s">
        <v>35</v>
      </c>
      <c r="V52" s="46">
        <v>2</v>
      </c>
      <c r="W52" s="98"/>
      <c r="X52" s="49"/>
      <c r="Y52" s="42"/>
      <c r="Z52" s="49"/>
      <c r="AA52" s="49"/>
      <c r="AB52" s="49"/>
      <c r="AC52" s="49"/>
      <c r="AD52" s="49"/>
      <c r="AE52" s="43"/>
      <c r="AF52" s="43"/>
      <c r="AG52" s="43"/>
      <c r="AH52" s="43"/>
      <c r="AI52" s="43"/>
      <c r="AJ52" s="42"/>
      <c r="AK52" s="44"/>
      <c r="AL52" s="35"/>
      <c r="AM52" s="45"/>
      <c r="AN52" s="178"/>
      <c r="AO52" s="175">
        <f t="shared" si="10"/>
        <v>50</v>
      </c>
      <c r="AP52" s="176">
        <f t="shared" si="11"/>
        <v>2</v>
      </c>
    </row>
    <row r="53" spans="2:42" ht="15" customHeight="1">
      <c r="B53" s="39">
        <v>31</v>
      </c>
      <c r="C53" s="26" t="s">
        <v>33</v>
      </c>
      <c r="D53" s="200" t="s">
        <v>95</v>
      </c>
      <c r="E53" s="98"/>
      <c r="F53" s="49"/>
      <c r="G53" s="42"/>
      <c r="H53" s="49"/>
      <c r="I53" s="49"/>
      <c r="J53" s="49"/>
      <c r="K53" s="49"/>
      <c r="L53" s="49"/>
      <c r="M53" s="43"/>
      <c r="N53" s="43"/>
      <c r="O53" s="43"/>
      <c r="P53" s="43"/>
      <c r="Q53" s="43"/>
      <c r="R53" s="42"/>
      <c r="S53" s="44"/>
      <c r="T53" s="35"/>
      <c r="U53" s="45"/>
      <c r="V53" s="177"/>
      <c r="W53" s="98">
        <v>10</v>
      </c>
      <c r="X53" s="42"/>
      <c r="Y53" s="42"/>
      <c r="Z53" s="42">
        <v>20</v>
      </c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>
        <f>SUM(W53:AH53)</f>
        <v>30</v>
      </c>
      <c r="AL53" s="42">
        <f>SUM(W53:AJ53)</f>
        <v>30</v>
      </c>
      <c r="AM53" s="99" t="s">
        <v>37</v>
      </c>
      <c r="AN53" s="46">
        <v>3</v>
      </c>
      <c r="AO53" s="175">
        <f t="shared" si="10"/>
        <v>30</v>
      </c>
      <c r="AP53" s="176">
        <f t="shared" si="11"/>
        <v>3</v>
      </c>
    </row>
    <row r="54" spans="2:42" ht="15" customHeight="1">
      <c r="B54" s="25">
        <v>32</v>
      </c>
      <c r="C54" s="26" t="s">
        <v>33</v>
      </c>
      <c r="D54" s="200" t="s">
        <v>97</v>
      </c>
      <c r="E54" s="98"/>
      <c r="F54" s="42"/>
      <c r="G54" s="180"/>
      <c r="H54" s="49"/>
      <c r="I54" s="49"/>
      <c r="J54" s="49"/>
      <c r="K54" s="49"/>
      <c r="L54" s="49"/>
      <c r="M54" s="43"/>
      <c r="N54" s="43"/>
      <c r="O54" s="43"/>
      <c r="P54" s="43"/>
      <c r="Q54" s="43"/>
      <c r="R54" s="42"/>
      <c r="S54" s="44"/>
      <c r="T54" s="35"/>
      <c r="U54" s="45"/>
      <c r="V54" s="177"/>
      <c r="W54" s="98">
        <v>10</v>
      </c>
      <c r="X54" s="42"/>
      <c r="Y54" s="42"/>
      <c r="Z54" s="42">
        <v>40</v>
      </c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>
        <f>SUM(W54:AH54)</f>
        <v>50</v>
      </c>
      <c r="AL54" s="42">
        <f>SUM(W54:AJ54)</f>
        <v>50</v>
      </c>
      <c r="AM54" s="99" t="s">
        <v>35</v>
      </c>
      <c r="AN54" s="46">
        <v>2</v>
      </c>
      <c r="AO54" s="175">
        <f t="shared" si="10"/>
        <v>50</v>
      </c>
      <c r="AP54" s="176">
        <f t="shared" si="11"/>
        <v>2</v>
      </c>
    </row>
    <row r="55" spans="2:42" ht="14.45" customHeight="1">
      <c r="B55" s="201">
        <v>33</v>
      </c>
      <c r="C55" s="202" t="s">
        <v>33</v>
      </c>
      <c r="D55" s="203" t="s">
        <v>104</v>
      </c>
      <c r="E55" s="98">
        <v>10</v>
      </c>
      <c r="F55" s="42"/>
      <c r="G55" s="42">
        <v>20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>
        <f>SUM(E55:P55)</f>
        <v>30</v>
      </c>
      <c r="T55" s="42">
        <f>SUM(E55:R55)</f>
        <v>30</v>
      </c>
      <c r="U55" s="99" t="s">
        <v>35</v>
      </c>
      <c r="V55" s="46">
        <v>2</v>
      </c>
      <c r="W55" s="98"/>
      <c r="X55" s="49"/>
      <c r="Y55" s="42"/>
      <c r="Z55" s="49"/>
      <c r="AA55" s="49"/>
      <c r="AB55" s="49"/>
      <c r="AC55" s="49"/>
      <c r="AD55" s="49"/>
      <c r="AE55" s="43"/>
      <c r="AF55" s="43"/>
      <c r="AG55" s="43"/>
      <c r="AH55" s="43"/>
      <c r="AI55" s="43"/>
      <c r="AJ55" s="42"/>
      <c r="AK55" s="42"/>
      <c r="AL55" s="42"/>
      <c r="AM55" s="99"/>
      <c r="AN55" s="46"/>
      <c r="AO55" s="175">
        <f t="shared" si="10"/>
        <v>30</v>
      </c>
      <c r="AP55" s="176">
        <f t="shared" si="11"/>
        <v>2</v>
      </c>
    </row>
    <row r="56" spans="2:42" ht="15" customHeight="1">
      <c r="B56" s="294" t="s">
        <v>186</v>
      </c>
      <c r="C56" s="294"/>
      <c r="D56" s="294"/>
      <c r="E56" s="140">
        <f t="shared" ref="E56:T56" si="12">SUM(E46:E55)</f>
        <v>55</v>
      </c>
      <c r="F56" s="140">
        <f t="shared" si="12"/>
        <v>0</v>
      </c>
      <c r="G56" s="140">
        <f t="shared" si="12"/>
        <v>35</v>
      </c>
      <c r="H56" s="140">
        <f t="shared" si="12"/>
        <v>40</v>
      </c>
      <c r="I56" s="140">
        <f t="shared" si="12"/>
        <v>0</v>
      </c>
      <c r="J56" s="140">
        <f t="shared" si="12"/>
        <v>0</v>
      </c>
      <c r="K56" s="140">
        <f t="shared" si="12"/>
        <v>0</v>
      </c>
      <c r="L56" s="140">
        <f t="shared" si="12"/>
        <v>0</v>
      </c>
      <c r="M56" s="140">
        <f t="shared" si="12"/>
        <v>0</v>
      </c>
      <c r="N56" s="140">
        <f t="shared" si="12"/>
        <v>0</v>
      </c>
      <c r="O56" s="140">
        <f t="shared" si="12"/>
        <v>0</v>
      </c>
      <c r="P56" s="140">
        <f t="shared" si="12"/>
        <v>0</v>
      </c>
      <c r="Q56" s="140">
        <f t="shared" si="12"/>
        <v>0</v>
      </c>
      <c r="R56" s="140">
        <f t="shared" si="12"/>
        <v>0</v>
      </c>
      <c r="S56" s="140">
        <f t="shared" si="12"/>
        <v>130</v>
      </c>
      <c r="T56" s="140">
        <f t="shared" si="12"/>
        <v>130</v>
      </c>
      <c r="U56" s="140"/>
      <c r="V56" s="141">
        <f t="shared" ref="V56:AL56" si="13">SUM(V46:V55)</f>
        <v>6</v>
      </c>
      <c r="W56" s="140">
        <f t="shared" si="13"/>
        <v>55</v>
      </c>
      <c r="X56" s="140">
        <f t="shared" si="13"/>
        <v>0</v>
      </c>
      <c r="Y56" s="140">
        <f t="shared" si="13"/>
        <v>15</v>
      </c>
      <c r="Z56" s="140">
        <f t="shared" si="13"/>
        <v>90</v>
      </c>
      <c r="AA56" s="140">
        <f t="shared" si="13"/>
        <v>0</v>
      </c>
      <c r="AB56" s="140">
        <f t="shared" si="13"/>
        <v>0</v>
      </c>
      <c r="AC56" s="140">
        <f t="shared" si="13"/>
        <v>0</v>
      </c>
      <c r="AD56" s="140">
        <f t="shared" si="13"/>
        <v>0</v>
      </c>
      <c r="AE56" s="140">
        <f t="shared" si="13"/>
        <v>0</v>
      </c>
      <c r="AF56" s="140">
        <f t="shared" si="13"/>
        <v>0</v>
      </c>
      <c r="AG56" s="140">
        <f t="shared" si="13"/>
        <v>0</v>
      </c>
      <c r="AH56" s="140">
        <f t="shared" si="13"/>
        <v>25</v>
      </c>
      <c r="AI56" s="140">
        <f t="shared" si="13"/>
        <v>0</v>
      </c>
      <c r="AJ56" s="140">
        <f t="shared" si="13"/>
        <v>0</v>
      </c>
      <c r="AK56" s="140">
        <f t="shared" si="13"/>
        <v>185</v>
      </c>
      <c r="AL56" s="140">
        <f t="shared" si="13"/>
        <v>185</v>
      </c>
      <c r="AM56" s="140"/>
      <c r="AN56" s="141">
        <f>SUM(AN46:AN55)</f>
        <v>12</v>
      </c>
      <c r="AO56" s="140">
        <f>SUM(AO46:AO55)</f>
        <v>315</v>
      </c>
      <c r="AP56" s="141">
        <f>SUM(AP46:AP55)</f>
        <v>18</v>
      </c>
    </row>
    <row r="57" spans="2:42" ht="15" customHeight="1">
      <c r="B57" s="293" t="s">
        <v>105</v>
      </c>
      <c r="C57" s="293"/>
      <c r="D57" s="293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293"/>
      <c r="AO57" s="293"/>
      <c r="AP57" s="293"/>
    </row>
    <row r="58" spans="2:42" ht="15" customHeight="1">
      <c r="B58" s="25">
        <v>34</v>
      </c>
      <c r="C58" s="26" t="s">
        <v>33</v>
      </c>
      <c r="D58" s="89" t="s">
        <v>106</v>
      </c>
      <c r="E58" s="115"/>
      <c r="F58" s="42"/>
      <c r="G58" s="42"/>
      <c r="H58" s="35"/>
      <c r="I58" s="35"/>
      <c r="J58" s="35"/>
      <c r="K58" s="35"/>
      <c r="L58" s="35"/>
      <c r="M58" s="35"/>
      <c r="N58" s="35"/>
      <c r="O58" s="35"/>
      <c r="P58" s="42"/>
      <c r="Q58" s="35"/>
      <c r="R58" s="42"/>
      <c r="S58" s="35"/>
      <c r="T58" s="42"/>
      <c r="U58" s="99"/>
      <c r="V58" s="106"/>
      <c r="W58" s="115">
        <v>25</v>
      </c>
      <c r="X58" s="42"/>
      <c r="Y58" s="42"/>
      <c r="Z58" s="35"/>
      <c r="AA58" s="35"/>
      <c r="AB58" s="35"/>
      <c r="AC58" s="35"/>
      <c r="AD58" s="35"/>
      <c r="AE58" s="35"/>
      <c r="AF58" s="35"/>
      <c r="AG58" s="35"/>
      <c r="AH58" s="42"/>
      <c r="AI58" s="35"/>
      <c r="AJ58" s="42"/>
      <c r="AK58" s="35">
        <f>SUM(W58:AH58)</f>
        <v>25</v>
      </c>
      <c r="AL58" s="42">
        <f>SUM(W58:AJ58)</f>
        <v>25</v>
      </c>
      <c r="AM58" s="99" t="s">
        <v>35</v>
      </c>
      <c r="AN58" s="106">
        <v>2</v>
      </c>
      <c r="AO58" s="175">
        <f>T58+AL58</f>
        <v>25</v>
      </c>
      <c r="AP58" s="176">
        <f>V58+AN58</f>
        <v>2</v>
      </c>
    </row>
    <row r="59" spans="2:42" ht="15" customHeight="1">
      <c r="B59" s="39">
        <v>35</v>
      </c>
      <c r="C59" s="26" t="s">
        <v>33</v>
      </c>
      <c r="D59" s="48" t="s">
        <v>112</v>
      </c>
      <c r="E59" s="115"/>
      <c r="F59" s="42"/>
      <c r="G59" s="42"/>
      <c r="H59" s="35"/>
      <c r="I59" s="35"/>
      <c r="J59" s="35"/>
      <c r="K59" s="35"/>
      <c r="L59" s="35"/>
      <c r="M59" s="35"/>
      <c r="N59" s="35"/>
      <c r="O59" s="35"/>
      <c r="P59" s="42"/>
      <c r="Q59" s="35"/>
      <c r="R59" s="42"/>
      <c r="S59" s="42"/>
      <c r="T59" s="42"/>
      <c r="U59" s="99"/>
      <c r="V59" s="106"/>
      <c r="W59" s="115">
        <v>15</v>
      </c>
      <c r="X59" s="42"/>
      <c r="Y59" s="42"/>
      <c r="Z59" s="35"/>
      <c r="AA59" s="35"/>
      <c r="AB59" s="35"/>
      <c r="AC59" s="35"/>
      <c r="AD59" s="35"/>
      <c r="AE59" s="35"/>
      <c r="AF59" s="35"/>
      <c r="AG59" s="35"/>
      <c r="AH59" s="42"/>
      <c r="AI59" s="35"/>
      <c r="AJ59" s="42"/>
      <c r="AK59" s="42">
        <f>SUM(W59:AH59)</f>
        <v>15</v>
      </c>
      <c r="AL59" s="42">
        <f>SUM(W59:AJ59)</f>
        <v>15</v>
      </c>
      <c r="AM59" s="99" t="s">
        <v>35</v>
      </c>
      <c r="AN59" s="106">
        <v>1</v>
      </c>
      <c r="AO59" s="175">
        <f>T59+AL59</f>
        <v>15</v>
      </c>
      <c r="AP59" s="176">
        <f>V59+AN59</f>
        <v>1</v>
      </c>
    </row>
    <row r="60" spans="2:42" ht="15" customHeight="1">
      <c r="B60" s="294" t="s">
        <v>186</v>
      </c>
      <c r="C60" s="294"/>
      <c r="D60" s="294"/>
      <c r="E60" s="140">
        <f t="shared" ref="E60:T60" si="14">SUM(E58:E59)</f>
        <v>0</v>
      </c>
      <c r="F60" s="140">
        <f t="shared" si="14"/>
        <v>0</v>
      </c>
      <c r="G60" s="140">
        <f t="shared" si="14"/>
        <v>0</v>
      </c>
      <c r="H60" s="140">
        <f t="shared" si="14"/>
        <v>0</v>
      </c>
      <c r="I60" s="140">
        <f t="shared" si="14"/>
        <v>0</v>
      </c>
      <c r="J60" s="140">
        <f t="shared" si="14"/>
        <v>0</v>
      </c>
      <c r="K60" s="140">
        <f t="shared" si="14"/>
        <v>0</v>
      </c>
      <c r="L60" s="140">
        <f t="shared" si="14"/>
        <v>0</v>
      </c>
      <c r="M60" s="140">
        <f t="shared" si="14"/>
        <v>0</v>
      </c>
      <c r="N60" s="140">
        <f t="shared" si="14"/>
        <v>0</v>
      </c>
      <c r="O60" s="140">
        <f t="shared" si="14"/>
        <v>0</v>
      </c>
      <c r="P60" s="140">
        <f t="shared" si="14"/>
        <v>0</v>
      </c>
      <c r="Q60" s="140">
        <f t="shared" si="14"/>
        <v>0</v>
      </c>
      <c r="R60" s="140">
        <f t="shared" si="14"/>
        <v>0</v>
      </c>
      <c r="S60" s="140">
        <f t="shared" si="14"/>
        <v>0</v>
      </c>
      <c r="T60" s="140">
        <f t="shared" si="14"/>
        <v>0</v>
      </c>
      <c r="U60" s="140"/>
      <c r="V60" s="141">
        <f t="shared" ref="V60:AL60" si="15">SUM(V58:V59)</f>
        <v>0</v>
      </c>
      <c r="W60" s="140">
        <f t="shared" si="15"/>
        <v>40</v>
      </c>
      <c r="X60" s="140">
        <f t="shared" si="15"/>
        <v>0</v>
      </c>
      <c r="Y60" s="140">
        <f t="shared" si="15"/>
        <v>0</v>
      </c>
      <c r="Z60" s="140">
        <f t="shared" si="15"/>
        <v>0</v>
      </c>
      <c r="AA60" s="140">
        <f t="shared" si="15"/>
        <v>0</v>
      </c>
      <c r="AB60" s="140">
        <f t="shared" si="15"/>
        <v>0</v>
      </c>
      <c r="AC60" s="140">
        <f t="shared" si="15"/>
        <v>0</v>
      </c>
      <c r="AD60" s="140">
        <f t="shared" si="15"/>
        <v>0</v>
      </c>
      <c r="AE60" s="140">
        <f t="shared" si="15"/>
        <v>0</v>
      </c>
      <c r="AF60" s="140">
        <f t="shared" si="15"/>
        <v>0</v>
      </c>
      <c r="AG60" s="140">
        <f t="shared" si="15"/>
        <v>0</v>
      </c>
      <c r="AH60" s="140">
        <f t="shared" si="15"/>
        <v>0</v>
      </c>
      <c r="AI60" s="140">
        <f t="shared" si="15"/>
        <v>0</v>
      </c>
      <c r="AJ60" s="140">
        <f t="shared" si="15"/>
        <v>0</v>
      </c>
      <c r="AK60" s="140">
        <f t="shared" si="15"/>
        <v>40</v>
      </c>
      <c r="AL60" s="140">
        <f t="shared" si="15"/>
        <v>40</v>
      </c>
      <c r="AM60" s="140"/>
      <c r="AN60" s="141">
        <f>SUM(AN58:AN59)</f>
        <v>3</v>
      </c>
      <c r="AO60" s="140">
        <f>SUM(AO58:AO59)</f>
        <v>40</v>
      </c>
      <c r="AP60" s="141">
        <f>SUM(AP58:AP59)</f>
        <v>3</v>
      </c>
    </row>
    <row r="61" spans="2:42" ht="15" customHeight="1">
      <c r="B61" s="293" t="s">
        <v>155</v>
      </c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293"/>
      <c r="AO61" s="293"/>
      <c r="AP61" s="293"/>
    </row>
    <row r="62" spans="2:42" ht="15" customHeight="1">
      <c r="B62" s="25">
        <v>36</v>
      </c>
      <c r="C62" s="26" t="s">
        <v>33</v>
      </c>
      <c r="D62" s="131" t="s">
        <v>156</v>
      </c>
      <c r="E62" s="204"/>
      <c r="F62" s="199"/>
      <c r="G62" s="199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99"/>
      <c r="S62" s="44"/>
      <c r="T62" s="44"/>
      <c r="U62" s="52"/>
      <c r="V62" s="177"/>
      <c r="W62" s="115"/>
      <c r="X62" s="12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>
        <v>150</v>
      </c>
      <c r="AJ62" s="35"/>
      <c r="AK62" s="44">
        <f>SUM(W62:AH62)</f>
        <v>0</v>
      </c>
      <c r="AL62" s="44">
        <f>SUM(W62:AJ62)</f>
        <v>150</v>
      </c>
      <c r="AM62" s="99" t="s">
        <v>81</v>
      </c>
      <c r="AN62" s="106">
        <v>5</v>
      </c>
      <c r="AO62" s="175">
        <f>T62+AL62</f>
        <v>150</v>
      </c>
      <c r="AP62" s="176">
        <f>V62+AN62</f>
        <v>5</v>
      </c>
    </row>
    <row r="63" spans="2:42" ht="15" customHeight="1">
      <c r="B63" s="294" t="s">
        <v>186</v>
      </c>
      <c r="C63" s="294"/>
      <c r="D63" s="294"/>
      <c r="E63" s="140">
        <f t="shared" ref="E63:T63" si="16">SUM(E62:E62)</f>
        <v>0</v>
      </c>
      <c r="F63" s="140">
        <f t="shared" si="16"/>
        <v>0</v>
      </c>
      <c r="G63" s="140">
        <f t="shared" si="16"/>
        <v>0</v>
      </c>
      <c r="H63" s="140">
        <f t="shared" si="16"/>
        <v>0</v>
      </c>
      <c r="I63" s="140">
        <f t="shared" si="16"/>
        <v>0</v>
      </c>
      <c r="J63" s="140">
        <f t="shared" si="16"/>
        <v>0</v>
      </c>
      <c r="K63" s="140">
        <f t="shared" si="16"/>
        <v>0</v>
      </c>
      <c r="L63" s="140">
        <f t="shared" si="16"/>
        <v>0</v>
      </c>
      <c r="M63" s="140">
        <f t="shared" si="16"/>
        <v>0</v>
      </c>
      <c r="N63" s="140">
        <f t="shared" si="16"/>
        <v>0</v>
      </c>
      <c r="O63" s="140">
        <f t="shared" si="16"/>
        <v>0</v>
      </c>
      <c r="P63" s="140">
        <f t="shared" si="16"/>
        <v>0</v>
      </c>
      <c r="Q63" s="140">
        <f t="shared" si="16"/>
        <v>0</v>
      </c>
      <c r="R63" s="140">
        <f t="shared" si="16"/>
        <v>0</v>
      </c>
      <c r="S63" s="140">
        <f t="shared" si="16"/>
        <v>0</v>
      </c>
      <c r="T63" s="140">
        <f t="shared" si="16"/>
        <v>0</v>
      </c>
      <c r="U63" s="140"/>
      <c r="V63" s="141">
        <f t="shared" ref="V63:AL63" si="17">SUM(V62:V62)</f>
        <v>0</v>
      </c>
      <c r="W63" s="140">
        <f t="shared" si="17"/>
        <v>0</v>
      </c>
      <c r="X63" s="140">
        <f t="shared" si="17"/>
        <v>0</v>
      </c>
      <c r="Y63" s="140">
        <f t="shared" si="17"/>
        <v>0</v>
      </c>
      <c r="Z63" s="140">
        <f t="shared" si="17"/>
        <v>0</v>
      </c>
      <c r="AA63" s="140">
        <f t="shared" si="17"/>
        <v>0</v>
      </c>
      <c r="AB63" s="140">
        <f t="shared" si="17"/>
        <v>0</v>
      </c>
      <c r="AC63" s="140">
        <f t="shared" si="17"/>
        <v>0</v>
      </c>
      <c r="AD63" s="140">
        <f t="shared" si="17"/>
        <v>0</v>
      </c>
      <c r="AE63" s="140">
        <f t="shared" si="17"/>
        <v>0</v>
      </c>
      <c r="AF63" s="140">
        <f t="shared" si="17"/>
        <v>0</v>
      </c>
      <c r="AG63" s="140">
        <f t="shared" si="17"/>
        <v>0</v>
      </c>
      <c r="AH63" s="140">
        <f t="shared" si="17"/>
        <v>0</v>
      </c>
      <c r="AI63" s="140">
        <f t="shared" si="17"/>
        <v>150</v>
      </c>
      <c r="AJ63" s="140">
        <f t="shared" si="17"/>
        <v>0</v>
      </c>
      <c r="AK63" s="140">
        <f t="shared" si="17"/>
        <v>0</v>
      </c>
      <c r="AL63" s="140">
        <f t="shared" si="17"/>
        <v>150</v>
      </c>
      <c r="AM63" s="140"/>
      <c r="AN63" s="141">
        <f>SUM(AN62:AN62)</f>
        <v>5</v>
      </c>
      <c r="AO63" s="140">
        <f>SUM(AO62:AO62)</f>
        <v>150</v>
      </c>
      <c r="AP63" s="141">
        <f>SUM(AP62:AP62)</f>
        <v>5</v>
      </c>
    </row>
    <row r="64" spans="2:42" ht="15" customHeight="1">
      <c r="B64" s="293" t="s">
        <v>161</v>
      </c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</row>
    <row r="65" spans="2:42">
      <c r="B65" s="25">
        <v>37</v>
      </c>
      <c r="C65" s="26" t="s">
        <v>33</v>
      </c>
      <c r="D65" s="48" t="s">
        <v>163</v>
      </c>
      <c r="E65" s="115">
        <v>15</v>
      </c>
      <c r="F65" s="42"/>
      <c r="G65" s="42">
        <v>15</v>
      </c>
      <c r="H65" s="35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42">
        <f>SUM(E65:P65)</f>
        <v>30</v>
      </c>
      <c r="T65" s="42">
        <f>SUM(E65:R65)</f>
        <v>30</v>
      </c>
      <c r="U65" s="99" t="s">
        <v>35</v>
      </c>
      <c r="V65" s="46">
        <v>1</v>
      </c>
      <c r="W65" s="115"/>
      <c r="X65" s="42"/>
      <c r="Y65" s="42"/>
      <c r="Z65" s="35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42"/>
      <c r="AM65" s="99"/>
      <c r="AN65" s="46"/>
      <c r="AO65" s="175">
        <f>T65+AL65</f>
        <v>30</v>
      </c>
      <c r="AP65" s="176">
        <f>V65+AN65</f>
        <v>1</v>
      </c>
    </row>
    <row r="66" spans="2:42">
      <c r="B66" s="25">
        <v>38</v>
      </c>
      <c r="C66" s="26" t="s">
        <v>170</v>
      </c>
      <c r="D66" s="27" t="s">
        <v>171</v>
      </c>
      <c r="E66" s="41"/>
      <c r="F66" s="42"/>
      <c r="G66" s="42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2"/>
      <c r="S66" s="44"/>
      <c r="T66" s="35"/>
      <c r="U66" s="52"/>
      <c r="V66" s="177"/>
      <c r="W66" s="125">
        <v>15</v>
      </c>
      <c r="X66" s="135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35">
        <f>SUM(W66:AH66)</f>
        <v>15</v>
      </c>
      <c r="AL66" s="42">
        <f>SUM(W66:AJ66)</f>
        <v>15</v>
      </c>
      <c r="AM66" s="99" t="s">
        <v>35</v>
      </c>
      <c r="AN66" s="106">
        <v>1</v>
      </c>
      <c r="AO66" s="175">
        <f>T66+AL66</f>
        <v>15</v>
      </c>
      <c r="AP66" s="176">
        <f>V66+AN66</f>
        <v>1</v>
      </c>
    </row>
    <row r="67" spans="2:42">
      <c r="B67" s="25">
        <v>39</v>
      </c>
      <c r="C67" s="26" t="s">
        <v>170</v>
      </c>
      <c r="D67" s="27" t="s">
        <v>172</v>
      </c>
      <c r="E67" s="41"/>
      <c r="F67" s="42"/>
      <c r="G67" s="42"/>
      <c r="H67" s="43"/>
      <c r="I67" s="35"/>
      <c r="J67" s="43"/>
      <c r="K67" s="43"/>
      <c r="L67" s="43"/>
      <c r="M67" s="43"/>
      <c r="N67" s="43"/>
      <c r="O67" s="43"/>
      <c r="P67" s="43"/>
      <c r="Q67" s="43"/>
      <c r="R67" s="42"/>
      <c r="S67" s="44"/>
      <c r="T67" s="35"/>
      <c r="U67" s="45"/>
      <c r="V67" s="177"/>
      <c r="W67" s="98">
        <v>15</v>
      </c>
      <c r="X67" s="49"/>
      <c r="Y67" s="42"/>
      <c r="Z67" s="49"/>
      <c r="AA67" s="125"/>
      <c r="AB67" s="49"/>
      <c r="AC67" s="49"/>
      <c r="AD67" s="49"/>
      <c r="AE67" s="43"/>
      <c r="AF67" s="43"/>
      <c r="AG67" s="43"/>
      <c r="AH67" s="43"/>
      <c r="AI67" s="43"/>
      <c r="AJ67" s="42"/>
      <c r="AK67" s="35">
        <f>SUM(W67:AH67)</f>
        <v>15</v>
      </c>
      <c r="AL67" s="42">
        <f>SUM(W67:AJ67)</f>
        <v>15</v>
      </c>
      <c r="AM67" s="99" t="s">
        <v>35</v>
      </c>
      <c r="AN67" s="106">
        <v>1</v>
      </c>
      <c r="AO67" s="175">
        <f>T67+AL67</f>
        <v>15</v>
      </c>
      <c r="AP67" s="176">
        <f>V67+AN67</f>
        <v>1</v>
      </c>
    </row>
    <row r="68" spans="2:42">
      <c r="B68" s="294" t="s">
        <v>186</v>
      </c>
      <c r="C68" s="294"/>
      <c r="D68" s="294"/>
      <c r="E68" s="140">
        <f t="shared" ref="E68:T68" si="18">SUM(E65:E67)</f>
        <v>15</v>
      </c>
      <c r="F68" s="140">
        <f t="shared" si="18"/>
        <v>0</v>
      </c>
      <c r="G68" s="140">
        <f t="shared" si="18"/>
        <v>15</v>
      </c>
      <c r="H68" s="140">
        <f t="shared" si="18"/>
        <v>0</v>
      </c>
      <c r="I68" s="140">
        <f t="shared" si="18"/>
        <v>0</v>
      </c>
      <c r="J68" s="140">
        <f t="shared" si="18"/>
        <v>0</v>
      </c>
      <c r="K68" s="140">
        <f t="shared" si="18"/>
        <v>0</v>
      </c>
      <c r="L68" s="140">
        <f t="shared" si="18"/>
        <v>0</v>
      </c>
      <c r="M68" s="140">
        <f t="shared" si="18"/>
        <v>0</v>
      </c>
      <c r="N68" s="140">
        <f t="shared" si="18"/>
        <v>0</v>
      </c>
      <c r="O68" s="140">
        <f t="shared" si="18"/>
        <v>0</v>
      </c>
      <c r="P68" s="140">
        <f t="shared" si="18"/>
        <v>0</v>
      </c>
      <c r="Q68" s="140">
        <f t="shared" si="18"/>
        <v>0</v>
      </c>
      <c r="R68" s="140">
        <f t="shared" si="18"/>
        <v>0</v>
      </c>
      <c r="S68" s="140">
        <f t="shared" si="18"/>
        <v>30</v>
      </c>
      <c r="T68" s="140">
        <f t="shared" si="18"/>
        <v>30</v>
      </c>
      <c r="U68" s="140"/>
      <c r="V68" s="141">
        <f t="shared" ref="V68:AL68" si="19">SUM(V65:V67)</f>
        <v>1</v>
      </c>
      <c r="W68" s="140">
        <f t="shared" si="19"/>
        <v>30</v>
      </c>
      <c r="X68" s="140">
        <f t="shared" si="19"/>
        <v>0</v>
      </c>
      <c r="Y68" s="140">
        <f t="shared" si="19"/>
        <v>0</v>
      </c>
      <c r="Z68" s="140">
        <f t="shared" si="19"/>
        <v>0</v>
      </c>
      <c r="AA68" s="140">
        <f t="shared" si="19"/>
        <v>0</v>
      </c>
      <c r="AB68" s="140">
        <f t="shared" si="19"/>
        <v>0</v>
      </c>
      <c r="AC68" s="140">
        <f t="shared" si="19"/>
        <v>0</v>
      </c>
      <c r="AD68" s="140">
        <f t="shared" si="19"/>
        <v>0</v>
      </c>
      <c r="AE68" s="140">
        <f t="shared" si="19"/>
        <v>0</v>
      </c>
      <c r="AF68" s="140">
        <f t="shared" si="19"/>
        <v>0</v>
      </c>
      <c r="AG68" s="140">
        <f t="shared" si="19"/>
        <v>0</v>
      </c>
      <c r="AH68" s="140">
        <f t="shared" si="19"/>
        <v>0</v>
      </c>
      <c r="AI68" s="140">
        <f t="shared" si="19"/>
        <v>0</v>
      </c>
      <c r="AJ68" s="140">
        <f t="shared" si="19"/>
        <v>0</v>
      </c>
      <c r="AK68" s="140">
        <f t="shared" si="19"/>
        <v>30</v>
      </c>
      <c r="AL68" s="140">
        <f t="shared" si="19"/>
        <v>30</v>
      </c>
      <c r="AM68" s="140"/>
      <c r="AN68" s="141">
        <f>SUM(AN65:AN67)</f>
        <v>2</v>
      </c>
      <c r="AO68" s="140">
        <f>SUM(AO65:AO67)</f>
        <v>60</v>
      </c>
      <c r="AP68" s="141">
        <f>SUM(AP65:AP67)</f>
        <v>3</v>
      </c>
    </row>
    <row r="69" spans="2:42">
      <c r="B69" s="294" t="s">
        <v>186</v>
      </c>
      <c r="C69" s="294"/>
      <c r="D69" s="294"/>
      <c r="E69" s="33">
        <f t="shared" ref="E69:T69" si="20">E29+E44+E56+E60+E63+E68</f>
        <v>260</v>
      </c>
      <c r="F69" s="33">
        <f t="shared" si="20"/>
        <v>0</v>
      </c>
      <c r="G69" s="33">
        <f t="shared" si="20"/>
        <v>65</v>
      </c>
      <c r="H69" s="33">
        <f t="shared" si="20"/>
        <v>115</v>
      </c>
      <c r="I69" s="33">
        <f t="shared" si="20"/>
        <v>0</v>
      </c>
      <c r="J69" s="33">
        <f t="shared" si="20"/>
        <v>0</v>
      </c>
      <c r="K69" s="33">
        <f t="shared" si="20"/>
        <v>0</v>
      </c>
      <c r="L69" s="33">
        <f t="shared" si="20"/>
        <v>0</v>
      </c>
      <c r="M69" s="33">
        <f t="shared" si="20"/>
        <v>0</v>
      </c>
      <c r="N69" s="33">
        <f t="shared" si="20"/>
        <v>30</v>
      </c>
      <c r="O69" s="33">
        <f t="shared" si="20"/>
        <v>0</v>
      </c>
      <c r="P69" s="33">
        <f t="shared" si="20"/>
        <v>30</v>
      </c>
      <c r="Q69" s="33">
        <f t="shared" si="20"/>
        <v>0</v>
      </c>
      <c r="R69" s="33">
        <f t="shared" si="20"/>
        <v>0</v>
      </c>
      <c r="S69" s="33">
        <f t="shared" si="20"/>
        <v>500</v>
      </c>
      <c r="T69" s="33">
        <f t="shared" si="20"/>
        <v>500</v>
      </c>
      <c r="U69" s="33"/>
      <c r="V69" s="79">
        <f t="shared" ref="V69:AL69" si="21">V29+V44+V56+V60+V63+V68</f>
        <v>27</v>
      </c>
      <c r="W69" s="33">
        <f t="shared" si="21"/>
        <v>180</v>
      </c>
      <c r="X69" s="33">
        <f t="shared" si="21"/>
        <v>0</v>
      </c>
      <c r="Y69" s="33">
        <f t="shared" si="21"/>
        <v>25</v>
      </c>
      <c r="Z69" s="33">
        <f t="shared" si="21"/>
        <v>140</v>
      </c>
      <c r="AA69" s="33">
        <f t="shared" si="21"/>
        <v>0</v>
      </c>
      <c r="AB69" s="33">
        <f t="shared" si="21"/>
        <v>0</v>
      </c>
      <c r="AC69" s="33">
        <f t="shared" si="21"/>
        <v>0</v>
      </c>
      <c r="AD69" s="33">
        <f t="shared" si="21"/>
        <v>0</v>
      </c>
      <c r="AE69" s="33">
        <f t="shared" si="21"/>
        <v>0</v>
      </c>
      <c r="AF69" s="33">
        <f t="shared" si="21"/>
        <v>30</v>
      </c>
      <c r="AG69" s="33">
        <f t="shared" si="21"/>
        <v>0</v>
      </c>
      <c r="AH69" s="33">
        <f t="shared" si="21"/>
        <v>55</v>
      </c>
      <c r="AI69" s="33">
        <f t="shared" si="21"/>
        <v>150</v>
      </c>
      <c r="AJ69" s="33">
        <f t="shared" si="21"/>
        <v>0</v>
      </c>
      <c r="AK69" s="33">
        <f t="shared" si="21"/>
        <v>430</v>
      </c>
      <c r="AL69" s="33">
        <f t="shared" si="21"/>
        <v>580</v>
      </c>
      <c r="AM69" s="79"/>
      <c r="AN69" s="79">
        <f>AN29+AN44+AN56+AN60+AN63+AN68</f>
        <v>32</v>
      </c>
      <c r="AO69" s="33">
        <f>AO29+AO44+AO56+AO60+AO63+AO68</f>
        <v>1080</v>
      </c>
      <c r="AP69" s="79">
        <f>AP29+AP44+AP56+AP60+AP63+AP68</f>
        <v>59</v>
      </c>
    </row>
    <row r="71" spans="2:42">
      <c r="B71" s="144" t="s">
        <v>222</v>
      </c>
      <c r="AK71" s="205"/>
    </row>
    <row r="72" spans="2:42">
      <c r="B72" s="145"/>
    </row>
    <row r="73" spans="2:42">
      <c r="B73" s="145"/>
    </row>
    <row r="76" spans="2:42" ht="14.25">
      <c r="O76" s="206"/>
      <c r="Q76" s="207" t="s">
        <v>223</v>
      </c>
    </row>
    <row r="77" spans="2:42">
      <c r="D77" s="208">
        <v>44741</v>
      </c>
      <c r="R77" s="207" t="s">
        <v>224</v>
      </c>
      <c r="AG77" s="295" t="s">
        <v>225</v>
      </c>
      <c r="AH77" s="295"/>
      <c r="AI77" s="295"/>
      <c r="AJ77" s="295"/>
      <c r="AK77" s="295"/>
      <c r="AL77" s="295"/>
      <c r="AM77" s="295"/>
    </row>
    <row r="78" spans="2:42">
      <c r="D78" s="210" t="s">
        <v>226</v>
      </c>
      <c r="N78" s="209"/>
      <c r="P78" s="296" t="s">
        <v>227</v>
      </c>
      <c r="Q78" s="296"/>
      <c r="R78" s="296"/>
      <c r="S78" s="296"/>
      <c r="T78" s="296"/>
      <c r="U78" s="296"/>
      <c r="V78" s="296"/>
      <c r="AG78" s="296" t="s">
        <v>228</v>
      </c>
      <c r="AH78" s="296"/>
      <c r="AI78" s="296"/>
      <c r="AJ78" s="296"/>
      <c r="AK78" s="296"/>
      <c r="AL78" s="296"/>
      <c r="AM78" s="296"/>
    </row>
    <row r="86" spans="4:44">
      <c r="D86" s="6"/>
      <c r="E86" s="6"/>
      <c r="F86" s="6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</row>
  </sheetData>
  <mergeCells count="27">
    <mergeCell ref="B64:AP64"/>
    <mergeCell ref="B68:D68"/>
    <mergeCell ref="B69:D69"/>
    <mergeCell ref="AG77:AM77"/>
    <mergeCell ref="P78:V78"/>
    <mergeCell ref="AG78:AM78"/>
    <mergeCell ref="B56:D56"/>
    <mergeCell ref="B57:AP57"/>
    <mergeCell ref="B60:D60"/>
    <mergeCell ref="B61:AP61"/>
    <mergeCell ref="B63:D63"/>
    <mergeCell ref="B18:AP18"/>
    <mergeCell ref="B29:D29"/>
    <mergeCell ref="B30:AP30"/>
    <mergeCell ref="B44:D44"/>
    <mergeCell ref="B45:AP45"/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AA8:AE8"/>
    <mergeCell ref="AA10:AE10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62"/>
  <sheetViews>
    <sheetView zoomScaleNormal="100" workbookViewId="0">
      <selection activeCell="Y7" sqref="Y7:AD10"/>
    </sheetView>
  </sheetViews>
  <sheetFormatPr defaultColWidth="9.28515625" defaultRowHeight="12.75"/>
  <cols>
    <col min="1" max="1" width="4.7109375" style="4" customWidth="1"/>
    <col min="2" max="2" width="4.5703125" style="4" customWidth="1"/>
    <col min="3" max="3" width="17.140625" style="4" customWidth="1"/>
    <col min="4" max="4" width="68.42578125" style="4" customWidth="1"/>
    <col min="5" max="20" width="5.140625" style="4" customWidth="1"/>
    <col min="21" max="21" width="6.42578125" style="4" customWidth="1"/>
    <col min="22" max="38" width="5.140625" style="4" customWidth="1"/>
    <col min="39" max="39" width="6.42578125" style="4" customWidth="1"/>
    <col min="40" max="40" width="5.140625" style="4" customWidth="1"/>
    <col min="41" max="42" width="6" style="4" customWidth="1"/>
    <col min="43" max="1024" width="9.28515625" style="4"/>
  </cols>
  <sheetData>
    <row r="1" spans="2:42">
      <c r="AL1" s="165"/>
    </row>
    <row r="2" spans="2:42">
      <c r="AI2" s="291"/>
      <c r="AJ2" s="291"/>
      <c r="AK2" s="291"/>
      <c r="AL2" s="291"/>
      <c r="AM2" s="291"/>
    </row>
    <row r="3" spans="2:42">
      <c r="AL3" s="165"/>
    </row>
    <row r="4" spans="2:42">
      <c r="AI4" s="291"/>
      <c r="AJ4" s="291"/>
      <c r="AK4" s="291"/>
      <c r="AL4" s="291"/>
      <c r="AM4" s="291"/>
    </row>
    <row r="6" spans="2:42" s="6" customFormat="1" ht="20.25" customHeight="1">
      <c r="B6" s="278" t="s">
        <v>229</v>
      </c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</row>
    <row r="7" spans="2:42" s="6" customFormat="1" ht="20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267" t="s">
        <v>271</v>
      </c>
      <c r="Z7" s="267"/>
      <c r="AA7" s="267"/>
      <c r="AB7" s="267"/>
      <c r="AC7" s="309"/>
      <c r="AD7" s="267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2:42">
      <c r="Y8" s="300" t="s">
        <v>274</v>
      </c>
      <c r="Z8" s="300"/>
      <c r="AA8" s="300"/>
      <c r="AB8" s="300"/>
      <c r="AC8" s="300"/>
      <c r="AD8" s="267"/>
    </row>
    <row r="9" spans="2:42" s="9" customFormat="1" ht="15" customHeight="1">
      <c r="B9" s="9" t="s">
        <v>1</v>
      </c>
      <c r="M9" s="9" t="s">
        <v>216</v>
      </c>
      <c r="Y9" s="266" t="s">
        <v>272</v>
      </c>
      <c r="Z9" s="310"/>
      <c r="AA9" s="267"/>
      <c r="AB9" s="267"/>
      <c r="AC9" s="309"/>
      <c r="AD9" s="267"/>
    </row>
    <row r="10" spans="2:42" s="9" customFormat="1" ht="15" customHeight="1">
      <c r="B10" s="9" t="s">
        <v>2</v>
      </c>
      <c r="Y10" s="291" t="s">
        <v>273</v>
      </c>
      <c r="Z10" s="300"/>
      <c r="AA10" s="300"/>
      <c r="AB10" s="300"/>
      <c r="AC10" s="300"/>
      <c r="AD10" s="267"/>
    </row>
    <row r="11" spans="2:42" s="9" customFormat="1" ht="15" customHeight="1">
      <c r="B11" s="9" t="s">
        <v>230</v>
      </c>
    </row>
    <row r="12" spans="2:42" s="9" customFormat="1" ht="15" customHeight="1">
      <c r="B12" s="9" t="s">
        <v>4</v>
      </c>
    </row>
    <row r="13" spans="2:42" ht="15" customHeight="1">
      <c r="B13" s="9" t="s">
        <v>218</v>
      </c>
      <c r="C13" s="9"/>
    </row>
    <row r="16" spans="2:42" ht="17.25" customHeight="1">
      <c r="B16" s="279" t="s">
        <v>6</v>
      </c>
      <c r="C16" s="13"/>
      <c r="D16" s="280" t="s">
        <v>7</v>
      </c>
      <c r="E16" s="281" t="s">
        <v>231</v>
      </c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 t="s">
        <v>232</v>
      </c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2" t="s">
        <v>8</v>
      </c>
      <c r="AP16" s="283" t="s">
        <v>9</v>
      </c>
    </row>
    <row r="17" spans="2:42" ht="243" customHeight="1">
      <c r="B17" s="279"/>
      <c r="C17" s="15" t="s">
        <v>10</v>
      </c>
      <c r="D17" s="280"/>
      <c r="E17" s="166" t="s">
        <v>12</v>
      </c>
      <c r="F17" s="167" t="s">
        <v>13</v>
      </c>
      <c r="G17" s="168" t="s">
        <v>14</v>
      </c>
      <c r="H17" s="168" t="s">
        <v>15</v>
      </c>
      <c r="I17" s="168" t="s">
        <v>16</v>
      </c>
      <c r="J17" s="168" t="s">
        <v>17</v>
      </c>
      <c r="K17" s="168" t="s">
        <v>18</v>
      </c>
      <c r="L17" s="168" t="s">
        <v>19</v>
      </c>
      <c r="M17" s="168" t="s">
        <v>20</v>
      </c>
      <c r="N17" s="168" t="s">
        <v>21</v>
      </c>
      <c r="O17" s="168" t="s">
        <v>22</v>
      </c>
      <c r="P17" s="168" t="s">
        <v>23</v>
      </c>
      <c r="Q17" s="168" t="s">
        <v>24</v>
      </c>
      <c r="R17" s="168" t="s">
        <v>25</v>
      </c>
      <c r="S17" s="168" t="s">
        <v>26</v>
      </c>
      <c r="T17" s="168" t="s">
        <v>27</v>
      </c>
      <c r="U17" s="168" t="s">
        <v>28</v>
      </c>
      <c r="V17" s="169" t="s">
        <v>29</v>
      </c>
      <c r="W17" s="18" t="s">
        <v>12</v>
      </c>
      <c r="X17" s="18" t="s">
        <v>13</v>
      </c>
      <c r="Y17" s="18" t="s">
        <v>221</v>
      </c>
      <c r="Z17" s="18" t="s">
        <v>15</v>
      </c>
      <c r="AA17" s="18" t="s">
        <v>16</v>
      </c>
      <c r="AB17" s="18" t="s">
        <v>17</v>
      </c>
      <c r="AC17" s="18" t="s">
        <v>18</v>
      </c>
      <c r="AD17" s="18" t="s">
        <v>19</v>
      </c>
      <c r="AE17" s="19" t="s">
        <v>20</v>
      </c>
      <c r="AF17" s="19" t="s">
        <v>21</v>
      </c>
      <c r="AG17" s="19" t="s">
        <v>22</v>
      </c>
      <c r="AH17" s="19" t="s">
        <v>23</v>
      </c>
      <c r="AI17" s="19" t="s">
        <v>24</v>
      </c>
      <c r="AJ17" s="19" t="s">
        <v>25</v>
      </c>
      <c r="AK17" s="19" t="s">
        <v>26</v>
      </c>
      <c r="AL17" s="19" t="s">
        <v>27</v>
      </c>
      <c r="AM17" s="19" t="s">
        <v>28</v>
      </c>
      <c r="AN17" s="170" t="s">
        <v>29</v>
      </c>
      <c r="AO17" s="282"/>
      <c r="AP17" s="283"/>
    </row>
    <row r="18" spans="2:42" ht="15" customHeight="1">
      <c r="B18" s="274" t="s">
        <v>31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</row>
    <row r="19" spans="2:42" ht="15" customHeight="1">
      <c r="B19" s="25">
        <v>1</v>
      </c>
      <c r="C19" s="26" t="s">
        <v>33</v>
      </c>
      <c r="D19" s="48" t="s">
        <v>40</v>
      </c>
      <c r="E19" s="41">
        <v>10</v>
      </c>
      <c r="F19" s="42"/>
      <c r="G19" s="42"/>
      <c r="H19" s="42">
        <v>40</v>
      </c>
      <c r="I19" s="43"/>
      <c r="J19" s="43"/>
      <c r="K19" s="43"/>
      <c r="L19" s="43"/>
      <c r="M19" s="43"/>
      <c r="N19" s="43"/>
      <c r="O19" s="43"/>
      <c r="P19" s="43"/>
      <c r="Q19" s="43"/>
      <c r="R19" s="35"/>
      <c r="S19" s="44">
        <f>SUM(E19:P19)</f>
        <v>50</v>
      </c>
      <c r="T19" s="44">
        <f>SUM(E19:R19)</f>
        <v>50</v>
      </c>
      <c r="U19" s="45" t="s">
        <v>37</v>
      </c>
      <c r="V19" s="46">
        <v>3</v>
      </c>
      <c r="W19" s="204"/>
      <c r="X19" s="172"/>
      <c r="Y19" s="1"/>
      <c r="Z19" s="172"/>
      <c r="AA19" s="172"/>
      <c r="AB19" s="172"/>
      <c r="AC19" s="172"/>
      <c r="AD19" s="172"/>
      <c r="AE19" s="173"/>
      <c r="AF19" s="173"/>
      <c r="AG19" s="173"/>
      <c r="AH19" s="173"/>
      <c r="AI19" s="173"/>
      <c r="AJ19" s="1"/>
      <c r="AK19" s="44"/>
      <c r="AL19" s="44"/>
      <c r="AM19" s="31"/>
      <c r="AN19" s="174"/>
      <c r="AO19" s="126">
        <f>T19+AL19</f>
        <v>50</v>
      </c>
      <c r="AP19" s="176">
        <f>V19+AN19</f>
        <v>3</v>
      </c>
    </row>
    <row r="20" spans="2:42" ht="15" customHeight="1">
      <c r="B20" s="39">
        <v>2</v>
      </c>
      <c r="C20" s="26" t="s">
        <v>33</v>
      </c>
      <c r="D20" s="48" t="s">
        <v>48</v>
      </c>
      <c r="E20" s="41">
        <v>10</v>
      </c>
      <c r="F20" s="42"/>
      <c r="G20" s="42">
        <v>5</v>
      </c>
      <c r="H20" s="42"/>
      <c r="I20" s="35"/>
      <c r="J20" s="43"/>
      <c r="K20" s="42"/>
      <c r="L20" s="43"/>
      <c r="M20" s="43"/>
      <c r="N20" s="43"/>
      <c r="O20" s="43"/>
      <c r="P20" s="43"/>
      <c r="Q20" s="43"/>
      <c r="R20" s="35"/>
      <c r="S20" s="44">
        <f>SUM(E20:P20)</f>
        <v>15</v>
      </c>
      <c r="T20" s="44">
        <f>SUM(E20:R20)</f>
        <v>15</v>
      </c>
      <c r="U20" s="45" t="s">
        <v>35</v>
      </c>
      <c r="V20" s="46">
        <v>1</v>
      </c>
      <c r="W20" s="41"/>
      <c r="X20" s="42"/>
      <c r="Y20" s="180"/>
      <c r="Z20" s="49"/>
      <c r="AA20" s="49"/>
      <c r="AB20" s="49"/>
      <c r="AC20" s="49"/>
      <c r="AD20" s="49"/>
      <c r="AE20" s="43"/>
      <c r="AF20" s="43"/>
      <c r="AG20" s="43"/>
      <c r="AH20" s="43"/>
      <c r="AI20" s="43"/>
      <c r="AJ20" s="42"/>
      <c r="AK20" s="44"/>
      <c r="AL20" s="35"/>
      <c r="AM20" s="45"/>
      <c r="AN20" s="178"/>
      <c r="AO20" s="175">
        <f>T20+AL20</f>
        <v>15</v>
      </c>
      <c r="AP20" s="176">
        <f>V20+AN20</f>
        <v>1</v>
      </c>
    </row>
    <row r="21" spans="2:42" ht="15" customHeight="1">
      <c r="B21" s="25">
        <v>3</v>
      </c>
      <c r="C21" s="26" t="s">
        <v>33</v>
      </c>
      <c r="D21" s="48" t="s">
        <v>52</v>
      </c>
      <c r="E21" s="41">
        <v>15</v>
      </c>
      <c r="F21" s="42"/>
      <c r="G21" s="42">
        <v>15</v>
      </c>
      <c r="H21" s="42"/>
      <c r="I21" s="42"/>
      <c r="J21" s="43"/>
      <c r="K21" s="43"/>
      <c r="L21" s="43"/>
      <c r="M21" s="43"/>
      <c r="N21" s="43"/>
      <c r="O21" s="43"/>
      <c r="P21" s="43"/>
      <c r="Q21" s="43"/>
      <c r="R21" s="35"/>
      <c r="S21" s="44">
        <f>SUM(E21:P21)</f>
        <v>30</v>
      </c>
      <c r="T21" s="44">
        <f>SUM(E21:R21)</f>
        <v>30</v>
      </c>
      <c r="U21" s="52" t="s">
        <v>37</v>
      </c>
      <c r="V21" s="46">
        <v>2</v>
      </c>
      <c r="W21" s="41"/>
      <c r="X21" s="49"/>
      <c r="Y21" s="42"/>
      <c r="Z21" s="49"/>
      <c r="AA21" s="49"/>
      <c r="AB21" s="49"/>
      <c r="AC21" s="49"/>
      <c r="AD21" s="49"/>
      <c r="AE21" s="43"/>
      <c r="AF21" s="43"/>
      <c r="AG21" s="43"/>
      <c r="AH21" s="43"/>
      <c r="AI21" s="43"/>
      <c r="AJ21" s="42"/>
      <c r="AK21" s="44"/>
      <c r="AL21" s="35"/>
      <c r="AM21" s="45"/>
      <c r="AN21" s="178"/>
      <c r="AO21" s="175">
        <f>T21+AL21</f>
        <v>30</v>
      </c>
      <c r="AP21" s="176">
        <f>V21+AN21</f>
        <v>2</v>
      </c>
    </row>
    <row r="22" spans="2:42" ht="15" customHeight="1">
      <c r="B22" s="39">
        <v>4</v>
      </c>
      <c r="C22" s="26" t="s">
        <v>33</v>
      </c>
      <c r="D22" s="67" t="s">
        <v>56</v>
      </c>
      <c r="E22" s="211"/>
      <c r="F22" s="181"/>
      <c r="G22" s="110"/>
      <c r="H22" s="181"/>
      <c r="I22" s="181"/>
      <c r="J22" s="181"/>
      <c r="K22" s="181"/>
      <c r="L22" s="181"/>
      <c r="M22" s="182"/>
      <c r="N22" s="182"/>
      <c r="O22" s="182"/>
      <c r="P22" s="182"/>
      <c r="Q22" s="182"/>
      <c r="R22" s="110"/>
      <c r="S22" s="111"/>
      <c r="T22" s="128"/>
      <c r="U22" s="183"/>
      <c r="V22" s="212"/>
      <c r="W22" s="41">
        <v>15</v>
      </c>
      <c r="X22" s="42"/>
      <c r="Y22" s="42">
        <v>5</v>
      </c>
      <c r="Z22" s="42"/>
      <c r="AA22" s="42"/>
      <c r="AB22" s="43"/>
      <c r="AC22" s="43"/>
      <c r="AD22" s="43"/>
      <c r="AE22" s="43"/>
      <c r="AF22" s="43"/>
      <c r="AG22" s="43"/>
      <c r="AH22" s="43"/>
      <c r="AI22" s="43"/>
      <c r="AJ22" s="35"/>
      <c r="AK22" s="44">
        <f>SUM(W22:AH22)</f>
        <v>20</v>
      </c>
      <c r="AL22" s="44">
        <f>SUM(W22:AJ22)</f>
        <v>20</v>
      </c>
      <c r="AM22" s="45" t="s">
        <v>35</v>
      </c>
      <c r="AN22" s="113">
        <v>1</v>
      </c>
      <c r="AO22" s="195">
        <f>T22+AL22</f>
        <v>20</v>
      </c>
      <c r="AP22" s="196">
        <f>V22+AN22</f>
        <v>1</v>
      </c>
    </row>
    <row r="23" spans="2:42" ht="15" customHeight="1">
      <c r="B23" s="292" t="s">
        <v>186</v>
      </c>
      <c r="C23" s="292"/>
      <c r="D23" s="292"/>
      <c r="E23" s="140">
        <f t="shared" ref="E23:T23" si="0">SUM(E19:E22)</f>
        <v>35</v>
      </c>
      <c r="F23" s="140">
        <f t="shared" si="0"/>
        <v>0</v>
      </c>
      <c r="G23" s="140">
        <f t="shared" si="0"/>
        <v>20</v>
      </c>
      <c r="H23" s="140">
        <f t="shared" si="0"/>
        <v>40</v>
      </c>
      <c r="I23" s="140">
        <f t="shared" si="0"/>
        <v>0</v>
      </c>
      <c r="J23" s="140">
        <f t="shared" si="0"/>
        <v>0</v>
      </c>
      <c r="K23" s="140">
        <f t="shared" si="0"/>
        <v>0</v>
      </c>
      <c r="L23" s="140">
        <f t="shared" si="0"/>
        <v>0</v>
      </c>
      <c r="M23" s="140">
        <f t="shared" si="0"/>
        <v>0</v>
      </c>
      <c r="N23" s="140">
        <f t="shared" si="0"/>
        <v>0</v>
      </c>
      <c r="O23" s="140">
        <f t="shared" si="0"/>
        <v>0</v>
      </c>
      <c r="P23" s="140">
        <f t="shared" si="0"/>
        <v>0</v>
      </c>
      <c r="Q23" s="140">
        <f t="shared" si="0"/>
        <v>0</v>
      </c>
      <c r="R23" s="140">
        <f t="shared" si="0"/>
        <v>0</v>
      </c>
      <c r="S23" s="140">
        <f t="shared" si="0"/>
        <v>95</v>
      </c>
      <c r="T23" s="140">
        <f t="shared" si="0"/>
        <v>95</v>
      </c>
      <c r="U23" s="140"/>
      <c r="V23" s="141">
        <f t="shared" ref="V23:AL23" si="1">SUM(V19:V22)</f>
        <v>6</v>
      </c>
      <c r="W23" s="140">
        <f t="shared" si="1"/>
        <v>15</v>
      </c>
      <c r="X23" s="140">
        <f t="shared" si="1"/>
        <v>0</v>
      </c>
      <c r="Y23" s="140">
        <f t="shared" si="1"/>
        <v>5</v>
      </c>
      <c r="Z23" s="140">
        <f t="shared" si="1"/>
        <v>0</v>
      </c>
      <c r="AA23" s="140">
        <f t="shared" si="1"/>
        <v>0</v>
      </c>
      <c r="AB23" s="140">
        <f t="shared" si="1"/>
        <v>0</v>
      </c>
      <c r="AC23" s="140">
        <f t="shared" si="1"/>
        <v>0</v>
      </c>
      <c r="AD23" s="140">
        <f t="shared" si="1"/>
        <v>0</v>
      </c>
      <c r="AE23" s="140">
        <f t="shared" si="1"/>
        <v>0</v>
      </c>
      <c r="AF23" s="140">
        <f t="shared" si="1"/>
        <v>0</v>
      </c>
      <c r="AG23" s="140">
        <f t="shared" si="1"/>
        <v>0</v>
      </c>
      <c r="AH23" s="140">
        <f t="shared" si="1"/>
        <v>0</v>
      </c>
      <c r="AI23" s="140">
        <f t="shared" si="1"/>
        <v>0</v>
      </c>
      <c r="AJ23" s="140">
        <f t="shared" si="1"/>
        <v>0</v>
      </c>
      <c r="AK23" s="140">
        <f t="shared" si="1"/>
        <v>20</v>
      </c>
      <c r="AL23" s="140">
        <f t="shared" si="1"/>
        <v>20</v>
      </c>
      <c r="AM23" s="140"/>
      <c r="AN23" s="141">
        <f>SUM(AN19:AN22)</f>
        <v>1</v>
      </c>
      <c r="AO23" s="140">
        <f>SUM(AO19:AO22)</f>
        <v>115</v>
      </c>
      <c r="AP23" s="141">
        <f>SUM(AP19:AP22)</f>
        <v>7</v>
      </c>
    </row>
    <row r="24" spans="2:42" ht="15" customHeight="1">
      <c r="B24" s="293" t="s">
        <v>61</v>
      </c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293"/>
      <c r="AO24" s="293"/>
      <c r="AP24" s="293"/>
    </row>
    <row r="25" spans="2:42" ht="15" customHeight="1">
      <c r="B25" s="25">
        <v>5</v>
      </c>
      <c r="C25" s="26" t="s">
        <v>33</v>
      </c>
      <c r="D25" s="48" t="s">
        <v>67</v>
      </c>
      <c r="E25" s="2"/>
      <c r="F25" s="1"/>
      <c r="G25" s="1"/>
      <c r="H25" s="1"/>
      <c r="I25" s="1"/>
      <c r="J25" s="1"/>
      <c r="K25" s="1"/>
      <c r="L25" s="1"/>
      <c r="M25" s="1"/>
      <c r="N25" s="1">
        <v>30</v>
      </c>
      <c r="O25" s="1"/>
      <c r="P25" s="1"/>
      <c r="Q25" s="1"/>
      <c r="R25" s="1"/>
      <c r="S25" s="30"/>
      <c r="T25" s="30">
        <f>SUM(E25:R25)</f>
        <v>30</v>
      </c>
      <c r="U25" s="198" t="s">
        <v>35</v>
      </c>
      <c r="V25" s="32">
        <v>1</v>
      </c>
      <c r="W25" s="171"/>
      <c r="X25" s="172"/>
      <c r="Y25" s="199"/>
      <c r="Z25" s="172"/>
      <c r="AA25" s="172"/>
      <c r="AB25" s="172"/>
      <c r="AC25" s="172"/>
      <c r="AD25" s="172"/>
      <c r="AE25" s="173"/>
      <c r="AF25" s="173"/>
      <c r="AG25" s="173"/>
      <c r="AH25" s="173"/>
      <c r="AI25" s="173"/>
      <c r="AJ25" s="199"/>
      <c r="AK25" s="44"/>
      <c r="AL25" s="44"/>
      <c r="AM25" s="52"/>
      <c r="AN25" s="192"/>
      <c r="AO25" s="175">
        <f>T25+AL25</f>
        <v>30</v>
      </c>
      <c r="AP25" s="176">
        <f>V25+AN25</f>
        <v>1</v>
      </c>
    </row>
    <row r="26" spans="2:42" ht="15" customHeight="1">
      <c r="B26" s="213">
        <v>6</v>
      </c>
      <c r="C26" s="26" t="s">
        <v>33</v>
      </c>
      <c r="D26" s="67" t="s">
        <v>68</v>
      </c>
      <c r="E26" s="69"/>
      <c r="F26" s="70"/>
      <c r="G26" s="70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0"/>
      <c r="S26" s="72"/>
      <c r="T26" s="214"/>
      <c r="U26" s="215"/>
      <c r="V26" s="216"/>
      <c r="W26" s="98"/>
      <c r="X26" s="42"/>
      <c r="Y26" s="42"/>
      <c r="Z26" s="42"/>
      <c r="AA26" s="42"/>
      <c r="AB26" s="42"/>
      <c r="AC26" s="42"/>
      <c r="AD26" s="42"/>
      <c r="AE26" s="42"/>
      <c r="AF26" s="42">
        <v>30</v>
      </c>
      <c r="AG26" s="42"/>
      <c r="AH26" s="42"/>
      <c r="AI26" s="42"/>
      <c r="AJ26" s="42"/>
      <c r="AK26" s="111">
        <f>SUM(W26:AH26)</f>
        <v>30</v>
      </c>
      <c r="AL26" s="111">
        <f>SUM(W26:AJ26)</f>
        <v>30</v>
      </c>
      <c r="AM26" s="112" t="s">
        <v>37</v>
      </c>
      <c r="AN26" s="113">
        <v>2</v>
      </c>
      <c r="AO26" s="195">
        <f>T26+AL26</f>
        <v>30</v>
      </c>
      <c r="AP26" s="196">
        <f>V26+AN26</f>
        <v>2</v>
      </c>
    </row>
    <row r="27" spans="2:42" ht="15" customHeight="1">
      <c r="B27" s="292" t="s">
        <v>186</v>
      </c>
      <c r="C27" s="292"/>
      <c r="D27" s="292"/>
      <c r="E27" s="140">
        <f t="shared" ref="E27:T27" si="2">SUM(E25:E26)</f>
        <v>0</v>
      </c>
      <c r="F27" s="140">
        <f t="shared" si="2"/>
        <v>0</v>
      </c>
      <c r="G27" s="140">
        <f t="shared" si="2"/>
        <v>0</v>
      </c>
      <c r="H27" s="140">
        <f t="shared" si="2"/>
        <v>0</v>
      </c>
      <c r="I27" s="140">
        <f t="shared" si="2"/>
        <v>0</v>
      </c>
      <c r="J27" s="140">
        <f t="shared" si="2"/>
        <v>0</v>
      </c>
      <c r="K27" s="140">
        <f t="shared" si="2"/>
        <v>0</v>
      </c>
      <c r="L27" s="140">
        <f t="shared" si="2"/>
        <v>0</v>
      </c>
      <c r="M27" s="140">
        <f t="shared" si="2"/>
        <v>0</v>
      </c>
      <c r="N27" s="140">
        <f t="shared" si="2"/>
        <v>30</v>
      </c>
      <c r="O27" s="140">
        <f t="shared" si="2"/>
        <v>0</v>
      </c>
      <c r="P27" s="140">
        <f t="shared" si="2"/>
        <v>0</v>
      </c>
      <c r="Q27" s="140">
        <f t="shared" si="2"/>
        <v>0</v>
      </c>
      <c r="R27" s="140">
        <f t="shared" si="2"/>
        <v>0</v>
      </c>
      <c r="S27" s="140">
        <f t="shared" si="2"/>
        <v>0</v>
      </c>
      <c r="T27" s="140">
        <f t="shared" si="2"/>
        <v>30</v>
      </c>
      <c r="U27" s="140"/>
      <c r="V27" s="141">
        <f t="shared" ref="V27:AL27" si="3">SUM(V25:V26)</f>
        <v>1</v>
      </c>
      <c r="W27" s="140">
        <f t="shared" si="3"/>
        <v>0</v>
      </c>
      <c r="X27" s="140">
        <f t="shared" si="3"/>
        <v>0</v>
      </c>
      <c r="Y27" s="140">
        <f t="shared" si="3"/>
        <v>0</v>
      </c>
      <c r="Z27" s="140">
        <f t="shared" si="3"/>
        <v>0</v>
      </c>
      <c r="AA27" s="140">
        <f t="shared" si="3"/>
        <v>0</v>
      </c>
      <c r="AB27" s="140">
        <f t="shared" si="3"/>
        <v>0</v>
      </c>
      <c r="AC27" s="140">
        <f t="shared" si="3"/>
        <v>0</v>
      </c>
      <c r="AD27" s="140">
        <f t="shared" si="3"/>
        <v>0</v>
      </c>
      <c r="AE27" s="140">
        <f t="shared" si="3"/>
        <v>0</v>
      </c>
      <c r="AF27" s="140">
        <f t="shared" si="3"/>
        <v>30</v>
      </c>
      <c r="AG27" s="140">
        <f t="shared" si="3"/>
        <v>0</v>
      </c>
      <c r="AH27" s="140">
        <f t="shared" si="3"/>
        <v>0</v>
      </c>
      <c r="AI27" s="140">
        <f t="shared" si="3"/>
        <v>0</v>
      </c>
      <c r="AJ27" s="140">
        <f t="shared" si="3"/>
        <v>0</v>
      </c>
      <c r="AK27" s="140">
        <f t="shared" si="3"/>
        <v>30</v>
      </c>
      <c r="AL27" s="140">
        <f t="shared" si="3"/>
        <v>30</v>
      </c>
      <c r="AM27" s="140"/>
      <c r="AN27" s="141">
        <f>SUM(AN25:AN26)</f>
        <v>2</v>
      </c>
      <c r="AO27" s="140">
        <f>SUM(AO25:AO26)</f>
        <v>60</v>
      </c>
      <c r="AP27" s="141">
        <f>SUM(AP25:AP26)</f>
        <v>3</v>
      </c>
    </row>
    <row r="28" spans="2:42" ht="15" customHeight="1">
      <c r="B28" s="293" t="s">
        <v>84</v>
      </c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</row>
    <row r="29" spans="2:42" ht="15" customHeight="1">
      <c r="B29" s="25">
        <v>7</v>
      </c>
      <c r="C29" s="26" t="s">
        <v>33</v>
      </c>
      <c r="D29" s="27" t="s">
        <v>91</v>
      </c>
      <c r="E29" s="2">
        <v>15</v>
      </c>
      <c r="F29" s="1"/>
      <c r="G29" s="1"/>
      <c r="H29" s="1">
        <v>30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f>SUM(E29:P29)</f>
        <v>45</v>
      </c>
      <c r="T29" s="1">
        <f>SUM(E29:R29)</f>
        <v>45</v>
      </c>
      <c r="U29" s="198" t="s">
        <v>35</v>
      </c>
      <c r="V29" s="32">
        <v>3</v>
      </c>
      <c r="W29" s="171"/>
      <c r="X29" s="172"/>
      <c r="Y29" s="199"/>
      <c r="Z29" s="172"/>
      <c r="AA29" s="172"/>
      <c r="AB29" s="172"/>
      <c r="AC29" s="172"/>
      <c r="AD29" s="172"/>
      <c r="AE29" s="173"/>
      <c r="AF29" s="173"/>
      <c r="AG29" s="173"/>
      <c r="AH29" s="173"/>
      <c r="AI29" s="173"/>
      <c r="AJ29" s="199"/>
      <c r="AK29" s="44"/>
      <c r="AL29" s="44"/>
      <c r="AM29" s="52"/>
      <c r="AN29" s="192"/>
      <c r="AO29" s="175">
        <f>T29+AL29</f>
        <v>45</v>
      </c>
      <c r="AP29" s="176">
        <f>V29+AN29</f>
        <v>3</v>
      </c>
    </row>
    <row r="30" spans="2:42" ht="15" customHeight="1">
      <c r="B30" s="39">
        <v>8</v>
      </c>
      <c r="C30" s="26" t="s">
        <v>33</v>
      </c>
      <c r="D30" s="27" t="s">
        <v>92</v>
      </c>
      <c r="E30" s="41"/>
      <c r="F30" s="42"/>
      <c r="G30" s="42"/>
      <c r="H30" s="43"/>
      <c r="I30" s="35"/>
      <c r="J30" s="43"/>
      <c r="K30" s="43"/>
      <c r="L30" s="43"/>
      <c r="M30" s="43"/>
      <c r="N30" s="43"/>
      <c r="O30" s="43"/>
      <c r="P30" s="43"/>
      <c r="Q30" s="43"/>
      <c r="R30" s="42"/>
      <c r="S30" s="44"/>
      <c r="T30" s="35"/>
      <c r="U30" s="45"/>
      <c r="V30" s="177"/>
      <c r="W30" s="98">
        <v>10</v>
      </c>
      <c r="X30" s="42"/>
      <c r="Y30" s="42"/>
      <c r="Z30" s="42">
        <v>30</v>
      </c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>
        <f>SUM(W30:AH30)</f>
        <v>40</v>
      </c>
      <c r="AL30" s="42">
        <f>SUM(W30:AJ30)</f>
        <v>40</v>
      </c>
      <c r="AM30" s="45" t="s">
        <v>37</v>
      </c>
      <c r="AN30" s="46">
        <v>4</v>
      </c>
      <c r="AO30" s="175">
        <f>T30+AL30</f>
        <v>40</v>
      </c>
      <c r="AP30" s="176">
        <f>V30+AN30</f>
        <v>4</v>
      </c>
    </row>
    <row r="31" spans="2:42" ht="15" customHeight="1">
      <c r="B31" s="25">
        <v>9</v>
      </c>
      <c r="C31" s="26" t="s">
        <v>33</v>
      </c>
      <c r="D31" s="217" t="s">
        <v>98</v>
      </c>
      <c r="E31" s="69">
        <v>10</v>
      </c>
      <c r="F31" s="70"/>
      <c r="G31" s="70"/>
      <c r="H31" s="70">
        <v>40</v>
      </c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>
        <f>SUM(E31:P31)</f>
        <v>50</v>
      </c>
      <c r="T31" s="70">
        <f>SUM(E31:R31)</f>
        <v>50</v>
      </c>
      <c r="U31" s="73" t="s">
        <v>37</v>
      </c>
      <c r="V31" s="74">
        <v>3</v>
      </c>
      <c r="W31" s="109"/>
      <c r="X31" s="181"/>
      <c r="Y31" s="110"/>
      <c r="Z31" s="181"/>
      <c r="AA31" s="181"/>
      <c r="AB31" s="181"/>
      <c r="AC31" s="181"/>
      <c r="AD31" s="181"/>
      <c r="AE31" s="182"/>
      <c r="AF31" s="182"/>
      <c r="AG31" s="182"/>
      <c r="AH31" s="182"/>
      <c r="AI31" s="182"/>
      <c r="AJ31" s="110"/>
      <c r="AK31" s="111"/>
      <c r="AL31" s="128"/>
      <c r="AM31" s="183"/>
      <c r="AN31" s="184"/>
      <c r="AO31" s="195">
        <f>T31+AL31</f>
        <v>50</v>
      </c>
      <c r="AP31" s="196">
        <f>V31+AN31</f>
        <v>3</v>
      </c>
    </row>
    <row r="32" spans="2:42" ht="15" customHeight="1">
      <c r="B32" s="292" t="s">
        <v>186</v>
      </c>
      <c r="C32" s="292"/>
      <c r="D32" s="292"/>
      <c r="E32" s="140">
        <f t="shared" ref="E32:T32" si="4">SUM(E29:E31)</f>
        <v>25</v>
      </c>
      <c r="F32" s="140">
        <f t="shared" si="4"/>
        <v>0</v>
      </c>
      <c r="G32" s="140">
        <f t="shared" si="4"/>
        <v>0</v>
      </c>
      <c r="H32" s="140">
        <f t="shared" si="4"/>
        <v>70</v>
      </c>
      <c r="I32" s="140">
        <f t="shared" si="4"/>
        <v>0</v>
      </c>
      <c r="J32" s="140">
        <f t="shared" si="4"/>
        <v>0</v>
      </c>
      <c r="K32" s="140">
        <f t="shared" si="4"/>
        <v>0</v>
      </c>
      <c r="L32" s="140">
        <f t="shared" si="4"/>
        <v>0</v>
      </c>
      <c r="M32" s="140">
        <f t="shared" si="4"/>
        <v>0</v>
      </c>
      <c r="N32" s="140">
        <f t="shared" si="4"/>
        <v>0</v>
      </c>
      <c r="O32" s="140">
        <f t="shared" si="4"/>
        <v>0</v>
      </c>
      <c r="P32" s="140">
        <f t="shared" si="4"/>
        <v>0</v>
      </c>
      <c r="Q32" s="140">
        <f t="shared" si="4"/>
        <v>0</v>
      </c>
      <c r="R32" s="140">
        <f t="shared" si="4"/>
        <v>0</v>
      </c>
      <c r="S32" s="140">
        <f t="shared" si="4"/>
        <v>95</v>
      </c>
      <c r="T32" s="140">
        <f t="shared" si="4"/>
        <v>95</v>
      </c>
      <c r="U32" s="140"/>
      <c r="V32" s="141">
        <f t="shared" ref="V32:AL32" si="5">SUM(V29:V31)</f>
        <v>6</v>
      </c>
      <c r="W32" s="140">
        <f t="shared" si="5"/>
        <v>10</v>
      </c>
      <c r="X32" s="140">
        <f t="shared" si="5"/>
        <v>0</v>
      </c>
      <c r="Y32" s="140">
        <f t="shared" si="5"/>
        <v>0</v>
      </c>
      <c r="Z32" s="140">
        <f t="shared" si="5"/>
        <v>30</v>
      </c>
      <c r="AA32" s="140">
        <f t="shared" si="5"/>
        <v>0</v>
      </c>
      <c r="AB32" s="140">
        <f t="shared" si="5"/>
        <v>0</v>
      </c>
      <c r="AC32" s="140">
        <f t="shared" si="5"/>
        <v>0</v>
      </c>
      <c r="AD32" s="140">
        <f t="shared" si="5"/>
        <v>0</v>
      </c>
      <c r="AE32" s="140">
        <f t="shared" si="5"/>
        <v>0</v>
      </c>
      <c r="AF32" s="140">
        <f t="shared" si="5"/>
        <v>0</v>
      </c>
      <c r="AG32" s="140">
        <f t="shared" si="5"/>
        <v>0</v>
      </c>
      <c r="AH32" s="140">
        <f t="shared" si="5"/>
        <v>0</v>
      </c>
      <c r="AI32" s="140">
        <f t="shared" si="5"/>
        <v>0</v>
      </c>
      <c r="AJ32" s="140">
        <f t="shared" si="5"/>
        <v>0</v>
      </c>
      <c r="AK32" s="140">
        <f t="shared" si="5"/>
        <v>40</v>
      </c>
      <c r="AL32" s="140">
        <f t="shared" si="5"/>
        <v>40</v>
      </c>
      <c r="AM32" s="140"/>
      <c r="AN32" s="141">
        <f>SUM(AN29:AN31)</f>
        <v>4</v>
      </c>
      <c r="AO32" s="140">
        <f>SUM(AO29:AO31)</f>
        <v>135</v>
      </c>
      <c r="AP32" s="141">
        <f>SUM(AP29:AP31)</f>
        <v>10</v>
      </c>
    </row>
    <row r="33" spans="2:42" ht="15" customHeight="1">
      <c r="B33" s="293" t="s">
        <v>105</v>
      </c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</row>
    <row r="34" spans="2:42" ht="15" customHeight="1">
      <c r="B34" s="39">
        <v>10</v>
      </c>
      <c r="C34" s="26" t="s">
        <v>33</v>
      </c>
      <c r="D34" s="97" t="s">
        <v>107</v>
      </c>
      <c r="E34" s="115">
        <v>25</v>
      </c>
      <c r="F34" s="42"/>
      <c r="G34" s="42"/>
      <c r="H34" s="35"/>
      <c r="I34" s="35"/>
      <c r="J34" s="35"/>
      <c r="K34" s="35"/>
      <c r="L34" s="35"/>
      <c r="M34" s="35"/>
      <c r="N34" s="35"/>
      <c r="O34" s="35"/>
      <c r="P34" s="42"/>
      <c r="Q34" s="35"/>
      <c r="R34" s="42"/>
      <c r="S34" s="42">
        <f>SUM(E34:P34)</f>
        <v>25</v>
      </c>
      <c r="T34" s="42">
        <f>SUM(E34:R34)</f>
        <v>25</v>
      </c>
      <c r="U34" s="99" t="s">
        <v>37</v>
      </c>
      <c r="V34" s="106">
        <v>2</v>
      </c>
      <c r="W34" s="115"/>
      <c r="X34" s="42"/>
      <c r="Y34" s="42"/>
      <c r="Z34" s="35"/>
      <c r="AA34" s="35"/>
      <c r="AB34" s="35"/>
      <c r="AC34" s="35"/>
      <c r="AD34" s="35"/>
      <c r="AE34" s="35"/>
      <c r="AF34" s="35"/>
      <c r="AG34" s="35"/>
      <c r="AH34" s="42"/>
      <c r="AI34" s="35"/>
      <c r="AJ34" s="42"/>
      <c r="AK34" s="42"/>
      <c r="AL34" s="42"/>
      <c r="AM34" s="99"/>
      <c r="AN34" s="106"/>
      <c r="AO34" s="175">
        <f t="shared" ref="AO34:AO48" si="6">T34+AL34</f>
        <v>25</v>
      </c>
      <c r="AP34" s="176">
        <f t="shared" ref="AP34:AP48" si="7">V34+AN34</f>
        <v>2</v>
      </c>
    </row>
    <row r="35" spans="2:42" ht="15" customHeight="1">
      <c r="B35" s="25">
        <v>11</v>
      </c>
      <c r="C35" s="26" t="s">
        <v>33</v>
      </c>
      <c r="D35" s="48" t="s">
        <v>110</v>
      </c>
      <c r="E35" s="115">
        <v>25</v>
      </c>
      <c r="F35" s="42"/>
      <c r="G35" s="42"/>
      <c r="H35" s="35"/>
      <c r="I35" s="35"/>
      <c r="J35" s="35"/>
      <c r="K35" s="35"/>
      <c r="L35" s="35"/>
      <c r="M35" s="35"/>
      <c r="N35" s="35"/>
      <c r="O35" s="35"/>
      <c r="P35" s="42"/>
      <c r="Q35" s="35"/>
      <c r="R35" s="42"/>
      <c r="S35" s="42">
        <f>SUM(E35:P35)</f>
        <v>25</v>
      </c>
      <c r="T35" s="42">
        <f>SUM(E35:R35)</f>
        <v>25</v>
      </c>
      <c r="U35" s="99" t="s">
        <v>35</v>
      </c>
      <c r="V35" s="106">
        <v>2</v>
      </c>
      <c r="W35" s="115"/>
      <c r="X35" s="42"/>
      <c r="Y35" s="42"/>
      <c r="Z35" s="35"/>
      <c r="AA35" s="35"/>
      <c r="AB35" s="35"/>
      <c r="AC35" s="35"/>
      <c r="AD35" s="35"/>
      <c r="AE35" s="35"/>
      <c r="AF35" s="35"/>
      <c r="AG35" s="35"/>
      <c r="AH35" s="42"/>
      <c r="AI35" s="35"/>
      <c r="AJ35" s="42"/>
      <c r="AK35" s="42"/>
      <c r="AL35" s="42"/>
      <c r="AM35" s="99"/>
      <c r="AN35" s="106"/>
      <c r="AO35" s="175">
        <f t="shared" si="6"/>
        <v>25</v>
      </c>
      <c r="AP35" s="176">
        <f t="shared" si="7"/>
        <v>2</v>
      </c>
    </row>
    <row r="36" spans="2:42" ht="15" customHeight="1">
      <c r="B36" s="39">
        <v>12</v>
      </c>
      <c r="C36" s="26" t="s">
        <v>33</v>
      </c>
      <c r="D36" s="48" t="s">
        <v>111</v>
      </c>
      <c r="E36" s="115"/>
      <c r="F36" s="42"/>
      <c r="G36" s="42"/>
      <c r="H36" s="35"/>
      <c r="I36" s="35"/>
      <c r="J36" s="35"/>
      <c r="K36" s="35"/>
      <c r="L36" s="35"/>
      <c r="M36" s="35"/>
      <c r="N36" s="35"/>
      <c r="O36" s="35"/>
      <c r="P36" s="42"/>
      <c r="Q36" s="35"/>
      <c r="R36" s="42"/>
      <c r="S36" s="42"/>
      <c r="T36" s="42"/>
      <c r="U36" s="99"/>
      <c r="V36" s="106"/>
      <c r="W36" s="115">
        <v>25</v>
      </c>
      <c r="X36" s="42"/>
      <c r="Y36" s="42"/>
      <c r="Z36" s="35"/>
      <c r="AA36" s="35"/>
      <c r="AB36" s="35"/>
      <c r="AC36" s="35"/>
      <c r="AD36" s="35"/>
      <c r="AE36" s="35"/>
      <c r="AF36" s="35"/>
      <c r="AG36" s="35"/>
      <c r="AH36" s="42"/>
      <c r="AI36" s="35"/>
      <c r="AJ36" s="42"/>
      <c r="AK36" s="42">
        <f>SUM(W36:AH36)</f>
        <v>25</v>
      </c>
      <c r="AL36" s="42">
        <f>SUM(W36:AJ36)</f>
        <v>25</v>
      </c>
      <c r="AM36" s="99" t="s">
        <v>37</v>
      </c>
      <c r="AN36" s="106">
        <v>2</v>
      </c>
      <c r="AO36" s="175">
        <f t="shared" si="6"/>
        <v>25</v>
      </c>
      <c r="AP36" s="176">
        <f t="shared" si="7"/>
        <v>2</v>
      </c>
    </row>
    <row r="37" spans="2:42" ht="15" customHeight="1">
      <c r="B37" s="25">
        <v>13</v>
      </c>
      <c r="C37" s="26" t="s">
        <v>33</v>
      </c>
      <c r="D37" s="48" t="s">
        <v>109</v>
      </c>
      <c r="E37" s="115"/>
      <c r="F37" s="42"/>
      <c r="G37" s="42"/>
      <c r="H37" s="35"/>
      <c r="I37" s="35"/>
      <c r="J37" s="35"/>
      <c r="K37" s="35"/>
      <c r="L37" s="35"/>
      <c r="M37" s="35"/>
      <c r="N37" s="35"/>
      <c r="O37" s="35"/>
      <c r="P37" s="42"/>
      <c r="Q37" s="35"/>
      <c r="R37" s="42"/>
      <c r="S37" s="42"/>
      <c r="T37" s="42"/>
      <c r="U37" s="99"/>
      <c r="V37" s="106"/>
      <c r="W37" s="115">
        <v>15</v>
      </c>
      <c r="X37" s="42"/>
      <c r="Y37" s="42"/>
      <c r="Z37" s="35"/>
      <c r="AA37" s="35"/>
      <c r="AB37" s="35"/>
      <c r="AC37" s="35"/>
      <c r="AD37" s="35"/>
      <c r="AE37" s="35"/>
      <c r="AF37" s="35"/>
      <c r="AG37" s="35"/>
      <c r="AH37" s="42"/>
      <c r="AI37" s="35"/>
      <c r="AJ37" s="42"/>
      <c r="AK37" s="42">
        <f>SUM(W37:AH37)</f>
        <v>15</v>
      </c>
      <c r="AL37" s="42">
        <f>SUM(W37:AJ37)</f>
        <v>15</v>
      </c>
      <c r="AM37" s="99" t="s">
        <v>37</v>
      </c>
      <c r="AN37" s="106">
        <v>2</v>
      </c>
      <c r="AO37" s="175">
        <f t="shared" si="6"/>
        <v>15</v>
      </c>
      <c r="AP37" s="176">
        <f t="shared" si="7"/>
        <v>2</v>
      </c>
    </row>
    <row r="38" spans="2:42" ht="15" customHeight="1">
      <c r="B38" s="39">
        <v>14</v>
      </c>
      <c r="C38" s="26" t="s">
        <v>33</v>
      </c>
      <c r="D38" s="48" t="s">
        <v>113</v>
      </c>
      <c r="E38" s="115">
        <v>15</v>
      </c>
      <c r="F38" s="42"/>
      <c r="G38" s="42"/>
      <c r="H38" s="35"/>
      <c r="I38" s="35"/>
      <c r="J38" s="35"/>
      <c r="K38" s="35"/>
      <c r="L38" s="35"/>
      <c r="M38" s="35"/>
      <c r="N38" s="35"/>
      <c r="O38" s="35"/>
      <c r="P38" s="42"/>
      <c r="Q38" s="35"/>
      <c r="R38" s="42"/>
      <c r="S38" s="42">
        <f>SUM(E38:P38)</f>
        <v>15</v>
      </c>
      <c r="T38" s="42">
        <f>SUM(E38:R38)</f>
        <v>15</v>
      </c>
      <c r="U38" s="99" t="s">
        <v>35</v>
      </c>
      <c r="V38" s="106">
        <v>1</v>
      </c>
      <c r="W38" s="41"/>
      <c r="X38" s="42"/>
      <c r="Y38" s="180"/>
      <c r="Z38" s="49"/>
      <c r="AA38" s="49"/>
      <c r="AB38" s="49"/>
      <c r="AC38" s="49"/>
      <c r="AD38" s="49"/>
      <c r="AE38" s="43"/>
      <c r="AF38" s="43"/>
      <c r="AG38" s="43"/>
      <c r="AH38" s="43"/>
      <c r="AI38" s="43"/>
      <c r="AJ38" s="42"/>
      <c r="AK38" s="44"/>
      <c r="AL38" s="35"/>
      <c r="AM38" s="45"/>
      <c r="AN38" s="178"/>
      <c r="AO38" s="175">
        <f t="shared" si="6"/>
        <v>15</v>
      </c>
      <c r="AP38" s="176">
        <f t="shared" si="7"/>
        <v>1</v>
      </c>
    </row>
    <row r="39" spans="2:42" ht="15" customHeight="1">
      <c r="B39" s="25">
        <v>15</v>
      </c>
      <c r="C39" s="26" t="s">
        <v>33</v>
      </c>
      <c r="D39" s="48" t="s">
        <v>114</v>
      </c>
      <c r="E39" s="115">
        <v>15</v>
      </c>
      <c r="F39" s="42"/>
      <c r="G39" s="42"/>
      <c r="H39" s="35"/>
      <c r="I39" s="35"/>
      <c r="J39" s="35"/>
      <c r="K39" s="35"/>
      <c r="L39" s="35"/>
      <c r="M39" s="35"/>
      <c r="N39" s="35"/>
      <c r="O39" s="35"/>
      <c r="P39" s="42"/>
      <c r="Q39" s="35"/>
      <c r="R39" s="42"/>
      <c r="S39" s="42">
        <f>SUM(E39:P39)</f>
        <v>15</v>
      </c>
      <c r="T39" s="42">
        <f>SUM(E39:R39)</f>
        <v>15</v>
      </c>
      <c r="U39" s="99" t="s">
        <v>35</v>
      </c>
      <c r="V39" s="106">
        <v>2</v>
      </c>
      <c r="W39" s="115"/>
      <c r="X39" s="42"/>
      <c r="Y39" s="42"/>
      <c r="Z39" s="35"/>
      <c r="AA39" s="35"/>
      <c r="AB39" s="35"/>
      <c r="AC39" s="35"/>
      <c r="AD39" s="35"/>
      <c r="AE39" s="35"/>
      <c r="AF39" s="35"/>
      <c r="AG39" s="35"/>
      <c r="AH39" s="42"/>
      <c r="AI39" s="35"/>
      <c r="AJ39" s="42"/>
      <c r="AK39" s="42"/>
      <c r="AL39" s="42"/>
      <c r="AM39" s="99"/>
      <c r="AN39" s="106"/>
      <c r="AO39" s="175">
        <f t="shared" si="6"/>
        <v>15</v>
      </c>
      <c r="AP39" s="176">
        <f t="shared" si="7"/>
        <v>2</v>
      </c>
    </row>
    <row r="40" spans="2:42" ht="15" customHeight="1">
      <c r="B40" s="39">
        <v>16</v>
      </c>
      <c r="C40" s="26" t="s">
        <v>33</v>
      </c>
      <c r="D40" s="48" t="s">
        <v>115</v>
      </c>
      <c r="E40" s="115"/>
      <c r="F40" s="98"/>
      <c r="G40" s="42"/>
      <c r="H40" s="125"/>
      <c r="I40" s="125"/>
      <c r="J40" s="125"/>
      <c r="K40" s="125"/>
      <c r="L40" s="125"/>
      <c r="M40" s="35"/>
      <c r="N40" s="35"/>
      <c r="O40" s="35"/>
      <c r="P40" s="42"/>
      <c r="Q40" s="35"/>
      <c r="R40" s="42"/>
      <c r="S40" s="199"/>
      <c r="T40" s="42"/>
      <c r="U40" s="99"/>
      <c r="V40" s="106"/>
      <c r="W40" s="115">
        <v>10</v>
      </c>
      <c r="X40" s="42"/>
      <c r="Y40" s="42"/>
      <c r="Z40" s="35"/>
      <c r="AA40" s="35"/>
      <c r="AB40" s="35"/>
      <c r="AC40" s="35"/>
      <c r="AD40" s="35"/>
      <c r="AE40" s="35"/>
      <c r="AF40" s="35"/>
      <c r="AG40" s="35"/>
      <c r="AH40" s="42"/>
      <c r="AI40" s="35"/>
      <c r="AJ40" s="42"/>
      <c r="AK40" s="42">
        <f>SUM(W40:AH40)</f>
        <v>10</v>
      </c>
      <c r="AL40" s="42">
        <f>SUM(W40:AJ40)</f>
        <v>10</v>
      </c>
      <c r="AM40" s="99" t="s">
        <v>37</v>
      </c>
      <c r="AN40" s="106">
        <v>2</v>
      </c>
      <c r="AO40" s="175">
        <f t="shared" si="6"/>
        <v>10</v>
      </c>
      <c r="AP40" s="176">
        <f t="shared" si="7"/>
        <v>2</v>
      </c>
    </row>
    <row r="41" spans="2:42" ht="15" customHeight="1">
      <c r="B41" s="25">
        <v>17</v>
      </c>
      <c r="C41" s="26" t="s">
        <v>33</v>
      </c>
      <c r="D41" s="48" t="s">
        <v>116</v>
      </c>
      <c r="E41" s="115"/>
      <c r="F41" s="98"/>
      <c r="G41" s="42"/>
      <c r="H41" s="125"/>
      <c r="I41" s="125"/>
      <c r="J41" s="125"/>
      <c r="K41" s="125"/>
      <c r="L41" s="125"/>
      <c r="M41" s="35"/>
      <c r="N41" s="35"/>
      <c r="O41" s="35"/>
      <c r="P41" s="42"/>
      <c r="Q41" s="35"/>
      <c r="R41" s="42"/>
      <c r="S41" s="199"/>
      <c r="T41" s="42"/>
      <c r="U41" s="99"/>
      <c r="V41" s="106"/>
      <c r="W41" s="115">
        <v>15</v>
      </c>
      <c r="X41" s="42"/>
      <c r="Y41" s="42"/>
      <c r="Z41" s="35"/>
      <c r="AA41" s="35"/>
      <c r="AB41" s="35"/>
      <c r="AC41" s="35"/>
      <c r="AD41" s="35"/>
      <c r="AE41" s="35"/>
      <c r="AF41" s="35"/>
      <c r="AG41" s="35"/>
      <c r="AH41" s="42"/>
      <c r="AI41" s="35"/>
      <c r="AJ41" s="42"/>
      <c r="AK41" s="42">
        <f>SUM(W41:AH41)</f>
        <v>15</v>
      </c>
      <c r="AL41" s="42">
        <f>SUM(W41:AJ41)</f>
        <v>15</v>
      </c>
      <c r="AM41" s="99" t="s">
        <v>35</v>
      </c>
      <c r="AN41" s="106">
        <v>1</v>
      </c>
      <c r="AO41" s="175">
        <f t="shared" si="6"/>
        <v>15</v>
      </c>
      <c r="AP41" s="176">
        <f t="shared" si="7"/>
        <v>1</v>
      </c>
    </row>
    <row r="42" spans="2:42" ht="15" customHeight="1">
      <c r="B42" s="39">
        <v>18</v>
      </c>
      <c r="C42" s="26" t="s">
        <v>33</v>
      </c>
      <c r="D42" s="48" t="s">
        <v>118</v>
      </c>
      <c r="E42" s="41"/>
      <c r="F42" s="42"/>
      <c r="G42" s="180"/>
      <c r="H42" s="49"/>
      <c r="I42" s="49"/>
      <c r="J42" s="49"/>
      <c r="K42" s="49"/>
      <c r="L42" s="49"/>
      <c r="M42" s="43"/>
      <c r="N42" s="43"/>
      <c r="O42" s="43"/>
      <c r="P42" s="43"/>
      <c r="Q42" s="43"/>
      <c r="R42" s="42"/>
      <c r="S42" s="44"/>
      <c r="T42" s="35"/>
      <c r="U42" s="45"/>
      <c r="V42" s="192"/>
      <c r="W42" s="115">
        <v>15</v>
      </c>
      <c r="X42" s="42"/>
      <c r="Y42" s="42"/>
      <c r="Z42" s="35"/>
      <c r="AA42" s="35"/>
      <c r="AB42" s="35"/>
      <c r="AC42" s="35"/>
      <c r="AD42" s="35"/>
      <c r="AE42" s="35"/>
      <c r="AF42" s="35"/>
      <c r="AG42" s="35"/>
      <c r="AH42" s="42"/>
      <c r="AI42" s="35"/>
      <c r="AJ42" s="42"/>
      <c r="AK42" s="42">
        <f>SUM(W42:AH42)</f>
        <v>15</v>
      </c>
      <c r="AL42" s="42">
        <f>SUM(W42:AJ42)</f>
        <v>15</v>
      </c>
      <c r="AM42" s="99" t="s">
        <v>35</v>
      </c>
      <c r="AN42" s="106">
        <v>1</v>
      </c>
      <c r="AO42" s="175">
        <f t="shared" si="6"/>
        <v>15</v>
      </c>
      <c r="AP42" s="176">
        <f t="shared" si="7"/>
        <v>1</v>
      </c>
    </row>
    <row r="43" spans="2:42" ht="15" customHeight="1">
      <c r="B43" s="25">
        <v>19</v>
      </c>
      <c r="C43" s="26" t="s">
        <v>33</v>
      </c>
      <c r="D43" s="48" t="s">
        <v>122</v>
      </c>
      <c r="E43" s="41"/>
      <c r="F43" s="42"/>
      <c r="G43" s="42"/>
      <c r="H43" s="43"/>
      <c r="I43" s="35"/>
      <c r="J43" s="43"/>
      <c r="K43" s="43"/>
      <c r="L43" s="43"/>
      <c r="M43" s="43"/>
      <c r="N43" s="43"/>
      <c r="O43" s="43"/>
      <c r="P43" s="43"/>
      <c r="Q43" s="43"/>
      <c r="R43" s="42"/>
      <c r="S43" s="44"/>
      <c r="T43" s="35"/>
      <c r="U43" s="45"/>
      <c r="V43" s="192"/>
      <c r="W43" s="115">
        <v>10</v>
      </c>
      <c r="X43" s="42"/>
      <c r="Y43" s="42"/>
      <c r="Z43" s="35"/>
      <c r="AA43" s="35"/>
      <c r="AB43" s="35"/>
      <c r="AC43" s="35"/>
      <c r="AD43" s="35"/>
      <c r="AE43" s="35"/>
      <c r="AF43" s="35"/>
      <c r="AG43" s="35"/>
      <c r="AH43" s="42"/>
      <c r="AI43" s="35"/>
      <c r="AJ43" s="42"/>
      <c r="AK43" s="42">
        <f>SUM(W43:AH43)</f>
        <v>10</v>
      </c>
      <c r="AL43" s="42">
        <f>SUM(W43:AJ43)</f>
        <v>10</v>
      </c>
      <c r="AM43" s="99" t="s">
        <v>35</v>
      </c>
      <c r="AN43" s="106">
        <v>1</v>
      </c>
      <c r="AO43" s="175">
        <f t="shared" si="6"/>
        <v>10</v>
      </c>
      <c r="AP43" s="176">
        <f t="shared" si="7"/>
        <v>1</v>
      </c>
    </row>
    <row r="44" spans="2:42" ht="15" customHeight="1">
      <c r="B44" s="39">
        <v>20</v>
      </c>
      <c r="C44" s="26" t="s">
        <v>33</v>
      </c>
      <c r="D44" s="48" t="s">
        <v>124</v>
      </c>
      <c r="E44" s="115">
        <v>35</v>
      </c>
      <c r="F44" s="42"/>
      <c r="G44" s="42"/>
      <c r="H44" s="35"/>
      <c r="I44" s="35"/>
      <c r="J44" s="35"/>
      <c r="K44" s="35">
        <v>10</v>
      </c>
      <c r="L44" s="35"/>
      <c r="M44" s="35"/>
      <c r="N44" s="35"/>
      <c r="O44" s="35"/>
      <c r="P44" s="42"/>
      <c r="Q44" s="35"/>
      <c r="R44" s="42"/>
      <c r="S44" s="42">
        <f>SUM(E44:P44)</f>
        <v>45</v>
      </c>
      <c r="T44" s="42">
        <f>SUM(E44:R44)</f>
        <v>45</v>
      </c>
      <c r="U44" s="99" t="s">
        <v>35</v>
      </c>
      <c r="V44" s="106">
        <v>2</v>
      </c>
      <c r="W44" s="115"/>
      <c r="X44" s="42"/>
      <c r="Y44" s="42"/>
      <c r="Z44" s="35"/>
      <c r="AA44" s="35"/>
      <c r="AB44" s="35"/>
      <c r="AC44" s="35"/>
      <c r="AD44" s="35"/>
      <c r="AE44" s="35"/>
      <c r="AF44" s="35"/>
      <c r="AG44" s="35"/>
      <c r="AH44" s="42"/>
      <c r="AI44" s="35"/>
      <c r="AJ44" s="42"/>
      <c r="AK44" s="42"/>
      <c r="AL44" s="42"/>
      <c r="AM44" s="99"/>
      <c r="AN44" s="106"/>
      <c r="AO44" s="175">
        <f t="shared" si="6"/>
        <v>45</v>
      </c>
      <c r="AP44" s="176">
        <f t="shared" si="7"/>
        <v>2</v>
      </c>
    </row>
    <row r="45" spans="2:42" ht="15" customHeight="1">
      <c r="B45" s="25">
        <v>21</v>
      </c>
      <c r="C45" s="26" t="s">
        <v>33</v>
      </c>
      <c r="D45" s="48" t="s">
        <v>129</v>
      </c>
      <c r="E45" s="115">
        <v>30</v>
      </c>
      <c r="F45" s="42"/>
      <c r="G45" s="42">
        <v>10</v>
      </c>
      <c r="H45" s="35"/>
      <c r="I45" s="35"/>
      <c r="J45" s="35"/>
      <c r="K45" s="35">
        <v>20</v>
      </c>
      <c r="L45" s="35"/>
      <c r="M45" s="35"/>
      <c r="N45" s="35"/>
      <c r="O45" s="35"/>
      <c r="P45" s="42"/>
      <c r="Q45" s="35"/>
      <c r="R45" s="42"/>
      <c r="S45" s="42">
        <f>SUM(E45:P45)</f>
        <v>60</v>
      </c>
      <c r="T45" s="42">
        <f>SUM(E45:R45)</f>
        <v>60</v>
      </c>
      <c r="U45" s="99" t="s">
        <v>35</v>
      </c>
      <c r="V45" s="106">
        <v>2</v>
      </c>
      <c r="W45" s="115"/>
      <c r="X45" s="42"/>
      <c r="Y45" s="42"/>
      <c r="Z45" s="35"/>
      <c r="AA45" s="35"/>
      <c r="AB45" s="35"/>
      <c r="AC45" s="35"/>
      <c r="AD45" s="35"/>
      <c r="AE45" s="35"/>
      <c r="AF45" s="35"/>
      <c r="AG45" s="35"/>
      <c r="AH45" s="42"/>
      <c r="AI45" s="35"/>
      <c r="AJ45" s="42"/>
      <c r="AK45" s="42"/>
      <c r="AL45" s="42"/>
      <c r="AM45" s="99"/>
      <c r="AN45" s="106"/>
      <c r="AO45" s="175">
        <f t="shared" si="6"/>
        <v>60</v>
      </c>
      <c r="AP45" s="176">
        <f t="shared" si="7"/>
        <v>2</v>
      </c>
    </row>
    <row r="46" spans="2:42" ht="15" customHeight="1">
      <c r="B46" s="39">
        <v>22</v>
      </c>
      <c r="C46" s="26" t="s">
        <v>33</v>
      </c>
      <c r="D46" s="48" t="s">
        <v>131</v>
      </c>
      <c r="E46" s="41"/>
      <c r="F46" s="42"/>
      <c r="G46" s="42"/>
      <c r="H46" s="43"/>
      <c r="I46" s="35"/>
      <c r="J46" s="43"/>
      <c r="K46" s="43"/>
      <c r="L46" s="43"/>
      <c r="M46" s="43"/>
      <c r="N46" s="43"/>
      <c r="O46" s="43"/>
      <c r="P46" s="43"/>
      <c r="Q46" s="43"/>
      <c r="R46" s="42"/>
      <c r="S46" s="44"/>
      <c r="T46" s="35"/>
      <c r="U46" s="45"/>
      <c r="V46" s="192"/>
      <c r="W46" s="115">
        <v>25</v>
      </c>
      <c r="X46" s="42"/>
      <c r="Y46" s="42"/>
      <c r="Z46" s="35"/>
      <c r="AA46" s="35"/>
      <c r="AB46" s="35"/>
      <c r="AC46" s="35">
        <v>20</v>
      </c>
      <c r="AD46" s="35"/>
      <c r="AE46" s="35"/>
      <c r="AF46" s="35"/>
      <c r="AG46" s="35"/>
      <c r="AH46" s="42"/>
      <c r="AI46" s="35"/>
      <c r="AJ46" s="42"/>
      <c r="AK46" s="42">
        <f>SUM(W46:AH46)</f>
        <v>45</v>
      </c>
      <c r="AL46" s="42">
        <f>SUM(W46:AJ46)</f>
        <v>45</v>
      </c>
      <c r="AM46" s="99" t="s">
        <v>37</v>
      </c>
      <c r="AN46" s="106">
        <v>3</v>
      </c>
      <c r="AO46" s="175">
        <f t="shared" si="6"/>
        <v>45</v>
      </c>
      <c r="AP46" s="176">
        <f t="shared" si="7"/>
        <v>3</v>
      </c>
    </row>
    <row r="47" spans="2:42" ht="15" customHeight="1">
      <c r="B47" s="25">
        <v>23</v>
      </c>
      <c r="C47" s="26" t="s">
        <v>33</v>
      </c>
      <c r="D47" s="48" t="s">
        <v>137</v>
      </c>
      <c r="E47" s="115">
        <v>25</v>
      </c>
      <c r="F47" s="42"/>
      <c r="G47" s="42"/>
      <c r="H47" s="35"/>
      <c r="I47" s="35"/>
      <c r="J47" s="35"/>
      <c r="K47" s="35">
        <v>20</v>
      </c>
      <c r="L47" s="35"/>
      <c r="M47" s="35"/>
      <c r="N47" s="35"/>
      <c r="O47" s="35"/>
      <c r="P47" s="42"/>
      <c r="Q47" s="35"/>
      <c r="R47" s="42"/>
      <c r="S47" s="42">
        <f>SUM(E47:P47)</f>
        <v>45</v>
      </c>
      <c r="T47" s="42">
        <f>SUM(E47:R47)</f>
        <v>45</v>
      </c>
      <c r="U47" s="99" t="s">
        <v>37</v>
      </c>
      <c r="V47" s="106">
        <v>3</v>
      </c>
      <c r="W47" s="115"/>
      <c r="X47" s="42"/>
      <c r="Y47" s="42"/>
      <c r="Z47" s="35"/>
      <c r="AA47" s="35"/>
      <c r="AB47" s="35"/>
      <c r="AC47" s="35"/>
      <c r="AD47" s="35"/>
      <c r="AE47" s="35"/>
      <c r="AF47" s="35"/>
      <c r="AG47" s="35"/>
      <c r="AH47" s="42"/>
      <c r="AI47" s="35"/>
      <c r="AJ47" s="42"/>
      <c r="AK47" s="42"/>
      <c r="AL47" s="42"/>
      <c r="AM47" s="99"/>
      <c r="AN47" s="106"/>
      <c r="AO47" s="175">
        <f t="shared" si="6"/>
        <v>45</v>
      </c>
      <c r="AP47" s="176">
        <f t="shared" si="7"/>
        <v>3</v>
      </c>
    </row>
    <row r="48" spans="2:42" ht="15" customHeight="1">
      <c r="B48" s="39">
        <v>24</v>
      </c>
      <c r="C48" s="26" t="s">
        <v>33</v>
      </c>
      <c r="D48" s="48" t="s">
        <v>138</v>
      </c>
      <c r="E48" s="115">
        <v>30</v>
      </c>
      <c r="F48" s="42"/>
      <c r="G48" s="42"/>
      <c r="H48" s="35"/>
      <c r="I48" s="35"/>
      <c r="J48" s="35"/>
      <c r="K48" s="35">
        <v>20</v>
      </c>
      <c r="L48" s="35"/>
      <c r="M48" s="35"/>
      <c r="N48" s="35"/>
      <c r="O48" s="35"/>
      <c r="P48" s="42"/>
      <c r="Q48" s="35"/>
      <c r="R48" s="42"/>
      <c r="S48" s="42">
        <f>SUM(E48:P48)</f>
        <v>50</v>
      </c>
      <c r="T48" s="42">
        <f>SUM(E48:R48)</f>
        <v>50</v>
      </c>
      <c r="U48" s="99" t="s">
        <v>37</v>
      </c>
      <c r="V48" s="106">
        <v>3</v>
      </c>
      <c r="W48" s="115"/>
      <c r="X48" s="42"/>
      <c r="Y48" s="42"/>
      <c r="Z48" s="35"/>
      <c r="AA48" s="35"/>
      <c r="AB48" s="35"/>
      <c r="AC48" s="35"/>
      <c r="AD48" s="35"/>
      <c r="AE48" s="35"/>
      <c r="AF48" s="35"/>
      <c r="AG48" s="35"/>
      <c r="AH48" s="42"/>
      <c r="AI48" s="35"/>
      <c r="AJ48" s="42"/>
      <c r="AK48" s="42"/>
      <c r="AL48" s="42"/>
      <c r="AM48" s="99"/>
      <c r="AN48" s="106"/>
      <c r="AO48" s="175">
        <f t="shared" si="6"/>
        <v>50</v>
      </c>
      <c r="AP48" s="176">
        <f t="shared" si="7"/>
        <v>3</v>
      </c>
    </row>
    <row r="49" spans="2:42" ht="15" customHeight="1">
      <c r="B49" s="292" t="s">
        <v>186</v>
      </c>
      <c r="C49" s="292"/>
      <c r="D49" s="292"/>
      <c r="E49" s="140">
        <f t="shared" ref="E49:T49" si="8">SUM(E34:E48)</f>
        <v>200</v>
      </c>
      <c r="F49" s="140">
        <f t="shared" si="8"/>
        <v>0</v>
      </c>
      <c r="G49" s="140">
        <f t="shared" si="8"/>
        <v>10</v>
      </c>
      <c r="H49" s="140">
        <f t="shared" si="8"/>
        <v>0</v>
      </c>
      <c r="I49" s="140">
        <f t="shared" si="8"/>
        <v>0</v>
      </c>
      <c r="J49" s="140">
        <f t="shared" si="8"/>
        <v>0</v>
      </c>
      <c r="K49" s="140">
        <f t="shared" si="8"/>
        <v>70</v>
      </c>
      <c r="L49" s="140">
        <f t="shared" si="8"/>
        <v>0</v>
      </c>
      <c r="M49" s="140">
        <f t="shared" si="8"/>
        <v>0</v>
      </c>
      <c r="N49" s="140">
        <f t="shared" si="8"/>
        <v>0</v>
      </c>
      <c r="O49" s="140">
        <f t="shared" si="8"/>
        <v>0</v>
      </c>
      <c r="P49" s="140">
        <f t="shared" si="8"/>
        <v>0</v>
      </c>
      <c r="Q49" s="140">
        <f t="shared" si="8"/>
        <v>0</v>
      </c>
      <c r="R49" s="140">
        <f t="shared" si="8"/>
        <v>0</v>
      </c>
      <c r="S49" s="140">
        <f t="shared" si="8"/>
        <v>280</v>
      </c>
      <c r="T49" s="140">
        <f t="shared" si="8"/>
        <v>280</v>
      </c>
      <c r="U49" s="140"/>
      <c r="V49" s="141">
        <f t="shared" ref="V49:AL49" si="9">SUM(V34:V48)</f>
        <v>17</v>
      </c>
      <c r="W49" s="140">
        <f t="shared" si="9"/>
        <v>115</v>
      </c>
      <c r="X49" s="140">
        <f t="shared" si="9"/>
        <v>0</v>
      </c>
      <c r="Y49" s="140">
        <f t="shared" si="9"/>
        <v>0</v>
      </c>
      <c r="Z49" s="140">
        <f t="shared" si="9"/>
        <v>0</v>
      </c>
      <c r="AA49" s="140">
        <f t="shared" si="9"/>
        <v>0</v>
      </c>
      <c r="AB49" s="140">
        <f t="shared" si="9"/>
        <v>0</v>
      </c>
      <c r="AC49" s="140">
        <f t="shared" si="9"/>
        <v>20</v>
      </c>
      <c r="AD49" s="140">
        <f t="shared" si="9"/>
        <v>0</v>
      </c>
      <c r="AE49" s="140">
        <f t="shared" si="9"/>
        <v>0</v>
      </c>
      <c r="AF49" s="140">
        <f t="shared" si="9"/>
        <v>0</v>
      </c>
      <c r="AG49" s="140">
        <f t="shared" si="9"/>
        <v>0</v>
      </c>
      <c r="AH49" s="140">
        <f t="shared" si="9"/>
        <v>0</v>
      </c>
      <c r="AI49" s="140">
        <f t="shared" si="9"/>
        <v>0</v>
      </c>
      <c r="AJ49" s="140">
        <f t="shared" si="9"/>
        <v>0</v>
      </c>
      <c r="AK49" s="140">
        <f t="shared" si="9"/>
        <v>135</v>
      </c>
      <c r="AL49" s="140">
        <f t="shared" si="9"/>
        <v>135</v>
      </c>
      <c r="AM49" s="140"/>
      <c r="AN49" s="141">
        <f>SUM(AN34:AN48)</f>
        <v>12</v>
      </c>
      <c r="AO49" s="140">
        <f>SUM(AO34:AO48)</f>
        <v>415</v>
      </c>
      <c r="AP49" s="141">
        <f>SUM(AP34:AP48)</f>
        <v>29</v>
      </c>
    </row>
    <row r="50" spans="2:42" ht="15" customHeight="1">
      <c r="B50" s="293" t="s">
        <v>155</v>
      </c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3"/>
      <c r="AL50" s="293"/>
      <c r="AM50" s="293"/>
      <c r="AN50" s="293"/>
      <c r="AO50" s="293"/>
      <c r="AP50" s="293"/>
    </row>
    <row r="51" spans="2:42" ht="15" customHeight="1">
      <c r="B51" s="25">
        <v>25</v>
      </c>
      <c r="C51" s="26" t="s">
        <v>33</v>
      </c>
      <c r="D51" s="48" t="s">
        <v>157</v>
      </c>
      <c r="E51" s="204"/>
      <c r="F51" s="199"/>
      <c r="G51" s="199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99"/>
      <c r="S51" s="44"/>
      <c r="T51" s="44"/>
      <c r="U51" s="52"/>
      <c r="V51" s="192"/>
      <c r="W51" s="115"/>
      <c r="X51" s="12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>
        <v>300</v>
      </c>
      <c r="AJ51" s="35"/>
      <c r="AK51" s="44">
        <f>SUM(W51:AH51)</f>
        <v>0</v>
      </c>
      <c r="AL51" s="44">
        <f>SUM(W51:AJ51)</f>
        <v>300</v>
      </c>
      <c r="AM51" s="99" t="s">
        <v>81</v>
      </c>
      <c r="AN51" s="106">
        <v>11</v>
      </c>
      <c r="AO51" s="175">
        <f>T51+AL51</f>
        <v>300</v>
      </c>
      <c r="AP51" s="176">
        <f>V51+AN51</f>
        <v>11</v>
      </c>
    </row>
    <row r="52" spans="2:42" ht="15" customHeight="1">
      <c r="B52" s="292" t="s">
        <v>186</v>
      </c>
      <c r="C52" s="292"/>
      <c r="D52" s="292"/>
      <c r="E52" s="140">
        <f t="shared" ref="E52:T52" si="10">SUM(E51:E51)</f>
        <v>0</v>
      </c>
      <c r="F52" s="140">
        <f t="shared" si="10"/>
        <v>0</v>
      </c>
      <c r="G52" s="140">
        <f t="shared" si="10"/>
        <v>0</v>
      </c>
      <c r="H52" s="140">
        <f t="shared" si="10"/>
        <v>0</v>
      </c>
      <c r="I52" s="140">
        <f t="shared" si="10"/>
        <v>0</v>
      </c>
      <c r="J52" s="140">
        <f t="shared" si="10"/>
        <v>0</v>
      </c>
      <c r="K52" s="140">
        <f t="shared" si="10"/>
        <v>0</v>
      </c>
      <c r="L52" s="140">
        <f t="shared" si="10"/>
        <v>0</v>
      </c>
      <c r="M52" s="140">
        <f t="shared" si="10"/>
        <v>0</v>
      </c>
      <c r="N52" s="140">
        <f t="shared" si="10"/>
        <v>0</v>
      </c>
      <c r="O52" s="140">
        <f t="shared" si="10"/>
        <v>0</v>
      </c>
      <c r="P52" s="140">
        <f t="shared" si="10"/>
        <v>0</v>
      </c>
      <c r="Q52" s="140">
        <f t="shared" si="10"/>
        <v>0</v>
      </c>
      <c r="R52" s="140">
        <f t="shared" si="10"/>
        <v>0</v>
      </c>
      <c r="S52" s="140">
        <f t="shared" si="10"/>
        <v>0</v>
      </c>
      <c r="T52" s="140">
        <f t="shared" si="10"/>
        <v>0</v>
      </c>
      <c r="U52" s="140"/>
      <c r="V52" s="141">
        <f t="shared" ref="V52:AL52" si="11">SUM(V51:V51)</f>
        <v>0</v>
      </c>
      <c r="W52" s="140">
        <f t="shared" si="11"/>
        <v>0</v>
      </c>
      <c r="X52" s="140">
        <f t="shared" si="11"/>
        <v>0</v>
      </c>
      <c r="Y52" s="140">
        <f t="shared" si="11"/>
        <v>0</v>
      </c>
      <c r="Z52" s="140">
        <f t="shared" si="11"/>
        <v>0</v>
      </c>
      <c r="AA52" s="140">
        <f t="shared" si="11"/>
        <v>0</v>
      </c>
      <c r="AB52" s="140">
        <f t="shared" si="11"/>
        <v>0</v>
      </c>
      <c r="AC52" s="140">
        <f t="shared" si="11"/>
        <v>0</v>
      </c>
      <c r="AD52" s="140">
        <f t="shared" si="11"/>
        <v>0</v>
      </c>
      <c r="AE52" s="140">
        <f t="shared" si="11"/>
        <v>0</v>
      </c>
      <c r="AF52" s="140">
        <f t="shared" si="11"/>
        <v>0</v>
      </c>
      <c r="AG52" s="140">
        <f t="shared" si="11"/>
        <v>0</v>
      </c>
      <c r="AH52" s="140">
        <f t="shared" si="11"/>
        <v>0</v>
      </c>
      <c r="AI52" s="140">
        <f t="shared" si="11"/>
        <v>300</v>
      </c>
      <c r="AJ52" s="140">
        <f t="shared" si="11"/>
        <v>0</v>
      </c>
      <c r="AK52" s="140">
        <f t="shared" si="11"/>
        <v>0</v>
      </c>
      <c r="AL52" s="140">
        <f t="shared" si="11"/>
        <v>300</v>
      </c>
      <c r="AM52" s="140"/>
      <c r="AN52" s="141">
        <f>SUM(AN51:AN51)</f>
        <v>11</v>
      </c>
      <c r="AO52" s="140">
        <f>SUM(AO51:AO51)</f>
        <v>300</v>
      </c>
      <c r="AP52" s="141">
        <f>SUM(AP51:AP51)</f>
        <v>11</v>
      </c>
    </row>
    <row r="53" spans="2:42">
      <c r="B53" s="292" t="s">
        <v>186</v>
      </c>
      <c r="C53" s="292"/>
      <c r="D53" s="292"/>
      <c r="E53" s="33">
        <f t="shared" ref="E53:T53" si="12">E23+E27+E32+E49+E52</f>
        <v>260</v>
      </c>
      <c r="F53" s="33">
        <f t="shared" si="12"/>
        <v>0</v>
      </c>
      <c r="G53" s="33">
        <f t="shared" si="12"/>
        <v>30</v>
      </c>
      <c r="H53" s="33">
        <f t="shared" si="12"/>
        <v>110</v>
      </c>
      <c r="I53" s="33">
        <f t="shared" si="12"/>
        <v>0</v>
      </c>
      <c r="J53" s="33">
        <f t="shared" si="12"/>
        <v>0</v>
      </c>
      <c r="K53" s="33">
        <f t="shared" si="12"/>
        <v>70</v>
      </c>
      <c r="L53" s="33">
        <f t="shared" si="12"/>
        <v>0</v>
      </c>
      <c r="M53" s="33">
        <f t="shared" si="12"/>
        <v>0</v>
      </c>
      <c r="N53" s="33">
        <f t="shared" si="12"/>
        <v>30</v>
      </c>
      <c r="O53" s="33">
        <f t="shared" si="12"/>
        <v>0</v>
      </c>
      <c r="P53" s="33">
        <f t="shared" si="12"/>
        <v>0</v>
      </c>
      <c r="Q53" s="33">
        <f t="shared" si="12"/>
        <v>0</v>
      </c>
      <c r="R53" s="33">
        <f t="shared" si="12"/>
        <v>0</v>
      </c>
      <c r="S53" s="33">
        <f t="shared" si="12"/>
        <v>470</v>
      </c>
      <c r="T53" s="33">
        <f t="shared" si="12"/>
        <v>500</v>
      </c>
      <c r="U53" s="33"/>
      <c r="V53" s="79">
        <f t="shared" ref="V53:AL53" si="13">V23+V27+V32+V49+V52</f>
        <v>30</v>
      </c>
      <c r="W53" s="33">
        <f t="shared" si="13"/>
        <v>140</v>
      </c>
      <c r="X53" s="33">
        <f t="shared" si="13"/>
        <v>0</v>
      </c>
      <c r="Y53" s="33">
        <f t="shared" si="13"/>
        <v>5</v>
      </c>
      <c r="Z53" s="33">
        <f t="shared" si="13"/>
        <v>30</v>
      </c>
      <c r="AA53" s="33">
        <f t="shared" si="13"/>
        <v>0</v>
      </c>
      <c r="AB53" s="33">
        <f t="shared" si="13"/>
        <v>0</v>
      </c>
      <c r="AC53" s="33">
        <f t="shared" si="13"/>
        <v>20</v>
      </c>
      <c r="AD53" s="33">
        <f t="shared" si="13"/>
        <v>0</v>
      </c>
      <c r="AE53" s="33">
        <f t="shared" si="13"/>
        <v>0</v>
      </c>
      <c r="AF53" s="33">
        <f t="shared" si="13"/>
        <v>30</v>
      </c>
      <c r="AG53" s="33">
        <f t="shared" si="13"/>
        <v>0</v>
      </c>
      <c r="AH53" s="33">
        <f t="shared" si="13"/>
        <v>0</v>
      </c>
      <c r="AI53" s="33">
        <f t="shared" si="13"/>
        <v>300</v>
      </c>
      <c r="AJ53" s="33">
        <f t="shared" si="13"/>
        <v>0</v>
      </c>
      <c r="AK53" s="33">
        <f t="shared" si="13"/>
        <v>225</v>
      </c>
      <c r="AL53" s="33">
        <f t="shared" si="13"/>
        <v>525</v>
      </c>
      <c r="AM53" s="33"/>
      <c r="AN53" s="79">
        <f>AN23+AN27+AN32+AN49+AN52</f>
        <v>30</v>
      </c>
      <c r="AO53" s="33">
        <f>AO23+AO27+AO32+AO49+AO52</f>
        <v>1025</v>
      </c>
      <c r="AP53" s="79">
        <f>AP23+AP27+AP32+AP49+AP52</f>
        <v>60</v>
      </c>
    </row>
    <row r="55" spans="2:42">
      <c r="B55" s="144" t="s">
        <v>222</v>
      </c>
      <c r="AK55" s="205"/>
    </row>
    <row r="56" spans="2:42">
      <c r="B56" s="145"/>
    </row>
    <row r="57" spans="2:42">
      <c r="B57" s="145"/>
    </row>
    <row r="60" spans="2:42" ht="14.25">
      <c r="O60" s="206"/>
      <c r="P60" s="4" t="s">
        <v>223</v>
      </c>
    </row>
    <row r="61" spans="2:42">
      <c r="D61" s="208">
        <v>44741</v>
      </c>
      <c r="P61" s="4" t="s">
        <v>224</v>
      </c>
      <c r="AG61" s="295" t="s">
        <v>225</v>
      </c>
      <c r="AH61" s="295"/>
      <c r="AI61" s="295"/>
      <c r="AJ61" s="295"/>
      <c r="AK61" s="295"/>
      <c r="AL61" s="295"/>
      <c r="AM61" s="295"/>
    </row>
    <row r="62" spans="2:42">
      <c r="D62" s="210" t="s">
        <v>226</v>
      </c>
      <c r="N62" s="209"/>
      <c r="P62" s="296" t="s">
        <v>227</v>
      </c>
      <c r="Q62" s="296"/>
      <c r="R62" s="296"/>
      <c r="S62" s="296"/>
      <c r="T62" s="296"/>
      <c r="U62" s="296"/>
      <c r="V62" s="296"/>
      <c r="AG62" s="296" t="s">
        <v>228</v>
      </c>
      <c r="AH62" s="296"/>
      <c r="AI62" s="296"/>
      <c r="AJ62" s="296"/>
      <c r="AK62" s="296"/>
      <c r="AL62" s="296"/>
      <c r="AM62" s="296"/>
    </row>
  </sheetData>
  <mergeCells count="25">
    <mergeCell ref="B53:D53"/>
    <mergeCell ref="AG61:AM61"/>
    <mergeCell ref="P62:V62"/>
    <mergeCell ref="AG62:AM62"/>
    <mergeCell ref="B32:D32"/>
    <mergeCell ref="B33:AP33"/>
    <mergeCell ref="B49:D49"/>
    <mergeCell ref="B50:AP50"/>
    <mergeCell ref="B52:D52"/>
    <mergeCell ref="B18:AP18"/>
    <mergeCell ref="B23:D23"/>
    <mergeCell ref="B24:AP24"/>
    <mergeCell ref="B27:D27"/>
    <mergeCell ref="B28:AP28"/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Y8:AC8"/>
    <mergeCell ref="Y10:AC10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57"/>
  <sheetViews>
    <sheetView tabSelected="1" zoomScaleNormal="100" workbookViewId="0">
      <selection activeCell="K13" sqref="K13"/>
    </sheetView>
  </sheetViews>
  <sheetFormatPr defaultColWidth="9.28515625" defaultRowHeight="12.75"/>
  <cols>
    <col min="1" max="1" width="4.7109375" style="4" customWidth="1"/>
    <col min="2" max="2" width="4.5703125" style="4" customWidth="1"/>
    <col min="3" max="3" width="19.85546875" style="4" customWidth="1"/>
    <col min="4" max="4" width="68" style="4" customWidth="1"/>
    <col min="5" max="20" width="5.140625" style="4" customWidth="1"/>
    <col min="21" max="21" width="6.42578125" style="4" customWidth="1"/>
    <col min="22" max="38" width="5.140625" style="4" customWidth="1"/>
    <col min="39" max="39" width="6.42578125" style="4" customWidth="1"/>
    <col min="40" max="40" width="5.140625" style="4" customWidth="1"/>
    <col min="41" max="42" width="6" style="4" customWidth="1"/>
    <col min="43" max="1024" width="9.28515625" style="4"/>
  </cols>
  <sheetData>
    <row r="1" spans="2:42">
      <c r="AL1" s="165"/>
    </row>
    <row r="2" spans="2:42">
      <c r="AI2" s="291"/>
      <c r="AJ2" s="291"/>
      <c r="AK2" s="291"/>
      <c r="AL2" s="291"/>
      <c r="AM2" s="291"/>
    </row>
    <row r="3" spans="2:42">
      <c r="AL3" s="165"/>
    </row>
    <row r="4" spans="2:42">
      <c r="AI4" s="291"/>
      <c r="AJ4" s="291"/>
      <c r="AK4" s="291"/>
      <c r="AL4" s="291"/>
      <c r="AM4" s="291"/>
    </row>
    <row r="6" spans="2:42" s="6" customFormat="1" ht="20.25" customHeight="1">
      <c r="B6" s="278" t="s">
        <v>233</v>
      </c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</row>
    <row r="7" spans="2:42" s="6" customFormat="1" ht="20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267" t="s">
        <v>271</v>
      </c>
      <c r="AA7" s="267"/>
      <c r="AB7" s="267"/>
      <c r="AC7" s="267"/>
      <c r="AD7" s="309"/>
      <c r="AE7" s="267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2:42">
      <c r="Z8" s="300" t="s">
        <v>274</v>
      </c>
      <c r="AA8" s="300"/>
      <c r="AB8" s="300"/>
      <c r="AC8" s="300"/>
      <c r="AD8" s="300"/>
      <c r="AE8" s="267"/>
    </row>
    <row r="9" spans="2:42" s="9" customFormat="1" ht="15" customHeight="1">
      <c r="B9" s="9" t="s">
        <v>1</v>
      </c>
      <c r="L9" s="9" t="s">
        <v>216</v>
      </c>
      <c r="Z9" s="266" t="s">
        <v>272</v>
      </c>
      <c r="AA9" s="310"/>
      <c r="AB9" s="267"/>
      <c r="AC9" s="267"/>
      <c r="AD9" s="309"/>
      <c r="AE9" s="267"/>
    </row>
    <row r="10" spans="2:42" s="9" customFormat="1" ht="15" customHeight="1">
      <c r="B10" s="9" t="s">
        <v>2</v>
      </c>
      <c r="L10" s="311" t="s">
        <v>275</v>
      </c>
      <c r="M10" s="311"/>
      <c r="N10" s="311"/>
      <c r="O10" s="311"/>
      <c r="P10" s="311"/>
      <c r="Q10" s="311"/>
      <c r="R10" s="311"/>
      <c r="S10" s="311"/>
      <c r="T10" s="311"/>
      <c r="U10" s="311"/>
      <c r="Z10" s="291" t="s">
        <v>273</v>
      </c>
      <c r="AA10" s="300"/>
      <c r="AB10" s="300"/>
      <c r="AC10" s="300"/>
      <c r="AD10" s="300"/>
      <c r="AE10" s="267"/>
    </row>
    <row r="11" spans="2:42" s="9" customFormat="1" ht="15" customHeight="1">
      <c r="B11" s="9" t="s">
        <v>234</v>
      </c>
    </row>
    <row r="12" spans="2:42" s="9" customFormat="1" ht="15" customHeight="1">
      <c r="B12" s="9" t="s">
        <v>4</v>
      </c>
    </row>
    <row r="13" spans="2:42" ht="15" customHeight="1">
      <c r="B13" s="9" t="s">
        <v>218</v>
      </c>
      <c r="C13" s="9"/>
    </row>
    <row r="16" spans="2:42" ht="17.25" customHeight="1">
      <c r="B16" s="279" t="s">
        <v>6</v>
      </c>
      <c r="C16" s="13"/>
      <c r="D16" s="280" t="s">
        <v>7</v>
      </c>
      <c r="E16" s="281" t="s">
        <v>235</v>
      </c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 t="s">
        <v>236</v>
      </c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2" t="s">
        <v>8</v>
      </c>
      <c r="AP16" s="283" t="s">
        <v>9</v>
      </c>
    </row>
    <row r="17" spans="2:42" ht="243" customHeight="1">
      <c r="B17" s="279"/>
      <c r="C17" s="15" t="s">
        <v>10</v>
      </c>
      <c r="D17" s="280"/>
      <c r="E17" s="166" t="s">
        <v>12</v>
      </c>
      <c r="F17" s="167" t="s">
        <v>13</v>
      </c>
      <c r="G17" s="168" t="s">
        <v>14</v>
      </c>
      <c r="H17" s="168" t="s">
        <v>15</v>
      </c>
      <c r="I17" s="168" t="s">
        <v>16</v>
      </c>
      <c r="J17" s="168" t="s">
        <v>17</v>
      </c>
      <c r="K17" s="168" t="s">
        <v>18</v>
      </c>
      <c r="L17" s="168" t="s">
        <v>19</v>
      </c>
      <c r="M17" s="168" t="s">
        <v>20</v>
      </c>
      <c r="N17" s="168" t="s">
        <v>21</v>
      </c>
      <c r="O17" s="168" t="s">
        <v>22</v>
      </c>
      <c r="P17" s="168" t="s">
        <v>23</v>
      </c>
      <c r="Q17" s="168" t="s">
        <v>24</v>
      </c>
      <c r="R17" s="168" t="s">
        <v>25</v>
      </c>
      <c r="S17" s="168" t="s">
        <v>26</v>
      </c>
      <c r="T17" s="168" t="s">
        <v>27</v>
      </c>
      <c r="U17" s="168" t="s">
        <v>28</v>
      </c>
      <c r="V17" s="169" t="s">
        <v>29</v>
      </c>
      <c r="W17" s="18" t="s">
        <v>12</v>
      </c>
      <c r="X17" s="18" t="s">
        <v>13</v>
      </c>
      <c r="Y17" s="18" t="s">
        <v>221</v>
      </c>
      <c r="Z17" s="18" t="s">
        <v>15</v>
      </c>
      <c r="AA17" s="18" t="s">
        <v>16</v>
      </c>
      <c r="AB17" s="18" t="s">
        <v>17</v>
      </c>
      <c r="AC17" s="18" t="s">
        <v>18</v>
      </c>
      <c r="AD17" s="18" t="s">
        <v>19</v>
      </c>
      <c r="AE17" s="19" t="s">
        <v>20</v>
      </c>
      <c r="AF17" s="19" t="s">
        <v>21</v>
      </c>
      <c r="AG17" s="19" t="s">
        <v>22</v>
      </c>
      <c r="AH17" s="19" t="s">
        <v>23</v>
      </c>
      <c r="AI17" s="19" t="s">
        <v>24</v>
      </c>
      <c r="AJ17" s="19" t="s">
        <v>25</v>
      </c>
      <c r="AK17" s="19" t="s">
        <v>26</v>
      </c>
      <c r="AL17" s="19" t="s">
        <v>27</v>
      </c>
      <c r="AM17" s="19" t="s">
        <v>28</v>
      </c>
      <c r="AN17" s="170" t="s">
        <v>29</v>
      </c>
      <c r="AO17" s="282"/>
      <c r="AP17" s="283"/>
    </row>
    <row r="18" spans="2:42" ht="15" customHeight="1">
      <c r="B18" s="293" t="s">
        <v>84</v>
      </c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</row>
    <row r="19" spans="2:42" ht="15" customHeight="1">
      <c r="B19" s="185">
        <v>1</v>
      </c>
      <c r="C19" s="197" t="s">
        <v>33</v>
      </c>
      <c r="D19" s="89" t="s">
        <v>93</v>
      </c>
      <c r="E19" s="98">
        <v>15</v>
      </c>
      <c r="F19" s="42"/>
      <c r="G19" s="42"/>
      <c r="H19" s="42">
        <v>30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>
        <f>SUM(E19:P19)</f>
        <v>45</v>
      </c>
      <c r="T19" s="42">
        <f>SUM(E19:R19)</f>
        <v>45</v>
      </c>
      <c r="U19" s="45" t="s">
        <v>37</v>
      </c>
      <c r="V19" s="46">
        <v>3</v>
      </c>
      <c r="W19" s="98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5"/>
      <c r="AN19" s="46"/>
      <c r="AO19" s="175">
        <f>T19+AL19</f>
        <v>45</v>
      </c>
      <c r="AP19" s="176">
        <f>V19+AN19</f>
        <v>3</v>
      </c>
    </row>
    <row r="20" spans="2:42" ht="15" customHeight="1">
      <c r="B20" s="201">
        <v>2</v>
      </c>
      <c r="C20" s="202" t="s">
        <v>33</v>
      </c>
      <c r="D20" s="203" t="s">
        <v>96</v>
      </c>
      <c r="E20" s="98">
        <v>15</v>
      </c>
      <c r="F20" s="42"/>
      <c r="G20" s="42"/>
      <c r="H20" s="42">
        <v>10</v>
      </c>
      <c r="I20" s="42"/>
      <c r="J20" s="42"/>
      <c r="K20" s="42">
        <v>10</v>
      </c>
      <c r="L20" s="42"/>
      <c r="M20" s="42"/>
      <c r="N20" s="42"/>
      <c r="O20" s="42"/>
      <c r="P20" s="42"/>
      <c r="Q20" s="42"/>
      <c r="R20" s="42"/>
      <c r="S20" s="42">
        <f>SUM(E20:P20)</f>
        <v>35</v>
      </c>
      <c r="T20" s="42">
        <f>SUM(E20:R20)</f>
        <v>35</v>
      </c>
      <c r="U20" s="99" t="s">
        <v>35</v>
      </c>
      <c r="V20" s="46">
        <v>3</v>
      </c>
      <c r="W20" s="41"/>
      <c r="X20" s="49"/>
      <c r="Y20" s="42"/>
      <c r="Z20" s="49"/>
      <c r="AA20" s="49"/>
      <c r="AB20" s="49"/>
      <c r="AC20" s="49"/>
      <c r="AD20" s="49"/>
      <c r="AE20" s="43"/>
      <c r="AF20" s="43"/>
      <c r="AG20" s="43"/>
      <c r="AH20" s="43"/>
      <c r="AI20" s="43"/>
      <c r="AJ20" s="42"/>
      <c r="AK20" s="44"/>
      <c r="AL20" s="35"/>
      <c r="AM20" s="45"/>
      <c r="AN20" s="178"/>
      <c r="AO20" s="218">
        <f>T20+AL20</f>
        <v>35</v>
      </c>
      <c r="AP20" s="219">
        <f>V20+AN20</f>
        <v>3</v>
      </c>
    </row>
    <row r="21" spans="2:42" ht="15" customHeight="1">
      <c r="B21" s="292" t="s">
        <v>186</v>
      </c>
      <c r="C21" s="292"/>
      <c r="D21" s="292"/>
      <c r="E21" s="140">
        <f t="shared" ref="E21:T21" si="0">SUM(E19:E20)</f>
        <v>30</v>
      </c>
      <c r="F21" s="140">
        <f t="shared" si="0"/>
        <v>0</v>
      </c>
      <c r="G21" s="140">
        <f t="shared" si="0"/>
        <v>0</v>
      </c>
      <c r="H21" s="140">
        <f t="shared" si="0"/>
        <v>40</v>
      </c>
      <c r="I21" s="140">
        <f t="shared" si="0"/>
        <v>0</v>
      </c>
      <c r="J21" s="140">
        <f t="shared" si="0"/>
        <v>0</v>
      </c>
      <c r="K21" s="140">
        <f t="shared" si="0"/>
        <v>10</v>
      </c>
      <c r="L21" s="140">
        <f t="shared" si="0"/>
        <v>0</v>
      </c>
      <c r="M21" s="140">
        <f t="shared" si="0"/>
        <v>0</v>
      </c>
      <c r="N21" s="140">
        <f t="shared" si="0"/>
        <v>0</v>
      </c>
      <c r="O21" s="140">
        <f t="shared" si="0"/>
        <v>0</v>
      </c>
      <c r="P21" s="140">
        <f t="shared" si="0"/>
        <v>0</v>
      </c>
      <c r="Q21" s="140">
        <f t="shared" si="0"/>
        <v>0</v>
      </c>
      <c r="R21" s="140">
        <f t="shared" si="0"/>
        <v>0</v>
      </c>
      <c r="S21" s="140">
        <f t="shared" si="0"/>
        <v>80</v>
      </c>
      <c r="T21" s="140">
        <f t="shared" si="0"/>
        <v>80</v>
      </c>
      <c r="U21" s="140"/>
      <c r="V21" s="141">
        <f t="shared" ref="V21:AL21" si="1">SUM(V19:V20)</f>
        <v>6</v>
      </c>
      <c r="W21" s="140">
        <f t="shared" si="1"/>
        <v>0</v>
      </c>
      <c r="X21" s="140">
        <f t="shared" si="1"/>
        <v>0</v>
      </c>
      <c r="Y21" s="140">
        <f t="shared" si="1"/>
        <v>0</v>
      </c>
      <c r="Z21" s="140">
        <f t="shared" si="1"/>
        <v>0</v>
      </c>
      <c r="AA21" s="140">
        <f t="shared" si="1"/>
        <v>0</v>
      </c>
      <c r="AB21" s="140">
        <f t="shared" si="1"/>
        <v>0</v>
      </c>
      <c r="AC21" s="140">
        <f t="shared" si="1"/>
        <v>0</v>
      </c>
      <c r="AD21" s="140">
        <f t="shared" si="1"/>
        <v>0</v>
      </c>
      <c r="AE21" s="140">
        <f t="shared" si="1"/>
        <v>0</v>
      </c>
      <c r="AF21" s="140">
        <f t="shared" si="1"/>
        <v>0</v>
      </c>
      <c r="AG21" s="140">
        <f t="shared" si="1"/>
        <v>0</v>
      </c>
      <c r="AH21" s="140">
        <f t="shared" si="1"/>
        <v>0</v>
      </c>
      <c r="AI21" s="140">
        <f t="shared" si="1"/>
        <v>0</v>
      </c>
      <c r="AJ21" s="140">
        <f t="shared" si="1"/>
        <v>0</v>
      </c>
      <c r="AK21" s="140">
        <f t="shared" si="1"/>
        <v>0</v>
      </c>
      <c r="AL21" s="140">
        <f t="shared" si="1"/>
        <v>0</v>
      </c>
      <c r="AM21" s="140"/>
      <c r="AN21" s="141">
        <f>SUM(AN19:AN20)</f>
        <v>0</v>
      </c>
      <c r="AO21" s="129">
        <f>SUM(AO19:AO20)</f>
        <v>80</v>
      </c>
      <c r="AP21" s="79">
        <f>V21+AN21</f>
        <v>6</v>
      </c>
    </row>
    <row r="22" spans="2:42" ht="15" customHeight="1">
      <c r="B22" s="274" t="s">
        <v>105</v>
      </c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</row>
    <row r="23" spans="2:42" ht="15" customHeight="1">
      <c r="B23" s="25">
        <v>3</v>
      </c>
      <c r="C23" s="26" t="s">
        <v>33</v>
      </c>
      <c r="D23" s="48" t="s">
        <v>108</v>
      </c>
      <c r="E23" s="115">
        <v>25</v>
      </c>
      <c r="F23" s="42"/>
      <c r="G23" s="42"/>
      <c r="H23" s="35"/>
      <c r="I23" s="35"/>
      <c r="J23" s="35"/>
      <c r="K23" s="35"/>
      <c r="L23" s="35"/>
      <c r="M23" s="35"/>
      <c r="N23" s="35"/>
      <c r="O23" s="35"/>
      <c r="P23" s="42"/>
      <c r="Q23" s="35"/>
      <c r="R23" s="42"/>
      <c r="S23" s="42">
        <f t="shared" ref="S23:S29" si="2">SUM(E23:P23)</f>
        <v>25</v>
      </c>
      <c r="T23" s="42">
        <f t="shared" ref="T23:T29" si="3">SUM(E23:R23)</f>
        <v>25</v>
      </c>
      <c r="U23" s="99" t="s">
        <v>35</v>
      </c>
      <c r="V23" s="106">
        <v>1</v>
      </c>
      <c r="W23" s="204"/>
      <c r="X23" s="172"/>
      <c r="Y23" s="1"/>
      <c r="Z23" s="172"/>
      <c r="AA23" s="172"/>
      <c r="AB23" s="172"/>
      <c r="AC23" s="172"/>
      <c r="AD23" s="172"/>
      <c r="AE23" s="173"/>
      <c r="AF23" s="173"/>
      <c r="AG23" s="173"/>
      <c r="AH23" s="173"/>
      <c r="AI23" s="173"/>
      <c r="AJ23" s="1"/>
      <c r="AK23" s="44"/>
      <c r="AL23" s="44"/>
      <c r="AM23" s="31"/>
      <c r="AN23" s="174"/>
      <c r="AO23" s="126">
        <f t="shared" ref="AO23:AO42" si="4">T23+AL23</f>
        <v>25</v>
      </c>
      <c r="AP23" s="219">
        <f t="shared" ref="AP23:AP43" si="5">V23+AN23</f>
        <v>1</v>
      </c>
    </row>
    <row r="24" spans="2:42" ht="15" customHeight="1">
      <c r="B24" s="39">
        <v>4</v>
      </c>
      <c r="C24" s="26" t="s">
        <v>33</v>
      </c>
      <c r="D24" s="48" t="s">
        <v>117</v>
      </c>
      <c r="E24" s="115">
        <v>15</v>
      </c>
      <c r="F24" s="42"/>
      <c r="G24" s="42"/>
      <c r="H24" s="35"/>
      <c r="I24" s="35"/>
      <c r="J24" s="35"/>
      <c r="K24" s="35"/>
      <c r="L24" s="35"/>
      <c r="M24" s="35"/>
      <c r="N24" s="35"/>
      <c r="O24" s="35"/>
      <c r="P24" s="42"/>
      <c r="Q24" s="35"/>
      <c r="R24" s="42"/>
      <c r="S24" s="42">
        <f t="shared" si="2"/>
        <v>15</v>
      </c>
      <c r="T24" s="42">
        <f t="shared" si="3"/>
        <v>15</v>
      </c>
      <c r="U24" s="99" t="s">
        <v>35</v>
      </c>
      <c r="V24" s="106">
        <v>1</v>
      </c>
      <c r="W24" s="41"/>
      <c r="X24" s="49"/>
      <c r="Y24" s="42"/>
      <c r="Z24" s="49"/>
      <c r="AA24" s="49"/>
      <c r="AB24" s="49"/>
      <c r="AC24" s="49"/>
      <c r="AD24" s="49"/>
      <c r="AE24" s="43"/>
      <c r="AF24" s="43"/>
      <c r="AG24" s="43"/>
      <c r="AH24" s="43"/>
      <c r="AI24" s="43"/>
      <c r="AJ24" s="42"/>
      <c r="AK24" s="44"/>
      <c r="AL24" s="35"/>
      <c r="AM24" s="45"/>
      <c r="AN24" s="178"/>
      <c r="AO24" s="218">
        <f t="shared" si="4"/>
        <v>15</v>
      </c>
      <c r="AP24" s="219">
        <f t="shared" si="5"/>
        <v>1</v>
      </c>
    </row>
    <row r="25" spans="2:42" ht="15" customHeight="1">
      <c r="B25" s="25">
        <v>5</v>
      </c>
      <c r="C25" s="26" t="s">
        <v>33</v>
      </c>
      <c r="D25" s="48" t="s">
        <v>120</v>
      </c>
      <c r="E25" s="115">
        <v>15</v>
      </c>
      <c r="F25" s="42"/>
      <c r="G25" s="42"/>
      <c r="H25" s="35"/>
      <c r="I25" s="35"/>
      <c r="J25" s="35"/>
      <c r="K25" s="35"/>
      <c r="L25" s="35"/>
      <c r="M25" s="35"/>
      <c r="N25" s="35"/>
      <c r="O25" s="35"/>
      <c r="P25" s="42"/>
      <c r="Q25" s="35"/>
      <c r="R25" s="42"/>
      <c r="S25" s="42">
        <f t="shared" si="2"/>
        <v>15</v>
      </c>
      <c r="T25" s="42">
        <f t="shared" si="3"/>
        <v>15</v>
      </c>
      <c r="U25" s="99" t="s">
        <v>35</v>
      </c>
      <c r="V25" s="106">
        <v>1</v>
      </c>
      <c r="W25" s="41"/>
      <c r="X25" s="42"/>
      <c r="Y25" s="180"/>
      <c r="Z25" s="49"/>
      <c r="AA25" s="49"/>
      <c r="AB25" s="49"/>
      <c r="AC25" s="49"/>
      <c r="AD25" s="49"/>
      <c r="AE25" s="43"/>
      <c r="AF25" s="43"/>
      <c r="AG25" s="43"/>
      <c r="AH25" s="43"/>
      <c r="AI25" s="43"/>
      <c r="AJ25" s="42"/>
      <c r="AK25" s="44"/>
      <c r="AL25" s="35"/>
      <c r="AM25" s="45"/>
      <c r="AN25" s="178"/>
      <c r="AO25" s="218">
        <f t="shared" si="4"/>
        <v>15</v>
      </c>
      <c r="AP25" s="219">
        <f t="shared" si="5"/>
        <v>1</v>
      </c>
    </row>
    <row r="26" spans="2:42" ht="15" customHeight="1">
      <c r="B26" s="39">
        <v>6</v>
      </c>
      <c r="C26" s="26" t="s">
        <v>33</v>
      </c>
      <c r="D26" s="48" t="s">
        <v>119</v>
      </c>
      <c r="E26" s="115">
        <v>15</v>
      </c>
      <c r="F26" s="42"/>
      <c r="G26" s="42"/>
      <c r="H26" s="35"/>
      <c r="I26" s="35"/>
      <c r="J26" s="35"/>
      <c r="K26" s="35"/>
      <c r="L26" s="35"/>
      <c r="M26" s="35"/>
      <c r="N26" s="35"/>
      <c r="O26" s="35"/>
      <c r="P26" s="42"/>
      <c r="Q26" s="35"/>
      <c r="R26" s="42"/>
      <c r="S26" s="42">
        <f t="shared" si="2"/>
        <v>15</v>
      </c>
      <c r="T26" s="42">
        <f t="shared" si="3"/>
        <v>15</v>
      </c>
      <c r="U26" s="99" t="s">
        <v>35</v>
      </c>
      <c r="V26" s="106">
        <v>1</v>
      </c>
      <c r="W26" s="41"/>
      <c r="X26" s="49"/>
      <c r="Y26" s="42"/>
      <c r="Z26" s="49"/>
      <c r="AA26" s="49"/>
      <c r="AB26" s="49"/>
      <c r="AC26" s="49"/>
      <c r="AD26" s="49"/>
      <c r="AE26" s="43"/>
      <c r="AF26" s="43"/>
      <c r="AG26" s="43"/>
      <c r="AH26" s="43"/>
      <c r="AI26" s="43"/>
      <c r="AJ26" s="42"/>
      <c r="AK26" s="44"/>
      <c r="AL26" s="35"/>
      <c r="AM26" s="45"/>
      <c r="AN26" s="178"/>
      <c r="AO26" s="218">
        <f t="shared" si="4"/>
        <v>15</v>
      </c>
      <c r="AP26" s="219">
        <f t="shared" si="5"/>
        <v>1</v>
      </c>
    </row>
    <row r="27" spans="2:42" ht="15" customHeight="1">
      <c r="B27" s="25">
        <v>7</v>
      </c>
      <c r="C27" s="26" t="s">
        <v>33</v>
      </c>
      <c r="D27" s="48" t="s">
        <v>121</v>
      </c>
      <c r="E27" s="115">
        <v>10</v>
      </c>
      <c r="F27" s="42"/>
      <c r="G27" s="42"/>
      <c r="H27" s="35"/>
      <c r="I27" s="35"/>
      <c r="J27" s="35"/>
      <c r="K27" s="35"/>
      <c r="L27" s="35"/>
      <c r="M27" s="35"/>
      <c r="N27" s="35"/>
      <c r="O27" s="35"/>
      <c r="P27" s="42"/>
      <c r="Q27" s="35"/>
      <c r="R27" s="42"/>
      <c r="S27" s="42">
        <f t="shared" si="2"/>
        <v>10</v>
      </c>
      <c r="T27" s="42">
        <f t="shared" si="3"/>
        <v>10</v>
      </c>
      <c r="U27" s="99" t="s">
        <v>35</v>
      </c>
      <c r="V27" s="106">
        <v>1</v>
      </c>
      <c r="W27" s="115"/>
      <c r="X27" s="42"/>
      <c r="Y27" s="42"/>
      <c r="Z27" s="35"/>
      <c r="AA27" s="35"/>
      <c r="AB27" s="35"/>
      <c r="AC27" s="35"/>
      <c r="AD27" s="35"/>
      <c r="AE27" s="35"/>
      <c r="AF27" s="35"/>
      <c r="AG27" s="35"/>
      <c r="AH27" s="42"/>
      <c r="AI27" s="35"/>
      <c r="AJ27" s="42"/>
      <c r="AK27" s="42"/>
      <c r="AL27" s="42"/>
      <c r="AM27" s="99"/>
      <c r="AN27" s="106"/>
      <c r="AO27" s="218">
        <f t="shared" si="4"/>
        <v>10</v>
      </c>
      <c r="AP27" s="219">
        <f t="shared" si="5"/>
        <v>1</v>
      </c>
    </row>
    <row r="28" spans="2:42" ht="15" customHeight="1">
      <c r="B28" s="39">
        <v>8</v>
      </c>
      <c r="C28" s="26" t="s">
        <v>33</v>
      </c>
      <c r="D28" s="48" t="s">
        <v>123</v>
      </c>
      <c r="E28" s="115">
        <v>10</v>
      </c>
      <c r="F28" s="42"/>
      <c r="G28" s="42"/>
      <c r="H28" s="35"/>
      <c r="I28" s="35"/>
      <c r="J28" s="35"/>
      <c r="K28" s="35"/>
      <c r="L28" s="35"/>
      <c r="M28" s="35"/>
      <c r="N28" s="35"/>
      <c r="O28" s="35"/>
      <c r="P28" s="42"/>
      <c r="Q28" s="35"/>
      <c r="R28" s="42"/>
      <c r="S28" s="42">
        <f t="shared" si="2"/>
        <v>10</v>
      </c>
      <c r="T28" s="42">
        <f t="shared" si="3"/>
        <v>10</v>
      </c>
      <c r="U28" s="99" t="s">
        <v>35</v>
      </c>
      <c r="V28" s="106">
        <v>1</v>
      </c>
      <c r="W28" s="41"/>
      <c r="X28" s="42"/>
      <c r="Y28" s="180"/>
      <c r="Z28" s="49"/>
      <c r="AA28" s="49"/>
      <c r="AB28" s="49"/>
      <c r="AC28" s="49"/>
      <c r="AD28" s="49"/>
      <c r="AE28" s="43"/>
      <c r="AF28" s="43"/>
      <c r="AG28" s="43"/>
      <c r="AH28" s="43"/>
      <c r="AI28" s="43"/>
      <c r="AJ28" s="42"/>
      <c r="AK28" s="44"/>
      <c r="AL28" s="35"/>
      <c r="AM28" s="45"/>
      <c r="AN28" s="192"/>
      <c r="AO28" s="218">
        <f t="shared" si="4"/>
        <v>10</v>
      </c>
      <c r="AP28" s="219">
        <f t="shared" si="5"/>
        <v>1</v>
      </c>
    </row>
    <row r="29" spans="2:42" ht="15" customHeight="1">
      <c r="B29" s="25">
        <v>9</v>
      </c>
      <c r="C29" s="26" t="s">
        <v>33</v>
      </c>
      <c r="D29" s="48" t="s">
        <v>125</v>
      </c>
      <c r="E29" s="115">
        <v>25</v>
      </c>
      <c r="F29" s="42"/>
      <c r="G29" s="42"/>
      <c r="H29" s="35"/>
      <c r="I29" s="35"/>
      <c r="J29" s="35"/>
      <c r="K29" s="35">
        <v>10</v>
      </c>
      <c r="L29" s="35"/>
      <c r="M29" s="35"/>
      <c r="N29" s="35"/>
      <c r="O29" s="35"/>
      <c r="P29" s="42"/>
      <c r="Q29" s="35"/>
      <c r="R29" s="42"/>
      <c r="S29" s="42">
        <f t="shared" si="2"/>
        <v>35</v>
      </c>
      <c r="T29" s="42">
        <f t="shared" si="3"/>
        <v>35</v>
      </c>
      <c r="U29" s="99" t="s">
        <v>37</v>
      </c>
      <c r="V29" s="106">
        <v>2</v>
      </c>
      <c r="W29" s="41"/>
      <c r="X29" s="42"/>
      <c r="Y29" s="180"/>
      <c r="Z29" s="49"/>
      <c r="AA29" s="49"/>
      <c r="AB29" s="49"/>
      <c r="AC29" s="49"/>
      <c r="AD29" s="49"/>
      <c r="AE29" s="43"/>
      <c r="AF29" s="43"/>
      <c r="AG29" s="43"/>
      <c r="AH29" s="43"/>
      <c r="AI29" s="43"/>
      <c r="AJ29" s="42"/>
      <c r="AK29" s="44"/>
      <c r="AL29" s="35"/>
      <c r="AM29" s="45"/>
      <c r="AN29" s="192"/>
      <c r="AO29" s="218">
        <f t="shared" si="4"/>
        <v>35</v>
      </c>
      <c r="AP29" s="219">
        <f t="shared" si="5"/>
        <v>2</v>
      </c>
    </row>
    <row r="30" spans="2:42" ht="15" customHeight="1">
      <c r="B30" s="39">
        <v>10</v>
      </c>
      <c r="C30" s="26" t="s">
        <v>33</v>
      </c>
      <c r="D30" s="48" t="s">
        <v>126</v>
      </c>
      <c r="E30" s="41"/>
      <c r="F30" s="42"/>
      <c r="G30" s="42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2"/>
      <c r="S30" s="44"/>
      <c r="T30" s="35"/>
      <c r="U30" s="45"/>
      <c r="V30" s="192"/>
      <c r="W30" s="115">
        <v>30</v>
      </c>
      <c r="X30" s="42"/>
      <c r="Y30" s="42"/>
      <c r="Z30" s="35"/>
      <c r="AA30" s="35"/>
      <c r="AB30" s="35"/>
      <c r="AC30" s="35">
        <v>10</v>
      </c>
      <c r="AD30" s="35"/>
      <c r="AE30" s="35"/>
      <c r="AF30" s="35"/>
      <c r="AG30" s="35"/>
      <c r="AH30" s="42"/>
      <c r="AI30" s="35"/>
      <c r="AJ30" s="42"/>
      <c r="AK30" s="42">
        <f>SUM(W30:AH30)</f>
        <v>40</v>
      </c>
      <c r="AL30" s="42">
        <f>SUM(W30:AJ30)</f>
        <v>40</v>
      </c>
      <c r="AM30" s="99" t="s">
        <v>35</v>
      </c>
      <c r="AN30" s="106">
        <v>3</v>
      </c>
      <c r="AO30" s="218">
        <f t="shared" si="4"/>
        <v>40</v>
      </c>
      <c r="AP30" s="219">
        <f t="shared" si="5"/>
        <v>3</v>
      </c>
    </row>
    <row r="31" spans="2:42" ht="15" customHeight="1">
      <c r="B31" s="25">
        <v>11</v>
      </c>
      <c r="C31" s="26" t="s">
        <v>33</v>
      </c>
      <c r="D31" s="48" t="s">
        <v>130</v>
      </c>
      <c r="E31" s="115">
        <v>25</v>
      </c>
      <c r="F31" s="42"/>
      <c r="G31" s="42"/>
      <c r="H31" s="35"/>
      <c r="I31" s="35"/>
      <c r="J31" s="35"/>
      <c r="K31" s="35">
        <v>20</v>
      </c>
      <c r="L31" s="35"/>
      <c r="M31" s="35"/>
      <c r="N31" s="35"/>
      <c r="O31" s="35"/>
      <c r="P31" s="42"/>
      <c r="Q31" s="35"/>
      <c r="R31" s="42"/>
      <c r="S31" s="42">
        <f>SUM(E31:P31)</f>
        <v>45</v>
      </c>
      <c r="T31" s="42">
        <f>SUM(E31:R31)</f>
        <v>45</v>
      </c>
      <c r="U31" s="99" t="s">
        <v>37</v>
      </c>
      <c r="V31" s="106">
        <v>2</v>
      </c>
      <c r="W31" s="115"/>
      <c r="X31" s="98"/>
      <c r="Y31" s="42"/>
      <c r="Z31" s="125"/>
      <c r="AA31" s="125"/>
      <c r="AB31" s="125"/>
      <c r="AC31" s="125"/>
      <c r="AD31" s="125"/>
      <c r="AE31" s="35"/>
      <c r="AF31" s="35"/>
      <c r="AG31" s="35"/>
      <c r="AH31" s="42"/>
      <c r="AI31" s="35"/>
      <c r="AJ31" s="42"/>
      <c r="AK31" s="199"/>
      <c r="AL31" s="42"/>
      <c r="AM31" s="99"/>
      <c r="AN31" s="106"/>
      <c r="AO31" s="218">
        <f t="shared" si="4"/>
        <v>45</v>
      </c>
      <c r="AP31" s="219">
        <f t="shared" si="5"/>
        <v>2</v>
      </c>
    </row>
    <row r="32" spans="2:42" ht="15" customHeight="1">
      <c r="B32" s="39">
        <v>12</v>
      </c>
      <c r="C32" s="26" t="s">
        <v>33</v>
      </c>
      <c r="D32" s="48" t="s">
        <v>128</v>
      </c>
      <c r="E32" s="115"/>
      <c r="F32" s="42"/>
      <c r="G32" s="42"/>
      <c r="H32" s="35"/>
      <c r="I32" s="35"/>
      <c r="J32" s="35"/>
      <c r="K32" s="35"/>
      <c r="L32" s="35"/>
      <c r="M32" s="35"/>
      <c r="N32" s="35"/>
      <c r="O32" s="35"/>
      <c r="P32" s="42"/>
      <c r="Q32" s="35"/>
      <c r="R32" s="42"/>
      <c r="S32" s="42"/>
      <c r="T32" s="42"/>
      <c r="U32" s="99"/>
      <c r="V32" s="106"/>
      <c r="W32" s="115">
        <v>20</v>
      </c>
      <c r="X32" s="42"/>
      <c r="Y32" s="42">
        <v>10</v>
      </c>
      <c r="Z32" s="35"/>
      <c r="AA32" s="35"/>
      <c r="AB32" s="35"/>
      <c r="AC32" s="35">
        <v>20</v>
      </c>
      <c r="AD32" s="35"/>
      <c r="AE32" s="35"/>
      <c r="AF32" s="35"/>
      <c r="AG32" s="35"/>
      <c r="AH32" s="42"/>
      <c r="AI32" s="35"/>
      <c r="AJ32" s="42"/>
      <c r="AK32" s="42">
        <f>SUM(W32:AH32)</f>
        <v>50</v>
      </c>
      <c r="AL32" s="42">
        <f>SUM(W32:AJ32)</f>
        <v>50</v>
      </c>
      <c r="AM32" s="99" t="s">
        <v>37</v>
      </c>
      <c r="AN32" s="106">
        <v>3</v>
      </c>
      <c r="AO32" s="218">
        <f t="shared" si="4"/>
        <v>50</v>
      </c>
      <c r="AP32" s="219">
        <f t="shared" si="5"/>
        <v>3</v>
      </c>
    </row>
    <row r="33" spans="2:42" ht="15" customHeight="1">
      <c r="B33" s="25">
        <v>13</v>
      </c>
      <c r="C33" s="26" t="s">
        <v>33</v>
      </c>
      <c r="D33" s="48" t="s">
        <v>132</v>
      </c>
      <c r="E33" s="115"/>
      <c r="F33" s="42"/>
      <c r="G33" s="42"/>
      <c r="H33" s="35"/>
      <c r="I33" s="35"/>
      <c r="J33" s="35"/>
      <c r="K33" s="35"/>
      <c r="L33" s="35"/>
      <c r="M33" s="35"/>
      <c r="N33" s="35"/>
      <c r="O33" s="35"/>
      <c r="P33" s="42"/>
      <c r="Q33" s="35"/>
      <c r="R33" s="42"/>
      <c r="S33" s="42"/>
      <c r="T33" s="42"/>
      <c r="U33" s="99"/>
      <c r="V33" s="106"/>
      <c r="W33" s="115">
        <v>35</v>
      </c>
      <c r="X33" s="42"/>
      <c r="Y33" s="42"/>
      <c r="Z33" s="35"/>
      <c r="AA33" s="35"/>
      <c r="AB33" s="35"/>
      <c r="AC33" s="35">
        <v>20</v>
      </c>
      <c r="AD33" s="35"/>
      <c r="AE33" s="35"/>
      <c r="AF33" s="35"/>
      <c r="AG33" s="35"/>
      <c r="AH33" s="42"/>
      <c r="AI33" s="35"/>
      <c r="AJ33" s="42"/>
      <c r="AK33" s="42">
        <f>SUM(W33:AH33)</f>
        <v>55</v>
      </c>
      <c r="AL33" s="42">
        <f>SUM(W33:AJ33)</f>
        <v>55</v>
      </c>
      <c r="AM33" s="99" t="s">
        <v>35</v>
      </c>
      <c r="AN33" s="106">
        <v>2</v>
      </c>
      <c r="AO33" s="218">
        <f t="shared" si="4"/>
        <v>55</v>
      </c>
      <c r="AP33" s="219">
        <f t="shared" si="5"/>
        <v>2</v>
      </c>
    </row>
    <row r="34" spans="2:42" ht="15" customHeight="1">
      <c r="B34" s="39">
        <v>14</v>
      </c>
      <c r="C34" s="26" t="s">
        <v>33</v>
      </c>
      <c r="D34" s="48" t="s">
        <v>134</v>
      </c>
      <c r="E34" s="115">
        <v>25</v>
      </c>
      <c r="F34" s="42"/>
      <c r="G34" s="42"/>
      <c r="H34" s="35"/>
      <c r="I34" s="35"/>
      <c r="J34" s="35"/>
      <c r="K34" s="35">
        <v>20</v>
      </c>
      <c r="L34" s="35"/>
      <c r="M34" s="35"/>
      <c r="N34" s="35"/>
      <c r="O34" s="35"/>
      <c r="P34" s="42"/>
      <c r="Q34" s="35"/>
      <c r="R34" s="42"/>
      <c r="S34" s="42">
        <f>SUM(E34:P34)</f>
        <v>45</v>
      </c>
      <c r="T34" s="42">
        <f>SUM(E34:R34)</f>
        <v>45</v>
      </c>
      <c r="U34" s="99" t="s">
        <v>37</v>
      </c>
      <c r="V34" s="106">
        <v>3</v>
      </c>
      <c r="W34" s="41"/>
      <c r="X34" s="49"/>
      <c r="Y34" s="42"/>
      <c r="Z34" s="49"/>
      <c r="AA34" s="49"/>
      <c r="AB34" s="49"/>
      <c r="AC34" s="49"/>
      <c r="AD34" s="49"/>
      <c r="AE34" s="43"/>
      <c r="AF34" s="43"/>
      <c r="AG34" s="43"/>
      <c r="AH34" s="43"/>
      <c r="AI34" s="43"/>
      <c r="AJ34" s="42"/>
      <c r="AK34" s="44"/>
      <c r="AL34" s="35"/>
      <c r="AM34" s="45"/>
      <c r="AN34" s="178"/>
      <c r="AO34" s="218">
        <f t="shared" si="4"/>
        <v>45</v>
      </c>
      <c r="AP34" s="219">
        <f t="shared" si="5"/>
        <v>3</v>
      </c>
    </row>
    <row r="35" spans="2:42" ht="15" customHeight="1">
      <c r="B35" s="25">
        <v>15</v>
      </c>
      <c r="C35" s="26" t="s">
        <v>33</v>
      </c>
      <c r="D35" s="48" t="s">
        <v>135</v>
      </c>
      <c r="E35" s="41"/>
      <c r="F35" s="42"/>
      <c r="G35" s="42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2"/>
      <c r="S35" s="44"/>
      <c r="T35" s="35"/>
      <c r="U35" s="52"/>
      <c r="V35" s="192"/>
      <c r="W35" s="115">
        <v>25</v>
      </c>
      <c r="X35" s="42"/>
      <c r="Y35" s="42"/>
      <c r="Z35" s="35"/>
      <c r="AA35" s="35"/>
      <c r="AB35" s="35"/>
      <c r="AC35" s="35">
        <v>20</v>
      </c>
      <c r="AD35" s="35"/>
      <c r="AE35" s="35"/>
      <c r="AF35" s="35"/>
      <c r="AG35" s="35"/>
      <c r="AH35" s="42"/>
      <c r="AI35" s="35"/>
      <c r="AJ35" s="42"/>
      <c r="AK35" s="42">
        <f>SUM(W35:AH35)</f>
        <v>45</v>
      </c>
      <c r="AL35" s="42">
        <f>SUM(W35:AJ35)</f>
        <v>45</v>
      </c>
      <c r="AM35" s="99" t="s">
        <v>37</v>
      </c>
      <c r="AN35" s="106">
        <v>3</v>
      </c>
      <c r="AO35" s="218">
        <f t="shared" si="4"/>
        <v>45</v>
      </c>
      <c r="AP35" s="219">
        <f t="shared" si="5"/>
        <v>3</v>
      </c>
    </row>
    <row r="36" spans="2:42" ht="15" customHeight="1">
      <c r="B36" s="39">
        <v>16</v>
      </c>
      <c r="C36" s="26" t="s">
        <v>33</v>
      </c>
      <c r="D36" s="48" t="s">
        <v>136</v>
      </c>
      <c r="E36" s="115">
        <v>25</v>
      </c>
      <c r="F36" s="42"/>
      <c r="G36" s="42"/>
      <c r="H36" s="35"/>
      <c r="I36" s="35"/>
      <c r="J36" s="35"/>
      <c r="K36" s="35">
        <v>20</v>
      </c>
      <c r="L36" s="35"/>
      <c r="M36" s="35"/>
      <c r="N36" s="35"/>
      <c r="O36" s="35"/>
      <c r="P36" s="42"/>
      <c r="Q36" s="35"/>
      <c r="R36" s="42"/>
      <c r="S36" s="42">
        <f>SUM(E36:P36)</f>
        <v>45</v>
      </c>
      <c r="T36" s="42">
        <f>SUM(E36:R36)</f>
        <v>45</v>
      </c>
      <c r="U36" s="99" t="s">
        <v>37</v>
      </c>
      <c r="V36" s="106">
        <v>3</v>
      </c>
      <c r="W36" s="41"/>
      <c r="X36" s="49"/>
      <c r="Y36" s="42"/>
      <c r="Z36" s="49"/>
      <c r="AA36" s="49"/>
      <c r="AB36" s="49"/>
      <c r="AC36" s="49"/>
      <c r="AD36" s="49"/>
      <c r="AE36" s="43"/>
      <c r="AF36" s="43"/>
      <c r="AG36" s="43"/>
      <c r="AH36" s="43"/>
      <c r="AI36" s="43"/>
      <c r="AJ36" s="42"/>
      <c r="AK36" s="44"/>
      <c r="AL36" s="35"/>
      <c r="AM36" s="45"/>
      <c r="AN36" s="178"/>
      <c r="AO36" s="218">
        <f t="shared" si="4"/>
        <v>45</v>
      </c>
      <c r="AP36" s="219">
        <f t="shared" si="5"/>
        <v>3</v>
      </c>
    </row>
    <row r="37" spans="2:42" ht="15" customHeight="1">
      <c r="B37" s="25">
        <v>17</v>
      </c>
      <c r="C37" s="26" t="s">
        <v>33</v>
      </c>
      <c r="D37" s="48" t="s">
        <v>139</v>
      </c>
      <c r="E37" s="41"/>
      <c r="F37" s="42"/>
      <c r="G37" s="42"/>
      <c r="H37" s="43"/>
      <c r="I37" s="35"/>
      <c r="J37" s="43"/>
      <c r="K37" s="43"/>
      <c r="L37" s="43"/>
      <c r="M37" s="43"/>
      <c r="N37" s="43"/>
      <c r="O37" s="43"/>
      <c r="P37" s="43"/>
      <c r="Q37" s="43"/>
      <c r="R37" s="42"/>
      <c r="S37" s="44"/>
      <c r="T37" s="35"/>
      <c r="U37" s="45"/>
      <c r="V37" s="192"/>
      <c r="W37" s="115">
        <v>20</v>
      </c>
      <c r="X37" s="42"/>
      <c r="Y37" s="42"/>
      <c r="Z37" s="35"/>
      <c r="AA37" s="35"/>
      <c r="AB37" s="35"/>
      <c r="AC37" s="35">
        <v>20</v>
      </c>
      <c r="AD37" s="35"/>
      <c r="AE37" s="35"/>
      <c r="AF37" s="35"/>
      <c r="AG37" s="35"/>
      <c r="AH37" s="42"/>
      <c r="AI37" s="35"/>
      <c r="AJ37" s="42"/>
      <c r="AK37" s="42">
        <f>SUM(W37:AH37)</f>
        <v>40</v>
      </c>
      <c r="AL37" s="42">
        <f>SUM(W37:AJ37)</f>
        <v>40</v>
      </c>
      <c r="AM37" s="99" t="s">
        <v>37</v>
      </c>
      <c r="AN37" s="106">
        <v>3</v>
      </c>
      <c r="AO37" s="218">
        <f t="shared" si="4"/>
        <v>40</v>
      </c>
      <c r="AP37" s="219">
        <f t="shared" si="5"/>
        <v>3</v>
      </c>
    </row>
    <row r="38" spans="2:42" ht="15" customHeight="1">
      <c r="B38" s="39">
        <v>18</v>
      </c>
      <c r="C38" s="26" t="s">
        <v>33</v>
      </c>
      <c r="D38" s="48" t="s">
        <v>140</v>
      </c>
      <c r="E38" s="115"/>
      <c r="F38" s="42"/>
      <c r="G38" s="42"/>
      <c r="H38" s="35"/>
      <c r="I38" s="35"/>
      <c r="J38" s="35"/>
      <c r="K38" s="35"/>
      <c r="L38" s="35"/>
      <c r="M38" s="35"/>
      <c r="N38" s="35"/>
      <c r="O38" s="35"/>
      <c r="P38" s="42"/>
      <c r="Q38" s="35"/>
      <c r="R38" s="42"/>
      <c r="S38" s="42"/>
      <c r="T38" s="42"/>
      <c r="U38" s="99"/>
      <c r="V38" s="106"/>
      <c r="W38" s="115">
        <v>25</v>
      </c>
      <c r="X38" s="42"/>
      <c r="Y38" s="42"/>
      <c r="Z38" s="35"/>
      <c r="AA38" s="35"/>
      <c r="AB38" s="35"/>
      <c r="AC38" s="35">
        <v>20</v>
      </c>
      <c r="AD38" s="35"/>
      <c r="AE38" s="35"/>
      <c r="AF38" s="35"/>
      <c r="AG38" s="35"/>
      <c r="AH38" s="42"/>
      <c r="AI38" s="35"/>
      <c r="AJ38" s="42"/>
      <c r="AK38" s="42">
        <f>SUM(W38:AH38)</f>
        <v>45</v>
      </c>
      <c r="AL38" s="42">
        <f>SUM(W38:AJ38)</f>
        <v>45</v>
      </c>
      <c r="AM38" s="99" t="s">
        <v>37</v>
      </c>
      <c r="AN38" s="106">
        <v>3</v>
      </c>
      <c r="AO38" s="218">
        <f t="shared" si="4"/>
        <v>45</v>
      </c>
      <c r="AP38" s="219">
        <f t="shared" si="5"/>
        <v>3</v>
      </c>
    </row>
    <row r="39" spans="2:42" ht="15" customHeight="1">
      <c r="B39" s="25">
        <v>19</v>
      </c>
      <c r="C39" s="26" t="s">
        <v>33</v>
      </c>
      <c r="D39" s="48" t="s">
        <v>141</v>
      </c>
      <c r="E39" s="115">
        <v>30</v>
      </c>
      <c r="F39" s="42"/>
      <c r="G39" s="42"/>
      <c r="H39" s="35"/>
      <c r="I39" s="35"/>
      <c r="J39" s="35"/>
      <c r="K39" s="35">
        <v>20</v>
      </c>
      <c r="L39" s="35"/>
      <c r="M39" s="35"/>
      <c r="N39" s="35"/>
      <c r="O39" s="35"/>
      <c r="P39" s="42"/>
      <c r="Q39" s="35"/>
      <c r="R39" s="42"/>
      <c r="S39" s="42">
        <f>SUM(E39:P39)</f>
        <v>50</v>
      </c>
      <c r="T39" s="44">
        <f>SUM(E39:R39)</f>
        <v>50</v>
      </c>
      <c r="U39" s="99" t="s">
        <v>35</v>
      </c>
      <c r="V39" s="106">
        <v>2</v>
      </c>
      <c r="W39" s="115"/>
      <c r="X39" s="42"/>
      <c r="Y39" s="42"/>
      <c r="Z39" s="35"/>
      <c r="AA39" s="35"/>
      <c r="AB39" s="35"/>
      <c r="AC39" s="35"/>
      <c r="AD39" s="35"/>
      <c r="AE39" s="35"/>
      <c r="AF39" s="35"/>
      <c r="AG39" s="35"/>
      <c r="AH39" s="42"/>
      <c r="AI39" s="35"/>
      <c r="AJ39" s="42"/>
      <c r="AK39" s="42"/>
      <c r="AL39" s="44"/>
      <c r="AM39" s="99"/>
      <c r="AN39" s="106"/>
      <c r="AO39" s="218">
        <f t="shared" si="4"/>
        <v>50</v>
      </c>
      <c r="AP39" s="219">
        <f t="shared" si="5"/>
        <v>2</v>
      </c>
    </row>
    <row r="40" spans="2:42" ht="15" customHeight="1">
      <c r="B40" s="39">
        <v>20</v>
      </c>
      <c r="C40" s="26" t="s">
        <v>33</v>
      </c>
      <c r="D40" s="48" t="s">
        <v>142</v>
      </c>
      <c r="E40" s="115"/>
      <c r="F40" s="42"/>
      <c r="G40" s="42"/>
      <c r="H40" s="35"/>
      <c r="I40" s="35"/>
      <c r="J40" s="35"/>
      <c r="K40" s="35"/>
      <c r="L40" s="35"/>
      <c r="M40" s="35"/>
      <c r="N40" s="35"/>
      <c r="O40" s="35"/>
      <c r="P40" s="42"/>
      <c r="Q40" s="35"/>
      <c r="R40" s="42"/>
      <c r="S40" s="42"/>
      <c r="T40" s="44"/>
      <c r="U40" s="99"/>
      <c r="V40" s="106"/>
      <c r="W40" s="115">
        <v>30</v>
      </c>
      <c r="X40" s="42"/>
      <c r="Y40" s="42"/>
      <c r="Z40" s="35"/>
      <c r="AA40" s="35"/>
      <c r="AB40" s="35"/>
      <c r="AC40" s="35">
        <v>20</v>
      </c>
      <c r="AD40" s="35"/>
      <c r="AE40" s="35"/>
      <c r="AF40" s="35"/>
      <c r="AG40" s="35"/>
      <c r="AH40" s="42"/>
      <c r="AI40" s="35"/>
      <c r="AJ40" s="42"/>
      <c r="AK40" s="42">
        <f>SUM(W40:AH40)</f>
        <v>50</v>
      </c>
      <c r="AL40" s="44">
        <f>SUM(W40:AJ40)</f>
        <v>50</v>
      </c>
      <c r="AM40" s="99" t="s">
        <v>37</v>
      </c>
      <c r="AN40" s="106">
        <v>3</v>
      </c>
      <c r="AO40" s="218">
        <f t="shared" si="4"/>
        <v>50</v>
      </c>
      <c r="AP40" s="219">
        <f t="shared" si="5"/>
        <v>3</v>
      </c>
    </row>
    <row r="41" spans="2:42" ht="15" customHeight="1">
      <c r="B41" s="25">
        <v>21</v>
      </c>
      <c r="C41" s="26" t="s">
        <v>33</v>
      </c>
      <c r="D41" s="67" t="s">
        <v>145</v>
      </c>
      <c r="E41" s="115">
        <v>30</v>
      </c>
      <c r="F41" s="42"/>
      <c r="G41" s="42"/>
      <c r="H41" s="35"/>
      <c r="I41" s="35"/>
      <c r="J41" s="35"/>
      <c r="K41" s="35">
        <v>20</v>
      </c>
      <c r="L41" s="35"/>
      <c r="M41" s="35"/>
      <c r="N41" s="35"/>
      <c r="O41" s="35"/>
      <c r="P41" s="42"/>
      <c r="Q41" s="35"/>
      <c r="R41" s="42"/>
      <c r="S41" s="42">
        <f>SUM(E41:P41)</f>
        <v>50</v>
      </c>
      <c r="T41" s="44">
        <f>SUM(E41:R41)</f>
        <v>50</v>
      </c>
      <c r="U41" s="99" t="s">
        <v>35</v>
      </c>
      <c r="V41" s="106">
        <v>2</v>
      </c>
      <c r="W41" s="115"/>
      <c r="X41" s="42"/>
      <c r="Y41" s="42"/>
      <c r="Z41" s="35"/>
      <c r="AA41" s="35"/>
      <c r="AB41" s="35"/>
      <c r="AC41" s="35"/>
      <c r="AD41" s="35"/>
      <c r="AE41" s="35"/>
      <c r="AF41" s="35"/>
      <c r="AG41" s="35"/>
      <c r="AH41" s="42"/>
      <c r="AI41" s="35"/>
      <c r="AJ41" s="42"/>
      <c r="AK41" s="42"/>
      <c r="AL41" s="44"/>
      <c r="AM41" s="99"/>
      <c r="AN41" s="106"/>
      <c r="AO41" s="218">
        <f t="shared" si="4"/>
        <v>50</v>
      </c>
      <c r="AP41" s="219">
        <f t="shared" si="5"/>
        <v>2</v>
      </c>
    </row>
    <row r="42" spans="2:42" ht="15" customHeight="1">
      <c r="B42" s="39">
        <v>22</v>
      </c>
      <c r="C42" s="26" t="s">
        <v>33</v>
      </c>
      <c r="D42" s="48" t="s">
        <v>146</v>
      </c>
      <c r="E42" s="115"/>
      <c r="F42" s="42"/>
      <c r="G42" s="42"/>
      <c r="H42" s="35"/>
      <c r="I42" s="35"/>
      <c r="J42" s="35"/>
      <c r="K42" s="35"/>
      <c r="L42" s="35"/>
      <c r="M42" s="35"/>
      <c r="N42" s="35"/>
      <c r="O42" s="35"/>
      <c r="P42" s="42"/>
      <c r="Q42" s="35"/>
      <c r="R42" s="42"/>
      <c r="S42" s="42"/>
      <c r="T42" s="44"/>
      <c r="U42" s="220"/>
      <c r="V42" s="106"/>
      <c r="W42" s="115">
        <v>30</v>
      </c>
      <c r="X42" s="42"/>
      <c r="Y42" s="42"/>
      <c r="Z42" s="35"/>
      <c r="AA42" s="35"/>
      <c r="AB42" s="35"/>
      <c r="AC42" s="35">
        <v>20</v>
      </c>
      <c r="AD42" s="35"/>
      <c r="AE42" s="35"/>
      <c r="AF42" s="35"/>
      <c r="AG42" s="35"/>
      <c r="AH42" s="42"/>
      <c r="AI42" s="35"/>
      <c r="AJ42" s="42"/>
      <c r="AK42" s="42">
        <f>SUM(W42:AH42)</f>
        <v>50</v>
      </c>
      <c r="AL42" s="44">
        <f>SUM(W42:AJ42)</f>
        <v>50</v>
      </c>
      <c r="AM42" s="99" t="s">
        <v>37</v>
      </c>
      <c r="AN42" s="106">
        <v>3</v>
      </c>
      <c r="AO42" s="221">
        <f t="shared" si="4"/>
        <v>50</v>
      </c>
      <c r="AP42" s="222">
        <f t="shared" si="5"/>
        <v>3</v>
      </c>
    </row>
    <row r="43" spans="2:42" ht="15" customHeight="1">
      <c r="B43" s="292" t="s">
        <v>186</v>
      </c>
      <c r="C43" s="292"/>
      <c r="D43" s="292"/>
      <c r="E43" s="140">
        <f t="shared" ref="E43:T43" si="6">SUM(E23:E42)</f>
        <v>250</v>
      </c>
      <c r="F43" s="140">
        <f t="shared" si="6"/>
        <v>0</v>
      </c>
      <c r="G43" s="140">
        <f t="shared" si="6"/>
        <v>0</v>
      </c>
      <c r="H43" s="140">
        <f t="shared" si="6"/>
        <v>0</v>
      </c>
      <c r="I43" s="140">
        <f t="shared" si="6"/>
        <v>0</v>
      </c>
      <c r="J43" s="140">
        <f t="shared" si="6"/>
        <v>0</v>
      </c>
      <c r="K43" s="140">
        <f t="shared" si="6"/>
        <v>110</v>
      </c>
      <c r="L43" s="140">
        <f t="shared" si="6"/>
        <v>0</v>
      </c>
      <c r="M43" s="140">
        <f t="shared" si="6"/>
        <v>0</v>
      </c>
      <c r="N43" s="140">
        <f t="shared" si="6"/>
        <v>0</v>
      </c>
      <c r="O43" s="140">
        <f t="shared" si="6"/>
        <v>0</v>
      </c>
      <c r="P43" s="140">
        <f t="shared" si="6"/>
        <v>0</v>
      </c>
      <c r="Q43" s="140">
        <f t="shared" si="6"/>
        <v>0</v>
      </c>
      <c r="R43" s="140">
        <f t="shared" si="6"/>
        <v>0</v>
      </c>
      <c r="S43" s="140">
        <f t="shared" si="6"/>
        <v>360</v>
      </c>
      <c r="T43" s="140">
        <f t="shared" si="6"/>
        <v>360</v>
      </c>
      <c r="U43" s="140"/>
      <c r="V43" s="141">
        <f t="shared" ref="V43:AL43" si="7">SUM(V23:V42)</f>
        <v>20</v>
      </c>
      <c r="W43" s="140">
        <f t="shared" si="7"/>
        <v>215</v>
      </c>
      <c r="X43" s="140">
        <f t="shared" si="7"/>
        <v>0</v>
      </c>
      <c r="Y43" s="140">
        <f t="shared" si="7"/>
        <v>10</v>
      </c>
      <c r="Z43" s="140">
        <f t="shared" si="7"/>
        <v>0</v>
      </c>
      <c r="AA43" s="140">
        <f t="shared" si="7"/>
        <v>0</v>
      </c>
      <c r="AB43" s="140">
        <f t="shared" si="7"/>
        <v>0</v>
      </c>
      <c r="AC43" s="140">
        <f t="shared" si="7"/>
        <v>150</v>
      </c>
      <c r="AD43" s="140">
        <f t="shared" si="7"/>
        <v>0</v>
      </c>
      <c r="AE43" s="140">
        <f t="shared" si="7"/>
        <v>0</v>
      </c>
      <c r="AF43" s="140">
        <f t="shared" si="7"/>
        <v>0</v>
      </c>
      <c r="AG43" s="140">
        <f t="shared" si="7"/>
        <v>0</v>
      </c>
      <c r="AH43" s="140">
        <f t="shared" si="7"/>
        <v>0</v>
      </c>
      <c r="AI43" s="140">
        <f t="shared" si="7"/>
        <v>0</v>
      </c>
      <c r="AJ43" s="140">
        <f t="shared" si="7"/>
        <v>0</v>
      </c>
      <c r="AK43" s="140">
        <f t="shared" si="7"/>
        <v>375</v>
      </c>
      <c r="AL43" s="140">
        <f t="shared" si="7"/>
        <v>375</v>
      </c>
      <c r="AM43" s="140"/>
      <c r="AN43" s="141">
        <f>SUM(AN23:AN42)</f>
        <v>23</v>
      </c>
      <c r="AO43" s="129">
        <f>SUM(AO23:AO42)</f>
        <v>735</v>
      </c>
      <c r="AP43" s="79">
        <f t="shared" si="5"/>
        <v>43</v>
      </c>
    </row>
    <row r="44" spans="2:42" ht="15" customHeight="1">
      <c r="B44" s="293" t="s">
        <v>155</v>
      </c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93"/>
      <c r="AK44" s="293"/>
      <c r="AL44" s="293"/>
      <c r="AM44" s="293"/>
      <c r="AN44" s="293"/>
      <c r="AO44" s="293"/>
      <c r="AP44" s="293"/>
    </row>
    <row r="45" spans="2:42" ht="15" customHeight="1">
      <c r="B45" s="25">
        <v>23</v>
      </c>
      <c r="C45" s="26" t="s">
        <v>33</v>
      </c>
      <c r="D45" s="48" t="s">
        <v>158</v>
      </c>
      <c r="E45" s="115"/>
      <c r="F45" s="12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>
        <v>100</v>
      </c>
      <c r="R45" s="35"/>
      <c r="S45" s="44">
        <f>SUM(E45:P45)</f>
        <v>0</v>
      </c>
      <c r="T45" s="44">
        <f>SUM(E45:R45)</f>
        <v>100</v>
      </c>
      <c r="U45" s="99" t="s">
        <v>81</v>
      </c>
      <c r="V45" s="106">
        <v>4</v>
      </c>
      <c r="W45" s="204"/>
      <c r="X45" s="172"/>
      <c r="Y45" s="199"/>
      <c r="Z45" s="172"/>
      <c r="AA45" s="172"/>
      <c r="AB45" s="172"/>
      <c r="AC45" s="172"/>
      <c r="AD45" s="172"/>
      <c r="AE45" s="173"/>
      <c r="AF45" s="173"/>
      <c r="AG45" s="173"/>
      <c r="AH45" s="173"/>
      <c r="AI45" s="173"/>
      <c r="AJ45" s="199"/>
      <c r="AK45" s="44"/>
      <c r="AL45" s="44"/>
      <c r="AM45" s="52"/>
      <c r="AN45" s="192"/>
      <c r="AO45" s="175">
        <f>T45+AL45</f>
        <v>100</v>
      </c>
      <c r="AP45" s="176">
        <f>V45+AN45</f>
        <v>4</v>
      </c>
    </row>
    <row r="46" spans="2:42" ht="15" customHeight="1">
      <c r="B46" s="223">
        <v>24</v>
      </c>
      <c r="C46" s="26" t="s">
        <v>33</v>
      </c>
      <c r="D46" s="67" t="s">
        <v>159</v>
      </c>
      <c r="E46" s="211"/>
      <c r="F46" s="110"/>
      <c r="G46" s="224"/>
      <c r="H46" s="181"/>
      <c r="I46" s="181"/>
      <c r="J46" s="181"/>
      <c r="K46" s="181"/>
      <c r="L46" s="181"/>
      <c r="M46" s="182"/>
      <c r="N46" s="182"/>
      <c r="O46" s="182"/>
      <c r="P46" s="182"/>
      <c r="Q46" s="182"/>
      <c r="R46" s="110"/>
      <c r="S46" s="111"/>
      <c r="T46" s="128"/>
      <c r="U46" s="183"/>
      <c r="V46" s="212"/>
      <c r="W46" s="225"/>
      <c r="X46" s="127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>
        <v>200</v>
      </c>
      <c r="AJ46" s="128"/>
      <c r="AK46" s="111">
        <f>SUM(W46:AH46)</f>
        <v>0</v>
      </c>
      <c r="AL46" s="111">
        <f>SUM(W46:AJ46)</f>
        <v>200</v>
      </c>
      <c r="AM46" s="112" t="s">
        <v>81</v>
      </c>
      <c r="AN46" s="226">
        <v>7</v>
      </c>
      <c r="AO46" s="195">
        <f>T46+AL46</f>
        <v>200</v>
      </c>
      <c r="AP46" s="196">
        <f>V46+AN46</f>
        <v>7</v>
      </c>
    </row>
    <row r="47" spans="2:42" ht="15" customHeight="1">
      <c r="B47" s="292" t="s">
        <v>186</v>
      </c>
      <c r="C47" s="292"/>
      <c r="D47" s="292"/>
      <c r="E47" s="140">
        <f t="shared" ref="E47:T47" si="8">SUM(E45:E46)</f>
        <v>0</v>
      </c>
      <c r="F47" s="140">
        <f t="shared" si="8"/>
        <v>0</v>
      </c>
      <c r="G47" s="140">
        <f t="shared" si="8"/>
        <v>0</v>
      </c>
      <c r="H47" s="140">
        <f t="shared" si="8"/>
        <v>0</v>
      </c>
      <c r="I47" s="140">
        <f t="shared" si="8"/>
        <v>0</v>
      </c>
      <c r="J47" s="140">
        <f t="shared" si="8"/>
        <v>0</v>
      </c>
      <c r="K47" s="140">
        <f t="shared" si="8"/>
        <v>0</v>
      </c>
      <c r="L47" s="140">
        <f t="shared" si="8"/>
        <v>0</v>
      </c>
      <c r="M47" s="140">
        <f t="shared" si="8"/>
        <v>0</v>
      </c>
      <c r="N47" s="140">
        <f t="shared" si="8"/>
        <v>0</v>
      </c>
      <c r="O47" s="140">
        <f t="shared" si="8"/>
        <v>0</v>
      </c>
      <c r="P47" s="140">
        <f t="shared" si="8"/>
        <v>0</v>
      </c>
      <c r="Q47" s="140">
        <f t="shared" si="8"/>
        <v>100</v>
      </c>
      <c r="R47" s="140">
        <f t="shared" si="8"/>
        <v>0</v>
      </c>
      <c r="S47" s="140">
        <f t="shared" si="8"/>
        <v>0</v>
      </c>
      <c r="T47" s="140">
        <f t="shared" si="8"/>
        <v>100</v>
      </c>
      <c r="U47" s="140"/>
      <c r="V47" s="141">
        <f t="shared" ref="V47:AL47" si="9">SUM(V45:V46)</f>
        <v>4</v>
      </c>
      <c r="W47" s="140">
        <f t="shared" si="9"/>
        <v>0</v>
      </c>
      <c r="X47" s="140">
        <f t="shared" si="9"/>
        <v>0</v>
      </c>
      <c r="Y47" s="140">
        <f t="shared" si="9"/>
        <v>0</v>
      </c>
      <c r="Z47" s="140">
        <f t="shared" si="9"/>
        <v>0</v>
      </c>
      <c r="AA47" s="140">
        <f t="shared" si="9"/>
        <v>0</v>
      </c>
      <c r="AB47" s="140">
        <f t="shared" si="9"/>
        <v>0</v>
      </c>
      <c r="AC47" s="140">
        <f t="shared" si="9"/>
        <v>0</v>
      </c>
      <c r="AD47" s="140">
        <f t="shared" si="9"/>
        <v>0</v>
      </c>
      <c r="AE47" s="140">
        <f t="shared" si="9"/>
        <v>0</v>
      </c>
      <c r="AF47" s="140">
        <f t="shared" si="9"/>
        <v>0</v>
      </c>
      <c r="AG47" s="140">
        <f t="shared" si="9"/>
        <v>0</v>
      </c>
      <c r="AH47" s="140">
        <f t="shared" si="9"/>
        <v>0</v>
      </c>
      <c r="AI47" s="140">
        <f t="shared" si="9"/>
        <v>200</v>
      </c>
      <c r="AJ47" s="140">
        <f t="shared" si="9"/>
        <v>0</v>
      </c>
      <c r="AK47" s="140">
        <f t="shared" si="9"/>
        <v>0</v>
      </c>
      <c r="AL47" s="140">
        <f t="shared" si="9"/>
        <v>200</v>
      </c>
      <c r="AM47" s="140"/>
      <c r="AN47" s="141">
        <f>SUM(AN45:AN46)</f>
        <v>7</v>
      </c>
      <c r="AO47" s="33">
        <f>SUM(AO45:AO46)</f>
        <v>300</v>
      </c>
      <c r="AP47" s="79">
        <f>SUM(AP45:AP46)</f>
        <v>11</v>
      </c>
    </row>
    <row r="48" spans="2:42" ht="15" customHeight="1">
      <c r="B48" s="292" t="s">
        <v>186</v>
      </c>
      <c r="C48" s="292"/>
      <c r="D48" s="292"/>
      <c r="E48" s="33">
        <f t="shared" ref="E48:T48" si="10">E21+E43+E47</f>
        <v>280</v>
      </c>
      <c r="F48" s="33">
        <f t="shared" si="10"/>
        <v>0</v>
      </c>
      <c r="G48" s="33">
        <f t="shared" si="10"/>
        <v>0</v>
      </c>
      <c r="H48" s="33">
        <f t="shared" si="10"/>
        <v>40</v>
      </c>
      <c r="I48" s="33">
        <f t="shared" si="10"/>
        <v>0</v>
      </c>
      <c r="J48" s="33">
        <f t="shared" si="10"/>
        <v>0</v>
      </c>
      <c r="K48" s="33">
        <f t="shared" si="10"/>
        <v>120</v>
      </c>
      <c r="L48" s="33">
        <f t="shared" si="10"/>
        <v>0</v>
      </c>
      <c r="M48" s="33">
        <f t="shared" si="10"/>
        <v>0</v>
      </c>
      <c r="N48" s="33">
        <f t="shared" si="10"/>
        <v>0</v>
      </c>
      <c r="O48" s="33">
        <f t="shared" si="10"/>
        <v>0</v>
      </c>
      <c r="P48" s="33">
        <f t="shared" si="10"/>
        <v>0</v>
      </c>
      <c r="Q48" s="33">
        <f t="shared" si="10"/>
        <v>100</v>
      </c>
      <c r="R48" s="33">
        <f t="shared" si="10"/>
        <v>0</v>
      </c>
      <c r="S48" s="33">
        <f t="shared" si="10"/>
        <v>440</v>
      </c>
      <c r="T48" s="33">
        <f t="shared" si="10"/>
        <v>540</v>
      </c>
      <c r="U48" s="33"/>
      <c r="V48" s="79">
        <f t="shared" ref="V48:AP48" si="11">V21+V43+V47</f>
        <v>30</v>
      </c>
      <c r="W48" s="33">
        <f t="shared" si="11"/>
        <v>215</v>
      </c>
      <c r="X48" s="33">
        <f t="shared" si="11"/>
        <v>0</v>
      </c>
      <c r="Y48" s="33">
        <f t="shared" si="11"/>
        <v>10</v>
      </c>
      <c r="Z48" s="33">
        <f t="shared" si="11"/>
        <v>0</v>
      </c>
      <c r="AA48" s="33">
        <f t="shared" si="11"/>
        <v>0</v>
      </c>
      <c r="AB48" s="33">
        <f t="shared" si="11"/>
        <v>0</v>
      </c>
      <c r="AC48" s="33">
        <f t="shared" si="11"/>
        <v>150</v>
      </c>
      <c r="AD48" s="33">
        <f t="shared" si="11"/>
        <v>0</v>
      </c>
      <c r="AE48" s="33">
        <f t="shared" si="11"/>
        <v>0</v>
      </c>
      <c r="AF48" s="33">
        <f t="shared" si="11"/>
        <v>0</v>
      </c>
      <c r="AG48" s="33">
        <f t="shared" si="11"/>
        <v>0</v>
      </c>
      <c r="AH48" s="33">
        <f t="shared" si="11"/>
        <v>0</v>
      </c>
      <c r="AI48" s="33">
        <f t="shared" si="11"/>
        <v>200</v>
      </c>
      <c r="AJ48" s="33">
        <f t="shared" si="11"/>
        <v>0</v>
      </c>
      <c r="AK48" s="33">
        <f t="shared" si="11"/>
        <v>375</v>
      </c>
      <c r="AL48" s="33">
        <f t="shared" si="11"/>
        <v>575</v>
      </c>
      <c r="AM48" s="33">
        <f t="shared" si="11"/>
        <v>0</v>
      </c>
      <c r="AN48" s="79">
        <f t="shared" si="11"/>
        <v>30</v>
      </c>
      <c r="AO48" s="33">
        <f t="shared" si="11"/>
        <v>1115</v>
      </c>
      <c r="AP48" s="79">
        <f t="shared" si="11"/>
        <v>60</v>
      </c>
    </row>
    <row r="50" spans="2:39">
      <c r="B50" s="144" t="s">
        <v>222</v>
      </c>
      <c r="AK50" s="205"/>
    </row>
    <row r="51" spans="2:39">
      <c r="B51" s="145"/>
    </row>
    <row r="52" spans="2:39">
      <c r="B52" s="145"/>
    </row>
    <row r="55" spans="2:39" ht="14.25">
      <c r="O55" s="206"/>
      <c r="P55" s="4" t="s">
        <v>223</v>
      </c>
    </row>
    <row r="56" spans="2:39">
      <c r="D56" s="208">
        <v>44741</v>
      </c>
      <c r="P56" s="4" t="s">
        <v>224</v>
      </c>
      <c r="AG56" s="295" t="s">
        <v>225</v>
      </c>
      <c r="AH56" s="295"/>
      <c r="AI56" s="295"/>
      <c r="AJ56" s="295"/>
      <c r="AK56" s="295"/>
      <c r="AL56" s="295"/>
      <c r="AM56" s="295"/>
    </row>
    <row r="57" spans="2:39">
      <c r="D57" s="210" t="s">
        <v>226</v>
      </c>
      <c r="N57" s="209"/>
      <c r="P57" s="296" t="s">
        <v>227</v>
      </c>
      <c r="Q57" s="296"/>
      <c r="R57" s="296"/>
      <c r="S57" s="296"/>
      <c r="T57" s="296"/>
      <c r="U57" s="296"/>
      <c r="V57" s="296"/>
      <c r="AG57" s="296" t="s">
        <v>228</v>
      </c>
      <c r="AH57" s="296"/>
      <c r="AI57" s="296"/>
      <c r="AJ57" s="296"/>
      <c r="AK57" s="296"/>
      <c r="AL57" s="296"/>
      <c r="AM57" s="296"/>
    </row>
  </sheetData>
  <mergeCells count="22">
    <mergeCell ref="B47:D47"/>
    <mergeCell ref="B48:D48"/>
    <mergeCell ref="AG56:AM56"/>
    <mergeCell ref="P57:V57"/>
    <mergeCell ref="AG57:AM57"/>
    <mergeCell ref="B18:AP18"/>
    <mergeCell ref="B21:D21"/>
    <mergeCell ref="B22:AP22"/>
    <mergeCell ref="B43:D43"/>
    <mergeCell ref="B44:AP44"/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Z8:AD8"/>
    <mergeCell ref="Z10:AD10"/>
    <mergeCell ref="L10:U10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P62"/>
  <sheetViews>
    <sheetView topLeftCell="A4" zoomScaleNormal="100" workbookViewId="0">
      <selection activeCell="K9" sqref="K9:T10"/>
    </sheetView>
  </sheetViews>
  <sheetFormatPr defaultColWidth="9.28515625" defaultRowHeight="12.75"/>
  <cols>
    <col min="1" max="1" width="4.7109375" style="4" customWidth="1"/>
    <col min="2" max="2" width="4.5703125" style="4" customWidth="1"/>
    <col min="3" max="3" width="23.5703125" style="4" customWidth="1"/>
    <col min="4" max="4" width="68.5703125" style="4" customWidth="1"/>
    <col min="5" max="20" width="5.140625" style="4" customWidth="1"/>
    <col min="21" max="21" width="6.42578125" style="4" customWidth="1"/>
    <col min="22" max="38" width="5.140625" style="4" customWidth="1"/>
    <col min="39" max="39" width="6.42578125" style="4" customWidth="1"/>
    <col min="40" max="40" width="5.140625" style="4" customWidth="1"/>
    <col min="41" max="42" width="6" style="4" customWidth="1"/>
    <col min="43" max="16384" width="9.28515625" style="4"/>
  </cols>
  <sheetData>
    <row r="1" spans="2:42">
      <c r="AL1" s="165"/>
    </row>
    <row r="2" spans="2:42">
      <c r="AI2" s="291"/>
      <c r="AJ2" s="291"/>
      <c r="AK2" s="291"/>
      <c r="AL2" s="291"/>
      <c r="AM2" s="291"/>
    </row>
    <row r="3" spans="2:42">
      <c r="AL3" s="165"/>
    </row>
    <row r="4" spans="2:42">
      <c r="AI4" s="291"/>
      <c r="AJ4" s="291"/>
      <c r="AK4" s="291"/>
      <c r="AL4" s="291"/>
      <c r="AM4" s="291"/>
    </row>
    <row r="6" spans="2:42" s="6" customFormat="1" ht="20.25" customHeight="1">
      <c r="B6" s="278" t="s">
        <v>237</v>
      </c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</row>
    <row r="7" spans="2:42" s="6" customFormat="1" ht="20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267" t="s">
        <v>271</v>
      </c>
      <c r="Y7" s="267"/>
      <c r="Z7" s="267"/>
      <c r="AA7" s="267"/>
      <c r="AB7" s="309"/>
      <c r="AC7" s="267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2:42">
      <c r="X8" s="300" t="s">
        <v>274</v>
      </c>
      <c r="Y8" s="300"/>
      <c r="Z8" s="300"/>
      <c r="AA8" s="300"/>
      <c r="AB8" s="300"/>
      <c r="AC8" s="267"/>
    </row>
    <row r="9" spans="2:42" s="9" customFormat="1" ht="15" customHeight="1">
      <c r="B9" s="9" t="s">
        <v>257</v>
      </c>
      <c r="K9" s="9" t="s">
        <v>216</v>
      </c>
      <c r="X9" s="266" t="s">
        <v>272</v>
      </c>
      <c r="Y9" s="310"/>
      <c r="Z9" s="267"/>
      <c r="AA9" s="267"/>
      <c r="AB9" s="309"/>
      <c r="AC9" s="267"/>
    </row>
    <row r="10" spans="2:42" s="9" customFormat="1" ht="15" customHeight="1">
      <c r="B10" s="9" t="s">
        <v>258</v>
      </c>
      <c r="K10" s="311" t="s">
        <v>275</v>
      </c>
      <c r="L10" s="311"/>
      <c r="M10" s="311"/>
      <c r="N10" s="311"/>
      <c r="O10" s="311"/>
      <c r="P10" s="311"/>
      <c r="Q10" s="311"/>
      <c r="R10" s="311"/>
      <c r="S10" s="311"/>
      <c r="T10" s="311"/>
      <c r="X10" s="291" t="s">
        <v>273</v>
      </c>
      <c r="Y10" s="300"/>
      <c r="Z10" s="300"/>
      <c r="AA10" s="300"/>
      <c r="AB10" s="300"/>
      <c r="AC10" s="267"/>
    </row>
    <row r="11" spans="2:42" s="9" customFormat="1" ht="15" customHeight="1">
      <c r="B11" s="9" t="s">
        <v>267</v>
      </c>
    </row>
    <row r="12" spans="2:42" s="9" customFormat="1" ht="15" customHeight="1">
      <c r="B12" s="9" t="s">
        <v>260</v>
      </c>
    </row>
    <row r="13" spans="2:42" ht="15" customHeight="1">
      <c r="B13" s="9" t="s">
        <v>268</v>
      </c>
      <c r="C13" s="9"/>
    </row>
    <row r="16" spans="2:42" ht="17.25" customHeight="1">
      <c r="B16" s="279" t="s">
        <v>6</v>
      </c>
      <c r="C16" s="13"/>
      <c r="D16" s="280" t="s">
        <v>7</v>
      </c>
      <c r="E16" s="281" t="s">
        <v>238</v>
      </c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 t="s">
        <v>239</v>
      </c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2" t="s">
        <v>8</v>
      </c>
      <c r="AP16" s="283" t="s">
        <v>9</v>
      </c>
    </row>
    <row r="17" spans="2:42" ht="243" customHeight="1">
      <c r="B17" s="279"/>
      <c r="C17" s="15" t="s">
        <v>10</v>
      </c>
      <c r="D17" s="280"/>
      <c r="E17" s="166" t="s">
        <v>12</v>
      </c>
      <c r="F17" s="167" t="s">
        <v>13</v>
      </c>
      <c r="G17" s="168" t="s">
        <v>14</v>
      </c>
      <c r="H17" s="168" t="s">
        <v>15</v>
      </c>
      <c r="I17" s="168" t="s">
        <v>16</v>
      </c>
      <c r="J17" s="168" t="s">
        <v>17</v>
      </c>
      <c r="K17" s="168" t="s">
        <v>18</v>
      </c>
      <c r="L17" s="168" t="s">
        <v>19</v>
      </c>
      <c r="M17" s="168" t="s">
        <v>20</v>
      </c>
      <c r="N17" s="168" t="s">
        <v>21</v>
      </c>
      <c r="O17" s="168" t="s">
        <v>22</v>
      </c>
      <c r="P17" s="168" t="s">
        <v>23</v>
      </c>
      <c r="Q17" s="168" t="s">
        <v>24</v>
      </c>
      <c r="R17" s="168" t="s">
        <v>25</v>
      </c>
      <c r="S17" s="168" t="s">
        <v>26</v>
      </c>
      <c r="T17" s="168" t="s">
        <v>27</v>
      </c>
      <c r="U17" s="168" t="s">
        <v>28</v>
      </c>
      <c r="V17" s="169" t="s">
        <v>29</v>
      </c>
      <c r="W17" s="18" t="s">
        <v>12</v>
      </c>
      <c r="X17" s="18" t="s">
        <v>13</v>
      </c>
      <c r="Y17" s="18" t="s">
        <v>221</v>
      </c>
      <c r="Z17" s="18" t="s">
        <v>15</v>
      </c>
      <c r="AA17" s="18" t="s">
        <v>16</v>
      </c>
      <c r="AB17" s="18" t="s">
        <v>17</v>
      </c>
      <c r="AC17" s="18" t="s">
        <v>18</v>
      </c>
      <c r="AD17" s="18" t="s">
        <v>19</v>
      </c>
      <c r="AE17" s="19" t="s">
        <v>20</v>
      </c>
      <c r="AF17" s="19" t="s">
        <v>21</v>
      </c>
      <c r="AG17" s="19" t="s">
        <v>22</v>
      </c>
      <c r="AH17" s="19" t="s">
        <v>23</v>
      </c>
      <c r="AI17" s="19" t="s">
        <v>24</v>
      </c>
      <c r="AJ17" s="19" t="s">
        <v>25</v>
      </c>
      <c r="AK17" s="19" t="s">
        <v>26</v>
      </c>
      <c r="AL17" s="19" t="s">
        <v>27</v>
      </c>
      <c r="AM17" s="19" t="s">
        <v>28</v>
      </c>
      <c r="AN17" s="170" t="s">
        <v>29</v>
      </c>
      <c r="AO17" s="282"/>
      <c r="AP17" s="283"/>
    </row>
    <row r="18" spans="2:42" ht="15" customHeight="1">
      <c r="B18" s="274" t="s">
        <v>61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</row>
    <row r="19" spans="2:42" ht="15" customHeight="1">
      <c r="B19" s="185">
        <v>1</v>
      </c>
      <c r="C19" s="26" t="s">
        <v>33</v>
      </c>
      <c r="D19" s="97" t="s">
        <v>74</v>
      </c>
      <c r="E19" s="98">
        <v>10</v>
      </c>
      <c r="F19" s="42"/>
      <c r="G19" s="42">
        <v>20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30">
        <f>SUM(E19:P19)</f>
        <v>30</v>
      </c>
      <c r="T19" s="30">
        <f>SUM(E19:R19)</f>
        <v>30</v>
      </c>
      <c r="U19" s="198" t="s">
        <v>35</v>
      </c>
      <c r="V19" s="32">
        <v>2</v>
      </c>
      <c r="W19" s="171"/>
      <c r="X19" s="172"/>
      <c r="Y19" s="1"/>
      <c r="Z19" s="172"/>
      <c r="AA19" s="172"/>
      <c r="AB19" s="172"/>
      <c r="AC19" s="172"/>
      <c r="AD19" s="172"/>
      <c r="AE19" s="173"/>
      <c r="AF19" s="173"/>
      <c r="AG19" s="173"/>
      <c r="AH19" s="173"/>
      <c r="AI19" s="173"/>
      <c r="AJ19" s="1"/>
      <c r="AK19" s="44"/>
      <c r="AL19" s="44"/>
      <c r="AM19" s="31"/>
      <c r="AN19" s="174"/>
      <c r="AO19" s="126">
        <f>T19+AL19</f>
        <v>30</v>
      </c>
      <c r="AP19" s="176">
        <f>V19+AN19</f>
        <v>2</v>
      </c>
    </row>
    <row r="20" spans="2:42" ht="15" customHeight="1">
      <c r="B20" s="201">
        <v>2</v>
      </c>
      <c r="C20" s="26" t="s">
        <v>33</v>
      </c>
      <c r="D20" s="97" t="s">
        <v>78</v>
      </c>
      <c r="E20" s="227">
        <v>10</v>
      </c>
      <c r="F20" s="70"/>
      <c r="G20" s="70">
        <v>5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>
        <f>SUM(E20:P20)</f>
        <v>15</v>
      </c>
      <c r="T20" s="70">
        <f>SUM(E20:R20)</f>
        <v>15</v>
      </c>
      <c r="U20" s="228" t="s">
        <v>35</v>
      </c>
      <c r="V20" s="74">
        <v>1</v>
      </c>
      <c r="W20" s="98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4"/>
      <c r="AL20" s="44"/>
      <c r="AM20" s="99"/>
      <c r="AN20" s="46"/>
      <c r="AO20" s="195">
        <f>T20+AL20</f>
        <v>15</v>
      </c>
      <c r="AP20" s="196">
        <f>V20+AN20</f>
        <v>1</v>
      </c>
    </row>
    <row r="21" spans="2:42" ht="15" customHeight="1">
      <c r="B21" s="292" t="s">
        <v>186</v>
      </c>
      <c r="C21" s="292"/>
      <c r="D21" s="292"/>
      <c r="E21" s="140">
        <f t="shared" ref="E21:T21" si="0">SUM(E19:E20)</f>
        <v>20</v>
      </c>
      <c r="F21" s="140">
        <f t="shared" si="0"/>
        <v>0</v>
      </c>
      <c r="G21" s="140">
        <f t="shared" si="0"/>
        <v>25</v>
      </c>
      <c r="H21" s="140">
        <f t="shared" si="0"/>
        <v>0</v>
      </c>
      <c r="I21" s="140">
        <f t="shared" si="0"/>
        <v>0</v>
      </c>
      <c r="J21" s="140">
        <f t="shared" si="0"/>
        <v>0</v>
      </c>
      <c r="K21" s="140">
        <f t="shared" si="0"/>
        <v>0</v>
      </c>
      <c r="L21" s="140">
        <f t="shared" si="0"/>
        <v>0</v>
      </c>
      <c r="M21" s="140">
        <f t="shared" si="0"/>
        <v>0</v>
      </c>
      <c r="N21" s="140">
        <f t="shared" si="0"/>
        <v>0</v>
      </c>
      <c r="O21" s="140">
        <f t="shared" si="0"/>
        <v>0</v>
      </c>
      <c r="P21" s="140">
        <f t="shared" si="0"/>
        <v>0</v>
      </c>
      <c r="Q21" s="140">
        <f t="shared" si="0"/>
        <v>0</v>
      </c>
      <c r="R21" s="140">
        <f t="shared" si="0"/>
        <v>0</v>
      </c>
      <c r="S21" s="140">
        <f t="shared" si="0"/>
        <v>45</v>
      </c>
      <c r="T21" s="140">
        <f t="shared" si="0"/>
        <v>45</v>
      </c>
      <c r="U21" s="140"/>
      <c r="V21" s="141">
        <f t="shared" ref="V21:AL21" si="1">SUM(V19:V20)</f>
        <v>3</v>
      </c>
      <c r="W21" s="140">
        <f t="shared" si="1"/>
        <v>0</v>
      </c>
      <c r="X21" s="140">
        <f t="shared" si="1"/>
        <v>0</v>
      </c>
      <c r="Y21" s="140">
        <f t="shared" si="1"/>
        <v>0</v>
      </c>
      <c r="Z21" s="140">
        <f t="shared" si="1"/>
        <v>0</v>
      </c>
      <c r="AA21" s="140">
        <f t="shared" si="1"/>
        <v>0</v>
      </c>
      <c r="AB21" s="140">
        <f t="shared" si="1"/>
        <v>0</v>
      </c>
      <c r="AC21" s="140">
        <f t="shared" si="1"/>
        <v>0</v>
      </c>
      <c r="AD21" s="140">
        <f t="shared" si="1"/>
        <v>0</v>
      </c>
      <c r="AE21" s="140">
        <f t="shared" si="1"/>
        <v>0</v>
      </c>
      <c r="AF21" s="140">
        <f t="shared" si="1"/>
        <v>0</v>
      </c>
      <c r="AG21" s="140">
        <f t="shared" si="1"/>
        <v>0</v>
      </c>
      <c r="AH21" s="140">
        <f t="shared" si="1"/>
        <v>0</v>
      </c>
      <c r="AI21" s="140">
        <f t="shared" si="1"/>
        <v>0</v>
      </c>
      <c r="AJ21" s="140">
        <f t="shared" si="1"/>
        <v>0</v>
      </c>
      <c r="AK21" s="140">
        <f t="shared" si="1"/>
        <v>0</v>
      </c>
      <c r="AL21" s="140">
        <f t="shared" si="1"/>
        <v>0</v>
      </c>
      <c r="AM21" s="140"/>
      <c r="AN21" s="141">
        <f>SUM(AN19:AN20)</f>
        <v>0</v>
      </c>
      <c r="AO21" s="140">
        <f>SUM(AO19:AO20)</f>
        <v>45</v>
      </c>
      <c r="AP21" s="141">
        <f>SUM(AP19:AP20)</f>
        <v>3</v>
      </c>
    </row>
    <row r="22" spans="2:42" ht="15" customHeight="1">
      <c r="B22" s="293" t="s">
        <v>240</v>
      </c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</row>
    <row r="23" spans="2:42" ht="15" customHeight="1">
      <c r="B23" s="185">
        <v>3</v>
      </c>
      <c r="C23" s="26" t="s">
        <v>33</v>
      </c>
      <c r="D23" s="89" t="s">
        <v>99</v>
      </c>
      <c r="E23" s="98">
        <v>10</v>
      </c>
      <c r="F23" s="42"/>
      <c r="G23" s="42"/>
      <c r="H23" s="42">
        <v>75</v>
      </c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1">
        <f>SUM(E23:P23)</f>
        <v>85</v>
      </c>
      <c r="T23" s="1">
        <f>SUM(E23:R23)</f>
        <v>85</v>
      </c>
      <c r="U23" s="198" t="s">
        <v>35</v>
      </c>
      <c r="V23" s="32">
        <v>3</v>
      </c>
      <c r="W23" s="171"/>
      <c r="X23" s="199"/>
      <c r="Y23" s="229"/>
      <c r="Z23" s="172"/>
      <c r="AA23" s="172"/>
      <c r="AB23" s="172"/>
      <c r="AC23" s="172"/>
      <c r="AD23" s="172"/>
      <c r="AE23" s="173"/>
      <c r="AF23" s="173"/>
      <c r="AG23" s="173"/>
      <c r="AH23" s="173"/>
      <c r="AI23" s="173"/>
      <c r="AJ23" s="199"/>
      <c r="AK23" s="44"/>
      <c r="AL23" s="44"/>
      <c r="AM23" s="52"/>
      <c r="AN23" s="192"/>
      <c r="AO23" s="175">
        <f>T23+AL23</f>
        <v>85</v>
      </c>
      <c r="AP23" s="176">
        <f>V23+AN23</f>
        <v>3</v>
      </c>
    </row>
    <row r="24" spans="2:42" ht="15" customHeight="1">
      <c r="B24" s="25">
        <v>4</v>
      </c>
      <c r="C24" s="26" t="s">
        <v>33</v>
      </c>
      <c r="D24" s="200" t="s">
        <v>100</v>
      </c>
      <c r="E24" s="98"/>
      <c r="F24" s="42"/>
      <c r="G24" s="42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2"/>
      <c r="S24" s="35"/>
      <c r="T24" s="35"/>
      <c r="U24" s="45"/>
      <c r="V24" s="230"/>
      <c r="W24" s="98">
        <v>10</v>
      </c>
      <c r="X24" s="42"/>
      <c r="Y24" s="42"/>
      <c r="Z24" s="42">
        <v>75</v>
      </c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>
        <f>SUM(W24:AH24)</f>
        <v>85</v>
      </c>
      <c r="AL24" s="42">
        <f>SUM(W24:AJ24)</f>
        <v>85</v>
      </c>
      <c r="AM24" s="45" t="s">
        <v>37</v>
      </c>
      <c r="AN24" s="46">
        <v>4</v>
      </c>
      <c r="AO24" s="175">
        <f>T24+AL24</f>
        <v>85</v>
      </c>
      <c r="AP24" s="176">
        <f>V24+AN24</f>
        <v>4</v>
      </c>
    </row>
    <row r="25" spans="2:42" ht="15" customHeight="1">
      <c r="B25" s="292" t="s">
        <v>186</v>
      </c>
      <c r="C25" s="292"/>
      <c r="D25" s="292"/>
      <c r="E25" s="140">
        <f t="shared" ref="E25:T25" si="2">SUM(E23:E24)</f>
        <v>10</v>
      </c>
      <c r="F25" s="140">
        <f t="shared" si="2"/>
        <v>0</v>
      </c>
      <c r="G25" s="140">
        <f t="shared" si="2"/>
        <v>0</v>
      </c>
      <c r="H25" s="140">
        <f t="shared" si="2"/>
        <v>75</v>
      </c>
      <c r="I25" s="140">
        <f t="shared" si="2"/>
        <v>0</v>
      </c>
      <c r="J25" s="140">
        <f t="shared" si="2"/>
        <v>0</v>
      </c>
      <c r="K25" s="140">
        <f t="shared" si="2"/>
        <v>0</v>
      </c>
      <c r="L25" s="140">
        <f t="shared" si="2"/>
        <v>0</v>
      </c>
      <c r="M25" s="140">
        <f t="shared" si="2"/>
        <v>0</v>
      </c>
      <c r="N25" s="140">
        <f t="shared" si="2"/>
        <v>0</v>
      </c>
      <c r="O25" s="140">
        <f t="shared" si="2"/>
        <v>0</v>
      </c>
      <c r="P25" s="140">
        <f t="shared" si="2"/>
        <v>0</v>
      </c>
      <c r="Q25" s="140">
        <f t="shared" si="2"/>
        <v>0</v>
      </c>
      <c r="R25" s="140">
        <f t="shared" si="2"/>
        <v>0</v>
      </c>
      <c r="S25" s="140">
        <f t="shared" si="2"/>
        <v>85</v>
      </c>
      <c r="T25" s="140">
        <f t="shared" si="2"/>
        <v>85</v>
      </c>
      <c r="U25" s="140"/>
      <c r="V25" s="141">
        <f t="shared" ref="V25:AL25" si="3">SUM(V23:V24)</f>
        <v>3</v>
      </c>
      <c r="W25" s="140">
        <f t="shared" si="3"/>
        <v>10</v>
      </c>
      <c r="X25" s="140">
        <f t="shared" si="3"/>
        <v>0</v>
      </c>
      <c r="Y25" s="140">
        <f t="shared" si="3"/>
        <v>0</v>
      </c>
      <c r="Z25" s="140">
        <f t="shared" si="3"/>
        <v>75</v>
      </c>
      <c r="AA25" s="140">
        <f t="shared" si="3"/>
        <v>0</v>
      </c>
      <c r="AB25" s="140">
        <f t="shared" si="3"/>
        <v>0</v>
      </c>
      <c r="AC25" s="140">
        <f t="shared" si="3"/>
        <v>0</v>
      </c>
      <c r="AD25" s="140">
        <f t="shared" si="3"/>
        <v>0</v>
      </c>
      <c r="AE25" s="140">
        <f t="shared" si="3"/>
        <v>0</v>
      </c>
      <c r="AF25" s="140">
        <f t="shared" si="3"/>
        <v>0</v>
      </c>
      <c r="AG25" s="140">
        <f t="shared" si="3"/>
        <v>0</v>
      </c>
      <c r="AH25" s="140">
        <f t="shared" si="3"/>
        <v>0</v>
      </c>
      <c r="AI25" s="140">
        <f t="shared" si="3"/>
        <v>0</v>
      </c>
      <c r="AJ25" s="140">
        <f t="shared" si="3"/>
        <v>0</v>
      </c>
      <c r="AK25" s="140">
        <f t="shared" si="3"/>
        <v>85</v>
      </c>
      <c r="AL25" s="140">
        <f t="shared" si="3"/>
        <v>85</v>
      </c>
      <c r="AM25" s="140"/>
      <c r="AN25" s="141">
        <f>SUM(AN23:AN24)</f>
        <v>4</v>
      </c>
      <c r="AO25" s="140">
        <f>SUM(AO23:AO24)</f>
        <v>170</v>
      </c>
      <c r="AP25" s="141">
        <f>SUM(AP23:AP24)</f>
        <v>7</v>
      </c>
    </row>
    <row r="26" spans="2:42" ht="15" customHeight="1">
      <c r="B26" s="293" t="s">
        <v>105</v>
      </c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</row>
    <row r="27" spans="2:42" ht="15" customHeight="1">
      <c r="B27" s="25">
        <v>5</v>
      </c>
      <c r="C27" s="26" t="s">
        <v>33</v>
      </c>
      <c r="D27" s="231" t="s">
        <v>127</v>
      </c>
      <c r="E27" s="119">
        <v>25</v>
      </c>
      <c r="F27" s="232"/>
      <c r="G27" s="232"/>
      <c r="H27" s="44"/>
      <c r="I27" s="44"/>
      <c r="J27" s="44"/>
      <c r="K27" s="44">
        <v>10</v>
      </c>
      <c r="L27" s="44"/>
      <c r="M27" s="44"/>
      <c r="N27" s="44"/>
      <c r="O27" s="44"/>
      <c r="P27" s="199"/>
      <c r="Q27" s="44"/>
      <c r="R27" s="199"/>
      <c r="S27" s="199">
        <f>SUM(E27:P27)</f>
        <v>35</v>
      </c>
      <c r="T27" s="199">
        <f>SUM(E27:R27)</f>
        <v>35</v>
      </c>
      <c r="U27" s="220" t="s">
        <v>37</v>
      </c>
      <c r="V27" s="106">
        <v>2</v>
      </c>
      <c r="W27" s="233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5"/>
      <c r="AO27" s="175">
        <f t="shared" ref="AO27:AO36" si="4">T27+AL27</f>
        <v>35</v>
      </c>
      <c r="AP27" s="219">
        <f t="shared" ref="AP27:AP36" si="5">V27+AN27</f>
        <v>2</v>
      </c>
    </row>
    <row r="28" spans="2:42" ht="15" customHeight="1">
      <c r="B28" s="25">
        <v>6</v>
      </c>
      <c r="C28" s="26" t="s">
        <v>33</v>
      </c>
      <c r="D28" s="48" t="s">
        <v>133</v>
      </c>
      <c r="E28" s="119">
        <v>35</v>
      </c>
      <c r="F28" s="120"/>
      <c r="G28" s="120"/>
      <c r="H28" s="133"/>
      <c r="I28" s="133"/>
      <c r="J28" s="133"/>
      <c r="K28" s="133">
        <v>20</v>
      </c>
      <c r="L28" s="133"/>
      <c r="M28" s="133"/>
      <c r="N28" s="133"/>
      <c r="O28" s="133"/>
      <c r="P28" s="120"/>
      <c r="Q28" s="133"/>
      <c r="R28" s="120"/>
      <c r="S28" s="120">
        <f>SUM(E28:P28)</f>
        <v>55</v>
      </c>
      <c r="T28" s="120">
        <f>SUM(E28:R28)</f>
        <v>55</v>
      </c>
      <c r="U28" s="236" t="s">
        <v>37</v>
      </c>
      <c r="V28" s="237">
        <v>2</v>
      </c>
      <c r="W28" s="119"/>
      <c r="X28" s="120"/>
      <c r="Y28" s="120"/>
      <c r="Z28" s="133"/>
      <c r="AA28" s="133"/>
      <c r="AB28" s="133"/>
      <c r="AC28" s="133"/>
      <c r="AD28" s="133"/>
      <c r="AE28" s="133"/>
      <c r="AF28" s="133"/>
      <c r="AG28" s="133"/>
      <c r="AH28" s="120"/>
      <c r="AI28" s="133"/>
      <c r="AJ28" s="120"/>
      <c r="AK28" s="120"/>
      <c r="AL28" s="120"/>
      <c r="AM28" s="236"/>
      <c r="AN28" s="237"/>
      <c r="AO28" s="175">
        <f t="shared" si="4"/>
        <v>55</v>
      </c>
      <c r="AP28" s="219">
        <f t="shared" si="5"/>
        <v>2</v>
      </c>
    </row>
    <row r="29" spans="2:42" ht="15" customHeight="1">
      <c r="B29" s="25">
        <v>7</v>
      </c>
      <c r="C29" s="26" t="s">
        <v>33</v>
      </c>
      <c r="D29" s="48" t="s">
        <v>147</v>
      </c>
      <c r="E29" s="115">
        <v>30</v>
      </c>
      <c r="F29" s="42"/>
      <c r="G29" s="42"/>
      <c r="H29" s="35"/>
      <c r="I29" s="35"/>
      <c r="J29" s="35"/>
      <c r="K29" s="35">
        <v>20</v>
      </c>
      <c r="L29" s="133"/>
      <c r="M29" s="133"/>
      <c r="N29" s="133"/>
      <c r="O29" s="133"/>
      <c r="P29" s="120"/>
      <c r="Q29" s="133"/>
      <c r="R29" s="120"/>
      <c r="S29" s="120">
        <f>SUM(E29:P29)</f>
        <v>50</v>
      </c>
      <c r="T29" s="238">
        <f>SUM(E29:R29)</f>
        <v>50</v>
      </c>
      <c r="U29" s="236" t="s">
        <v>35</v>
      </c>
      <c r="V29" s="237">
        <v>2</v>
      </c>
      <c r="W29" s="119"/>
      <c r="X29" s="120"/>
      <c r="Y29" s="120"/>
      <c r="Z29" s="133"/>
      <c r="AA29" s="133"/>
      <c r="AB29" s="133"/>
      <c r="AC29" s="133"/>
      <c r="AD29" s="133"/>
      <c r="AE29" s="133"/>
      <c r="AF29" s="133"/>
      <c r="AG29" s="133"/>
      <c r="AH29" s="120"/>
      <c r="AI29" s="133"/>
      <c r="AJ29" s="120"/>
      <c r="AK29" s="120"/>
      <c r="AL29" s="238"/>
      <c r="AM29" s="236"/>
      <c r="AN29" s="237"/>
      <c r="AO29" s="175">
        <f t="shared" si="4"/>
        <v>50</v>
      </c>
      <c r="AP29" s="219">
        <f t="shared" si="5"/>
        <v>2</v>
      </c>
    </row>
    <row r="30" spans="2:42" ht="15" customHeight="1">
      <c r="B30" s="25">
        <v>8</v>
      </c>
      <c r="C30" s="26" t="s">
        <v>33</v>
      </c>
      <c r="D30" s="48" t="s">
        <v>148</v>
      </c>
      <c r="E30" s="115"/>
      <c r="F30" s="42"/>
      <c r="G30" s="42"/>
      <c r="H30" s="35"/>
      <c r="I30" s="35"/>
      <c r="J30" s="35"/>
      <c r="K30" s="35"/>
      <c r="L30" s="35"/>
      <c r="M30" s="35"/>
      <c r="N30" s="35"/>
      <c r="O30" s="35"/>
      <c r="P30" s="42"/>
      <c r="Q30" s="35"/>
      <c r="R30" s="42"/>
      <c r="S30" s="42"/>
      <c r="T30" s="44"/>
      <c r="U30" s="99"/>
      <c r="V30" s="106"/>
      <c r="W30" s="115">
        <v>30</v>
      </c>
      <c r="X30" s="42"/>
      <c r="Y30" s="42"/>
      <c r="Z30" s="35"/>
      <c r="AA30" s="35"/>
      <c r="AB30" s="35"/>
      <c r="AC30" s="35">
        <v>20</v>
      </c>
      <c r="AD30" s="35"/>
      <c r="AE30" s="35"/>
      <c r="AF30" s="35"/>
      <c r="AG30" s="35"/>
      <c r="AH30" s="42"/>
      <c r="AI30" s="35"/>
      <c r="AJ30" s="42"/>
      <c r="AK30" s="42">
        <f>SUM(W30:AH30)</f>
        <v>50</v>
      </c>
      <c r="AL30" s="44">
        <f>SUM(W30:AJ30)</f>
        <v>50</v>
      </c>
      <c r="AM30" s="99" t="s">
        <v>37</v>
      </c>
      <c r="AN30" s="106">
        <v>3</v>
      </c>
      <c r="AO30" s="175">
        <f t="shared" si="4"/>
        <v>50</v>
      </c>
      <c r="AP30" s="219">
        <f t="shared" si="5"/>
        <v>3</v>
      </c>
    </row>
    <row r="31" spans="2:42" ht="15" customHeight="1">
      <c r="B31" s="25">
        <v>9</v>
      </c>
      <c r="C31" s="26" t="s">
        <v>33</v>
      </c>
      <c r="D31" s="48" t="s">
        <v>149</v>
      </c>
      <c r="E31" s="115">
        <v>30</v>
      </c>
      <c r="F31" s="42"/>
      <c r="G31" s="42"/>
      <c r="H31" s="35"/>
      <c r="I31" s="35"/>
      <c r="J31" s="35"/>
      <c r="K31" s="35">
        <v>20</v>
      </c>
      <c r="L31" s="133"/>
      <c r="M31" s="133"/>
      <c r="N31" s="133"/>
      <c r="O31" s="133"/>
      <c r="P31" s="120"/>
      <c r="Q31" s="133"/>
      <c r="R31" s="120"/>
      <c r="S31" s="120">
        <f>SUM(E31:P31)</f>
        <v>50</v>
      </c>
      <c r="T31" s="238">
        <f>SUM(E31:R31)</f>
        <v>50</v>
      </c>
      <c r="U31" s="236" t="s">
        <v>35</v>
      </c>
      <c r="V31" s="237">
        <v>2</v>
      </c>
      <c r="W31" s="119"/>
      <c r="X31" s="120"/>
      <c r="Y31" s="120"/>
      <c r="Z31" s="133"/>
      <c r="AA31" s="133"/>
      <c r="AB31" s="133"/>
      <c r="AC31" s="133"/>
      <c r="AD31" s="133"/>
      <c r="AE31" s="133"/>
      <c r="AF31" s="133"/>
      <c r="AG31" s="133"/>
      <c r="AH31" s="120"/>
      <c r="AI31" s="133"/>
      <c r="AJ31" s="120"/>
      <c r="AK31" s="120"/>
      <c r="AL31" s="238"/>
      <c r="AM31" s="236"/>
      <c r="AN31" s="237"/>
      <c r="AO31" s="175">
        <f t="shared" si="4"/>
        <v>50</v>
      </c>
      <c r="AP31" s="219">
        <f t="shared" si="5"/>
        <v>2</v>
      </c>
    </row>
    <row r="32" spans="2:42" ht="15" customHeight="1">
      <c r="B32" s="25">
        <v>10</v>
      </c>
      <c r="C32" s="26" t="s">
        <v>33</v>
      </c>
      <c r="D32" s="48" t="s">
        <v>150</v>
      </c>
      <c r="E32" s="115"/>
      <c r="F32" s="42"/>
      <c r="G32" s="42"/>
      <c r="H32" s="35"/>
      <c r="I32" s="35"/>
      <c r="J32" s="35"/>
      <c r="K32" s="35"/>
      <c r="L32" s="35"/>
      <c r="M32" s="35"/>
      <c r="N32" s="35"/>
      <c r="O32" s="35"/>
      <c r="P32" s="42"/>
      <c r="Q32" s="35"/>
      <c r="R32" s="42"/>
      <c r="S32" s="42"/>
      <c r="T32" s="44"/>
      <c r="U32" s="99"/>
      <c r="V32" s="106"/>
      <c r="W32" s="115">
        <v>30</v>
      </c>
      <c r="X32" s="42"/>
      <c r="Y32" s="42"/>
      <c r="Z32" s="35"/>
      <c r="AA32" s="35"/>
      <c r="AB32" s="35"/>
      <c r="AC32" s="35">
        <v>20</v>
      </c>
      <c r="AD32" s="35"/>
      <c r="AE32" s="35"/>
      <c r="AF32" s="35"/>
      <c r="AG32" s="35"/>
      <c r="AH32" s="42"/>
      <c r="AI32" s="35"/>
      <c r="AJ32" s="42"/>
      <c r="AK32" s="42">
        <f>SUM(W32:AH32)</f>
        <v>50</v>
      </c>
      <c r="AL32" s="44">
        <f>SUM(W32:AJ32)</f>
        <v>50</v>
      </c>
      <c r="AM32" s="99" t="s">
        <v>37</v>
      </c>
      <c r="AN32" s="106">
        <v>3</v>
      </c>
      <c r="AO32" s="218">
        <f t="shared" si="4"/>
        <v>50</v>
      </c>
      <c r="AP32" s="239">
        <f t="shared" si="5"/>
        <v>3</v>
      </c>
    </row>
    <row r="33" spans="2:42" ht="15" customHeight="1">
      <c r="B33" s="25">
        <v>11</v>
      </c>
      <c r="C33" s="26" t="s">
        <v>33</v>
      </c>
      <c r="D33" s="48" t="s">
        <v>151</v>
      </c>
      <c r="E33" s="115">
        <v>30</v>
      </c>
      <c r="F33" s="42"/>
      <c r="G33" s="42"/>
      <c r="H33" s="35"/>
      <c r="I33" s="35"/>
      <c r="J33" s="35"/>
      <c r="K33" s="35">
        <v>20</v>
      </c>
      <c r="L33" s="133"/>
      <c r="M33" s="133"/>
      <c r="N33" s="133"/>
      <c r="O33" s="133"/>
      <c r="P33" s="120"/>
      <c r="Q33" s="133"/>
      <c r="R33" s="120"/>
      <c r="S33" s="120">
        <f>SUM(E33:P33)</f>
        <v>50</v>
      </c>
      <c r="T33" s="238">
        <f>SUM(E33:R33)</f>
        <v>50</v>
      </c>
      <c r="U33" s="236" t="s">
        <v>35</v>
      </c>
      <c r="V33" s="237">
        <v>2</v>
      </c>
      <c r="W33" s="233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5"/>
      <c r="AO33" s="175">
        <f t="shared" si="4"/>
        <v>50</v>
      </c>
      <c r="AP33" s="219">
        <f t="shared" si="5"/>
        <v>2</v>
      </c>
    </row>
    <row r="34" spans="2:42" ht="15" customHeight="1">
      <c r="B34" s="25">
        <v>12</v>
      </c>
      <c r="C34" s="26" t="s">
        <v>33</v>
      </c>
      <c r="D34" s="97" t="s">
        <v>152</v>
      </c>
      <c r="E34" s="115"/>
      <c r="F34" s="42"/>
      <c r="G34" s="42"/>
      <c r="H34" s="35"/>
      <c r="I34" s="35"/>
      <c r="J34" s="35"/>
      <c r="K34" s="35"/>
      <c r="L34" s="35"/>
      <c r="M34" s="35"/>
      <c r="N34" s="35"/>
      <c r="O34" s="35"/>
      <c r="P34" s="42"/>
      <c r="Q34" s="35"/>
      <c r="R34" s="42"/>
      <c r="S34" s="42"/>
      <c r="T34" s="44"/>
      <c r="U34" s="99"/>
      <c r="V34" s="106"/>
      <c r="W34" s="115">
        <v>30</v>
      </c>
      <c r="X34" s="42"/>
      <c r="Y34" s="42"/>
      <c r="Z34" s="35"/>
      <c r="AA34" s="35"/>
      <c r="AB34" s="35"/>
      <c r="AC34" s="35">
        <v>20</v>
      </c>
      <c r="AD34" s="35"/>
      <c r="AE34" s="35"/>
      <c r="AF34" s="35"/>
      <c r="AG34" s="35"/>
      <c r="AH34" s="42"/>
      <c r="AI34" s="35"/>
      <c r="AJ34" s="42"/>
      <c r="AK34" s="44">
        <f>SUM(W34:AH34)</f>
        <v>50</v>
      </c>
      <c r="AL34" s="44">
        <f>SUM(W34:AJ34)</f>
        <v>50</v>
      </c>
      <c r="AM34" s="99" t="s">
        <v>37</v>
      </c>
      <c r="AN34" s="106">
        <v>3</v>
      </c>
      <c r="AO34" s="175">
        <f t="shared" si="4"/>
        <v>50</v>
      </c>
      <c r="AP34" s="219">
        <f t="shared" si="5"/>
        <v>3</v>
      </c>
    </row>
    <row r="35" spans="2:42" ht="15" customHeight="1">
      <c r="B35" s="25">
        <v>13</v>
      </c>
      <c r="C35" s="26" t="s">
        <v>33</v>
      </c>
      <c r="D35" s="27" t="s">
        <v>143</v>
      </c>
      <c r="E35" s="115">
        <v>30</v>
      </c>
      <c r="F35" s="120"/>
      <c r="G35" s="120"/>
      <c r="H35" s="133"/>
      <c r="I35" s="133"/>
      <c r="J35" s="133"/>
      <c r="K35" s="133">
        <v>20</v>
      </c>
      <c r="L35" s="133"/>
      <c r="M35" s="133"/>
      <c r="N35" s="133"/>
      <c r="O35" s="133"/>
      <c r="P35" s="120"/>
      <c r="Q35" s="133"/>
      <c r="R35" s="120"/>
      <c r="S35" s="120">
        <f>SUM(E35:P35)</f>
        <v>50</v>
      </c>
      <c r="T35" s="238">
        <f>SUM(E35:R35)</f>
        <v>50</v>
      </c>
      <c r="U35" s="236" t="s">
        <v>35</v>
      </c>
      <c r="V35" s="237">
        <v>2</v>
      </c>
      <c r="W35" s="240"/>
      <c r="X35" s="241"/>
      <c r="Y35" s="120"/>
      <c r="Z35" s="241"/>
      <c r="AA35" s="241"/>
      <c r="AB35" s="241"/>
      <c r="AC35" s="241"/>
      <c r="AD35" s="241"/>
      <c r="AE35" s="242"/>
      <c r="AF35" s="242"/>
      <c r="AG35" s="242"/>
      <c r="AH35" s="242"/>
      <c r="AI35" s="242"/>
      <c r="AJ35" s="120"/>
      <c r="AK35" s="238"/>
      <c r="AL35" s="133"/>
      <c r="AM35" s="243"/>
      <c r="AN35" s="244"/>
      <c r="AO35" s="175">
        <f t="shared" si="4"/>
        <v>50</v>
      </c>
      <c r="AP35" s="219">
        <f t="shared" si="5"/>
        <v>2</v>
      </c>
    </row>
    <row r="36" spans="2:42" ht="15" customHeight="1">
      <c r="B36" s="25">
        <v>14</v>
      </c>
      <c r="C36" s="26" t="s">
        <v>33</v>
      </c>
      <c r="D36" s="48" t="s">
        <v>144</v>
      </c>
      <c r="E36" s="240"/>
      <c r="F36" s="120"/>
      <c r="G36" s="245"/>
      <c r="H36" s="241"/>
      <c r="I36" s="241"/>
      <c r="J36" s="241"/>
      <c r="K36" s="241"/>
      <c r="L36" s="241"/>
      <c r="M36" s="242"/>
      <c r="N36" s="242"/>
      <c r="O36" s="242"/>
      <c r="P36" s="242"/>
      <c r="Q36" s="242"/>
      <c r="R36" s="120"/>
      <c r="S36" s="238"/>
      <c r="T36" s="133"/>
      <c r="U36" s="243"/>
      <c r="V36" s="246"/>
      <c r="W36" s="115">
        <v>30</v>
      </c>
      <c r="X36" s="42"/>
      <c r="Y36" s="42"/>
      <c r="Z36" s="35"/>
      <c r="AA36" s="35"/>
      <c r="AB36" s="35"/>
      <c r="AC36" s="35">
        <v>20</v>
      </c>
      <c r="AD36" s="133"/>
      <c r="AE36" s="133"/>
      <c r="AF36" s="133"/>
      <c r="AG36" s="133"/>
      <c r="AH36" s="120"/>
      <c r="AI36" s="133"/>
      <c r="AJ36" s="120"/>
      <c r="AK36" s="120">
        <f>SUM(W36:AH36)</f>
        <v>50</v>
      </c>
      <c r="AL36" s="238">
        <f>SUM(W36:AJ36)</f>
        <v>50</v>
      </c>
      <c r="AM36" s="236" t="s">
        <v>37</v>
      </c>
      <c r="AN36" s="237">
        <v>3</v>
      </c>
      <c r="AO36" s="129">
        <f t="shared" si="4"/>
        <v>50</v>
      </c>
      <c r="AP36" s="247">
        <f t="shared" si="5"/>
        <v>3</v>
      </c>
    </row>
    <row r="37" spans="2:42" ht="15" customHeight="1">
      <c r="B37" s="292" t="s">
        <v>186</v>
      </c>
      <c r="C37" s="292"/>
      <c r="D37" s="292"/>
      <c r="E37" s="140">
        <f t="shared" ref="E37:T37" si="6">SUM(E27:E36)</f>
        <v>180</v>
      </c>
      <c r="F37" s="140">
        <f t="shared" si="6"/>
        <v>0</v>
      </c>
      <c r="G37" s="140">
        <f t="shared" si="6"/>
        <v>0</v>
      </c>
      <c r="H37" s="140">
        <f t="shared" si="6"/>
        <v>0</v>
      </c>
      <c r="I37" s="140">
        <f t="shared" si="6"/>
        <v>0</v>
      </c>
      <c r="J37" s="140">
        <f t="shared" si="6"/>
        <v>0</v>
      </c>
      <c r="K37" s="140">
        <f t="shared" si="6"/>
        <v>110</v>
      </c>
      <c r="L37" s="140">
        <f t="shared" si="6"/>
        <v>0</v>
      </c>
      <c r="M37" s="140">
        <f t="shared" si="6"/>
        <v>0</v>
      </c>
      <c r="N37" s="140">
        <f t="shared" si="6"/>
        <v>0</v>
      </c>
      <c r="O37" s="140">
        <f t="shared" si="6"/>
        <v>0</v>
      </c>
      <c r="P37" s="140">
        <f t="shared" si="6"/>
        <v>0</v>
      </c>
      <c r="Q37" s="140">
        <f t="shared" si="6"/>
        <v>0</v>
      </c>
      <c r="R37" s="140">
        <f t="shared" si="6"/>
        <v>0</v>
      </c>
      <c r="S37" s="140">
        <f t="shared" si="6"/>
        <v>290</v>
      </c>
      <c r="T37" s="140">
        <f t="shared" si="6"/>
        <v>290</v>
      </c>
      <c r="U37" s="140"/>
      <c r="V37" s="141">
        <f t="shared" ref="V37:AL37" si="7">SUM(V27:V36)</f>
        <v>12</v>
      </c>
      <c r="W37" s="140">
        <f t="shared" si="7"/>
        <v>120</v>
      </c>
      <c r="X37" s="140">
        <f t="shared" si="7"/>
        <v>0</v>
      </c>
      <c r="Y37" s="140">
        <f t="shared" si="7"/>
        <v>0</v>
      </c>
      <c r="Z37" s="140">
        <f t="shared" si="7"/>
        <v>0</v>
      </c>
      <c r="AA37" s="140">
        <f t="shared" si="7"/>
        <v>0</v>
      </c>
      <c r="AB37" s="140">
        <f t="shared" si="7"/>
        <v>0</v>
      </c>
      <c r="AC37" s="140">
        <f t="shared" si="7"/>
        <v>80</v>
      </c>
      <c r="AD37" s="140">
        <f t="shared" si="7"/>
        <v>0</v>
      </c>
      <c r="AE37" s="140">
        <f t="shared" si="7"/>
        <v>0</v>
      </c>
      <c r="AF37" s="140">
        <f t="shared" si="7"/>
        <v>0</v>
      </c>
      <c r="AG37" s="140">
        <f t="shared" si="7"/>
        <v>0</v>
      </c>
      <c r="AH37" s="140">
        <f t="shared" si="7"/>
        <v>0</v>
      </c>
      <c r="AI37" s="140">
        <f t="shared" si="7"/>
        <v>0</v>
      </c>
      <c r="AJ37" s="140">
        <f t="shared" si="7"/>
        <v>0</v>
      </c>
      <c r="AK37" s="140">
        <f t="shared" si="7"/>
        <v>200</v>
      </c>
      <c r="AL37" s="140">
        <f t="shared" si="7"/>
        <v>200</v>
      </c>
      <c r="AM37" s="140"/>
      <c r="AN37" s="141">
        <f>SUM(AN27:AN36)</f>
        <v>12</v>
      </c>
      <c r="AO37" s="140">
        <f>SUM(AO27:AO36)</f>
        <v>490</v>
      </c>
      <c r="AP37" s="141">
        <f>SUM(AP27:AP36)</f>
        <v>24</v>
      </c>
    </row>
    <row r="38" spans="2:42" ht="15" customHeight="1" thickBot="1">
      <c r="B38" s="293" t="s">
        <v>153</v>
      </c>
      <c r="C38" s="293"/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293"/>
      <c r="AO38" s="293"/>
      <c r="AP38" s="293"/>
    </row>
    <row r="39" spans="2:42" ht="15" customHeight="1">
      <c r="B39" s="25">
        <v>15</v>
      </c>
      <c r="C39" s="26" t="s">
        <v>33</v>
      </c>
      <c r="D39" s="48" t="s">
        <v>154</v>
      </c>
      <c r="E39" s="248"/>
      <c r="F39" s="1"/>
      <c r="G39" s="1"/>
      <c r="H39" s="30"/>
      <c r="I39" s="30"/>
      <c r="J39" s="30"/>
      <c r="K39" s="30"/>
      <c r="L39" s="30"/>
      <c r="M39" s="30"/>
      <c r="N39" s="30"/>
      <c r="O39" s="30"/>
      <c r="P39" s="1"/>
      <c r="Q39" s="30"/>
      <c r="R39" s="1"/>
      <c r="S39" s="30"/>
      <c r="T39" s="30"/>
      <c r="U39" s="198"/>
      <c r="V39" s="32"/>
      <c r="W39" s="248">
        <v>15</v>
      </c>
      <c r="X39" s="1"/>
      <c r="Y39" s="1">
        <v>15</v>
      </c>
      <c r="Z39" s="30"/>
      <c r="AA39" s="30"/>
      <c r="AB39" s="30"/>
      <c r="AC39" s="30"/>
      <c r="AD39" s="30"/>
      <c r="AE39" s="30"/>
      <c r="AF39" s="30"/>
      <c r="AG39" s="30"/>
      <c r="AH39" s="1"/>
      <c r="AI39" s="30"/>
      <c r="AJ39" s="1"/>
      <c r="AK39" s="30">
        <f>SUM(W39:AH39)</f>
        <v>30</v>
      </c>
      <c r="AL39" s="30">
        <f>SUM(W39:AJ39)</f>
        <v>30</v>
      </c>
      <c r="AM39" s="198" t="s">
        <v>35</v>
      </c>
      <c r="AN39" s="32">
        <v>1</v>
      </c>
      <c r="AO39" s="126">
        <f>T39+AL39</f>
        <v>30</v>
      </c>
      <c r="AP39" s="270">
        <f>V39+AN39</f>
        <v>1</v>
      </c>
    </row>
    <row r="40" spans="2:42" ht="15" customHeight="1">
      <c r="B40" s="25">
        <v>16</v>
      </c>
      <c r="C40" s="26" t="s">
        <v>33</v>
      </c>
      <c r="D40" s="48" t="s">
        <v>166</v>
      </c>
      <c r="E40" s="115"/>
      <c r="F40" s="42">
        <v>5</v>
      </c>
      <c r="G40" s="42"/>
      <c r="H40" s="35"/>
      <c r="I40" s="35"/>
      <c r="J40" s="35"/>
      <c r="K40" s="35"/>
      <c r="L40" s="35"/>
      <c r="M40" s="35"/>
      <c r="N40" s="35"/>
      <c r="O40" s="35"/>
      <c r="P40" s="42"/>
      <c r="Q40" s="35"/>
      <c r="R40" s="42"/>
      <c r="S40" s="35">
        <f>SUM(E40:P40)</f>
        <v>5</v>
      </c>
      <c r="T40" s="35">
        <f>SUM(E40:R40)</f>
        <v>5</v>
      </c>
      <c r="U40" s="99" t="s">
        <v>35</v>
      </c>
      <c r="V40" s="46">
        <v>6</v>
      </c>
      <c r="W40" s="249"/>
      <c r="X40" s="250"/>
      <c r="Y40" s="42"/>
      <c r="Z40" s="35"/>
      <c r="AA40" s="35"/>
      <c r="AB40" s="35"/>
      <c r="AC40" s="35"/>
      <c r="AD40" s="35"/>
      <c r="AE40" s="35"/>
      <c r="AF40" s="35"/>
      <c r="AG40" s="35"/>
      <c r="AH40" s="42"/>
      <c r="AI40" s="35"/>
      <c r="AJ40" s="42"/>
      <c r="AK40" s="180"/>
      <c r="AL40" s="180"/>
      <c r="AM40" s="180"/>
      <c r="AN40" s="251"/>
      <c r="AO40" s="175">
        <f t="shared" ref="AO40:AO41" si="8">T40+AL40</f>
        <v>5</v>
      </c>
      <c r="AP40" s="176">
        <f t="shared" ref="AP40:AP41" si="9">V40+AN40</f>
        <v>6</v>
      </c>
    </row>
    <row r="41" spans="2:42" ht="15" customHeight="1" thickBot="1">
      <c r="B41" s="25">
        <v>17</v>
      </c>
      <c r="C41" s="26" t="s">
        <v>33</v>
      </c>
      <c r="D41" s="48" t="s">
        <v>167</v>
      </c>
      <c r="E41" s="115"/>
      <c r="F41" s="42"/>
      <c r="G41" s="42"/>
      <c r="H41" s="35"/>
      <c r="I41" s="35"/>
      <c r="J41" s="35"/>
      <c r="K41" s="35"/>
      <c r="L41" s="35"/>
      <c r="M41" s="35"/>
      <c r="N41" s="35"/>
      <c r="O41" s="35"/>
      <c r="P41" s="42"/>
      <c r="Q41" s="35"/>
      <c r="R41" s="42"/>
      <c r="S41" s="35"/>
      <c r="T41" s="35"/>
      <c r="U41" s="99"/>
      <c r="V41" s="46"/>
      <c r="W41" s="249"/>
      <c r="X41" s="42">
        <v>5</v>
      </c>
      <c r="Y41" s="42"/>
      <c r="Z41" s="44"/>
      <c r="AA41" s="44"/>
      <c r="AB41" s="44"/>
      <c r="AC41" s="44"/>
      <c r="AD41" s="44"/>
      <c r="AE41" s="44"/>
      <c r="AF41" s="44"/>
      <c r="AG41" s="44"/>
      <c r="AH41" s="199"/>
      <c r="AI41" s="44"/>
      <c r="AJ41" s="199"/>
      <c r="AK41" s="44">
        <f>SUM(W41:AH41)</f>
        <v>5</v>
      </c>
      <c r="AL41" s="44">
        <f>SUM(W41:AJ41)</f>
        <v>5</v>
      </c>
      <c r="AM41" s="220" t="s">
        <v>35</v>
      </c>
      <c r="AN41" s="106">
        <v>6</v>
      </c>
      <c r="AO41" s="175">
        <f t="shared" si="8"/>
        <v>5</v>
      </c>
      <c r="AP41" s="176">
        <f t="shared" si="9"/>
        <v>6</v>
      </c>
    </row>
    <row r="42" spans="2:42" ht="15" customHeight="1" thickBot="1">
      <c r="B42" s="294" t="s">
        <v>186</v>
      </c>
      <c r="C42" s="294"/>
      <c r="D42" s="294"/>
      <c r="E42" s="140">
        <f>SUM(E39:E41)</f>
        <v>0</v>
      </c>
      <c r="F42" s="140">
        <f t="shared" ref="F42:T42" si="10">SUM(F39:F41)</f>
        <v>5</v>
      </c>
      <c r="G42" s="140">
        <f t="shared" si="10"/>
        <v>0</v>
      </c>
      <c r="H42" s="140">
        <f t="shared" si="10"/>
        <v>0</v>
      </c>
      <c r="I42" s="140">
        <f t="shared" si="10"/>
        <v>0</v>
      </c>
      <c r="J42" s="140">
        <f t="shared" si="10"/>
        <v>0</v>
      </c>
      <c r="K42" s="140">
        <f t="shared" si="10"/>
        <v>0</v>
      </c>
      <c r="L42" s="140">
        <f t="shared" si="10"/>
        <v>0</v>
      </c>
      <c r="M42" s="140">
        <f t="shared" si="10"/>
        <v>0</v>
      </c>
      <c r="N42" s="140">
        <f t="shared" si="10"/>
        <v>0</v>
      </c>
      <c r="O42" s="140">
        <f t="shared" si="10"/>
        <v>0</v>
      </c>
      <c r="P42" s="140">
        <f t="shared" si="10"/>
        <v>0</v>
      </c>
      <c r="Q42" s="140">
        <f t="shared" si="10"/>
        <v>0</v>
      </c>
      <c r="R42" s="140">
        <f t="shared" si="10"/>
        <v>0</v>
      </c>
      <c r="S42" s="140">
        <f t="shared" si="10"/>
        <v>5</v>
      </c>
      <c r="T42" s="140">
        <f t="shared" si="10"/>
        <v>5</v>
      </c>
      <c r="U42" s="140"/>
      <c r="V42" s="141">
        <f t="shared" ref="V42" si="11">SUM(V39:V41)</f>
        <v>6</v>
      </c>
      <c r="W42" s="140">
        <f t="shared" ref="W42" si="12">SUM(W39:W41)</f>
        <v>15</v>
      </c>
      <c r="X42" s="140">
        <f t="shared" ref="X42" si="13">SUM(X39:X41)</f>
        <v>5</v>
      </c>
      <c r="Y42" s="140">
        <f t="shared" ref="Y42" si="14">SUM(Y39:Y41)</f>
        <v>15</v>
      </c>
      <c r="Z42" s="140">
        <f t="shared" ref="Z42" si="15">SUM(Z39:Z41)</f>
        <v>0</v>
      </c>
      <c r="AA42" s="140">
        <f t="shared" ref="AA42" si="16">SUM(AA39:AA41)</f>
        <v>0</v>
      </c>
      <c r="AB42" s="140">
        <f t="shared" ref="AB42" si="17">SUM(AB39:AB41)</f>
        <v>0</v>
      </c>
      <c r="AC42" s="140">
        <f t="shared" ref="AC42" si="18">SUM(AC39:AC41)</f>
        <v>0</v>
      </c>
      <c r="AD42" s="140">
        <f t="shared" ref="AD42" si="19">SUM(AD39:AD41)</f>
        <v>0</v>
      </c>
      <c r="AE42" s="140">
        <f t="shared" ref="AE42" si="20">SUM(AE39:AE41)</f>
        <v>0</v>
      </c>
      <c r="AF42" s="140">
        <f t="shared" ref="AF42" si="21">SUM(AF39:AF41)</f>
        <v>0</v>
      </c>
      <c r="AG42" s="140">
        <f t="shared" ref="AG42" si="22">SUM(AG39:AG41)</f>
        <v>0</v>
      </c>
      <c r="AH42" s="140">
        <f t="shared" ref="AH42" si="23">SUM(AH39:AH41)</f>
        <v>0</v>
      </c>
      <c r="AI42" s="140">
        <f t="shared" ref="AI42" si="24">SUM(AI39:AI41)</f>
        <v>0</v>
      </c>
      <c r="AJ42" s="140">
        <f t="shared" ref="AJ42" si="25">SUM(AJ39:AJ41)</f>
        <v>0</v>
      </c>
      <c r="AK42" s="140">
        <f t="shared" ref="AK42" si="26">SUM(AK39:AK41)</f>
        <v>35</v>
      </c>
      <c r="AL42" s="140">
        <f t="shared" ref="AL42" si="27">SUM(AL39:AL41)</f>
        <v>35</v>
      </c>
      <c r="AM42" s="140"/>
      <c r="AN42" s="141">
        <f t="shared" ref="AN42:AP42" si="28">SUM(AN39:AN41)</f>
        <v>7</v>
      </c>
      <c r="AO42" s="140">
        <f t="shared" si="28"/>
        <v>40</v>
      </c>
      <c r="AP42" s="141">
        <f t="shared" si="28"/>
        <v>13</v>
      </c>
    </row>
    <row r="43" spans="2:42" ht="15" customHeight="1">
      <c r="B43" s="293" t="s">
        <v>155</v>
      </c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93"/>
      <c r="AK43" s="293"/>
      <c r="AL43" s="293"/>
      <c r="AM43" s="293"/>
      <c r="AN43" s="293"/>
      <c r="AO43" s="293"/>
      <c r="AP43" s="293"/>
    </row>
    <row r="44" spans="2:42" ht="15" customHeight="1">
      <c r="B44" s="25">
        <v>18</v>
      </c>
      <c r="C44" s="26" t="s">
        <v>33</v>
      </c>
      <c r="D44" s="48" t="s">
        <v>158</v>
      </c>
      <c r="E44" s="115"/>
      <c r="F44" s="12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>
        <v>100</v>
      </c>
      <c r="R44" s="35"/>
      <c r="S44" s="44">
        <f>SUM(E44:P44)</f>
        <v>0</v>
      </c>
      <c r="T44" s="44">
        <f>SUM(E44:R44)</f>
        <v>100</v>
      </c>
      <c r="U44" s="99" t="s">
        <v>81</v>
      </c>
      <c r="V44" s="106">
        <v>4</v>
      </c>
      <c r="W44" s="204"/>
      <c r="X44" s="199"/>
      <c r="Y44" s="229"/>
      <c r="Z44" s="172"/>
      <c r="AA44" s="172"/>
      <c r="AB44" s="172"/>
      <c r="AC44" s="172"/>
      <c r="AD44" s="172"/>
      <c r="AE44" s="173"/>
      <c r="AF44" s="173"/>
      <c r="AG44" s="173"/>
      <c r="AH44" s="173"/>
      <c r="AI44" s="173"/>
      <c r="AJ44" s="199"/>
      <c r="AK44" s="44"/>
      <c r="AL44" s="44"/>
      <c r="AM44" s="52"/>
      <c r="AN44" s="192"/>
      <c r="AO44" s="175">
        <f>T44+AL44</f>
        <v>100</v>
      </c>
      <c r="AP44" s="176">
        <f>V44+AN44</f>
        <v>4</v>
      </c>
    </row>
    <row r="45" spans="2:42" ht="15" customHeight="1">
      <c r="B45" s="223">
        <v>19</v>
      </c>
      <c r="C45" s="26" t="s">
        <v>33</v>
      </c>
      <c r="D45" s="67" t="s">
        <v>159</v>
      </c>
      <c r="E45" s="211"/>
      <c r="F45" s="110"/>
      <c r="G45" s="110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10"/>
      <c r="S45" s="111"/>
      <c r="T45" s="128"/>
      <c r="U45" s="183"/>
      <c r="V45" s="212"/>
      <c r="W45" s="225"/>
      <c r="X45" s="127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>
        <v>200</v>
      </c>
      <c r="AJ45" s="128"/>
      <c r="AK45" s="111">
        <f>SUM(W45:AH45)</f>
        <v>0</v>
      </c>
      <c r="AL45" s="44">
        <f>SUM(W45:AJ45)</f>
        <v>200</v>
      </c>
      <c r="AM45" s="112" t="s">
        <v>81</v>
      </c>
      <c r="AN45" s="226">
        <v>7</v>
      </c>
      <c r="AO45" s="195">
        <f>T45+AL45</f>
        <v>200</v>
      </c>
      <c r="AP45" s="196">
        <f>V45+AN45</f>
        <v>7</v>
      </c>
    </row>
    <row r="46" spans="2:42" ht="15" customHeight="1">
      <c r="B46" s="292" t="s">
        <v>186</v>
      </c>
      <c r="C46" s="292"/>
      <c r="D46" s="292"/>
      <c r="E46" s="140">
        <f t="shared" ref="E46:T46" si="29">SUM(E44:E45)</f>
        <v>0</v>
      </c>
      <c r="F46" s="140">
        <f t="shared" si="29"/>
        <v>0</v>
      </c>
      <c r="G46" s="140">
        <f t="shared" si="29"/>
        <v>0</v>
      </c>
      <c r="H46" s="140">
        <f t="shared" si="29"/>
        <v>0</v>
      </c>
      <c r="I46" s="140">
        <f t="shared" si="29"/>
        <v>0</v>
      </c>
      <c r="J46" s="140">
        <f t="shared" si="29"/>
        <v>0</v>
      </c>
      <c r="K46" s="140">
        <f t="shared" si="29"/>
        <v>0</v>
      </c>
      <c r="L46" s="140">
        <f t="shared" si="29"/>
        <v>0</v>
      </c>
      <c r="M46" s="140">
        <f t="shared" si="29"/>
        <v>0</v>
      </c>
      <c r="N46" s="140">
        <f t="shared" si="29"/>
        <v>0</v>
      </c>
      <c r="O46" s="140">
        <f t="shared" si="29"/>
        <v>0</v>
      </c>
      <c r="P46" s="140">
        <f t="shared" si="29"/>
        <v>0</v>
      </c>
      <c r="Q46" s="140">
        <f t="shared" si="29"/>
        <v>100</v>
      </c>
      <c r="R46" s="140">
        <f t="shared" si="29"/>
        <v>0</v>
      </c>
      <c r="S46" s="140">
        <f t="shared" si="29"/>
        <v>0</v>
      </c>
      <c r="T46" s="140">
        <f t="shared" si="29"/>
        <v>100</v>
      </c>
      <c r="U46" s="140"/>
      <c r="V46" s="141">
        <f t="shared" ref="V46:AL46" si="30">SUM(V44:V45)</f>
        <v>4</v>
      </c>
      <c r="W46" s="140">
        <f t="shared" si="30"/>
        <v>0</v>
      </c>
      <c r="X46" s="140">
        <f t="shared" si="30"/>
        <v>0</v>
      </c>
      <c r="Y46" s="140">
        <f t="shared" si="30"/>
        <v>0</v>
      </c>
      <c r="Z46" s="140">
        <f t="shared" si="30"/>
        <v>0</v>
      </c>
      <c r="AA46" s="140">
        <f t="shared" si="30"/>
        <v>0</v>
      </c>
      <c r="AB46" s="140">
        <f t="shared" si="30"/>
        <v>0</v>
      </c>
      <c r="AC46" s="140">
        <f t="shared" si="30"/>
        <v>0</v>
      </c>
      <c r="AD46" s="140">
        <f t="shared" si="30"/>
        <v>0</v>
      </c>
      <c r="AE46" s="140">
        <f t="shared" si="30"/>
        <v>0</v>
      </c>
      <c r="AF46" s="140">
        <f t="shared" si="30"/>
        <v>0</v>
      </c>
      <c r="AG46" s="140">
        <f t="shared" si="30"/>
        <v>0</v>
      </c>
      <c r="AH46" s="140">
        <f t="shared" si="30"/>
        <v>0</v>
      </c>
      <c r="AI46" s="140">
        <f t="shared" si="30"/>
        <v>200</v>
      </c>
      <c r="AJ46" s="140">
        <f t="shared" si="30"/>
        <v>0</v>
      </c>
      <c r="AK46" s="140">
        <f t="shared" si="30"/>
        <v>0</v>
      </c>
      <c r="AL46" s="140">
        <f t="shared" si="30"/>
        <v>200</v>
      </c>
      <c r="AM46" s="140"/>
      <c r="AN46" s="141">
        <f>SUM(AN44:AN45)</f>
        <v>7</v>
      </c>
      <c r="AO46" s="140">
        <f>SUM(AO44:AO45)</f>
        <v>300</v>
      </c>
      <c r="AP46" s="141">
        <f>SUM(AP44:AP45)</f>
        <v>11</v>
      </c>
    </row>
    <row r="47" spans="2:42" ht="15" customHeight="1">
      <c r="B47" s="293" t="s">
        <v>161</v>
      </c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3"/>
      <c r="AH47" s="293"/>
      <c r="AI47" s="293"/>
      <c r="AJ47" s="293"/>
      <c r="AK47" s="293"/>
      <c r="AL47" s="293"/>
      <c r="AM47" s="293"/>
      <c r="AN47" s="293"/>
      <c r="AO47" s="293"/>
      <c r="AP47" s="293"/>
    </row>
    <row r="48" spans="2:42" ht="15" customHeight="1">
      <c r="B48" s="25">
        <v>20</v>
      </c>
      <c r="C48" s="26" t="s">
        <v>33</v>
      </c>
      <c r="D48" s="97" t="s">
        <v>164</v>
      </c>
      <c r="E48" s="115">
        <v>20</v>
      </c>
      <c r="F48" s="42"/>
      <c r="G48" s="42"/>
      <c r="H48" s="35"/>
      <c r="I48" s="35"/>
      <c r="J48" s="35"/>
      <c r="K48" s="35">
        <v>20</v>
      </c>
      <c r="L48" s="35"/>
      <c r="M48" s="35"/>
      <c r="N48" s="35"/>
      <c r="O48" s="35"/>
      <c r="P48" s="42"/>
      <c r="Q48" s="35"/>
      <c r="R48" s="42"/>
      <c r="S48" s="44">
        <f>SUM(E48:P48)</f>
        <v>40</v>
      </c>
      <c r="T48" s="44">
        <f>SUM(E48:R48)</f>
        <v>40</v>
      </c>
      <c r="U48" s="99" t="s">
        <v>35</v>
      </c>
      <c r="V48" s="106">
        <v>2</v>
      </c>
      <c r="W48" s="204"/>
      <c r="X48" s="172"/>
      <c r="Y48" s="199"/>
      <c r="Z48" s="172"/>
      <c r="AA48" s="172"/>
      <c r="AB48" s="172"/>
      <c r="AC48" s="172"/>
      <c r="AD48" s="172"/>
      <c r="AE48" s="173"/>
      <c r="AF48" s="173"/>
      <c r="AG48" s="173"/>
      <c r="AH48" s="173"/>
      <c r="AI48" s="173"/>
      <c r="AJ48" s="199"/>
      <c r="AK48" s="44"/>
      <c r="AL48" s="44"/>
      <c r="AM48" s="52"/>
      <c r="AN48" s="192"/>
      <c r="AO48" s="175">
        <f t="shared" ref="AO48:AO51" si="31">T48+AL48</f>
        <v>40</v>
      </c>
      <c r="AP48" s="176">
        <f t="shared" ref="AP48:AP51" si="32">V48+AN48</f>
        <v>2</v>
      </c>
    </row>
    <row r="49" spans="2:42" ht="15" customHeight="1">
      <c r="B49" s="39">
        <v>21</v>
      </c>
      <c r="C49" s="26" t="s">
        <v>33</v>
      </c>
      <c r="D49" s="97" t="s">
        <v>165</v>
      </c>
      <c r="E49" s="41"/>
      <c r="F49" s="42"/>
      <c r="G49" s="180"/>
      <c r="H49" s="49"/>
      <c r="I49" s="49"/>
      <c r="J49" s="49"/>
      <c r="K49" s="49"/>
      <c r="L49" s="49"/>
      <c r="M49" s="43"/>
      <c r="N49" s="43"/>
      <c r="O49" s="43"/>
      <c r="P49" s="43"/>
      <c r="Q49" s="43"/>
      <c r="R49" s="42"/>
      <c r="S49" s="35"/>
      <c r="T49" s="35"/>
      <c r="U49" s="45"/>
      <c r="V49" s="230"/>
      <c r="W49" s="115"/>
      <c r="X49" s="42"/>
      <c r="Y49" s="42">
        <v>20</v>
      </c>
      <c r="Z49" s="35"/>
      <c r="AA49" s="35"/>
      <c r="AB49" s="35"/>
      <c r="AC49" s="35">
        <v>20</v>
      </c>
      <c r="AD49" s="35"/>
      <c r="AE49" s="35"/>
      <c r="AF49" s="35"/>
      <c r="AG49" s="35"/>
      <c r="AH49" s="42"/>
      <c r="AI49" s="35"/>
      <c r="AJ49" s="42"/>
      <c r="AK49" s="44">
        <f>SUM(W49:AH49)</f>
        <v>40</v>
      </c>
      <c r="AL49" s="44">
        <f>SUM(W49:AJ49)</f>
        <v>40</v>
      </c>
      <c r="AM49" s="99" t="s">
        <v>35</v>
      </c>
      <c r="AN49" s="106">
        <v>2</v>
      </c>
      <c r="AO49" s="175">
        <f t="shared" si="31"/>
        <v>40</v>
      </c>
      <c r="AP49" s="176">
        <f t="shared" si="32"/>
        <v>2</v>
      </c>
    </row>
    <row r="50" spans="2:42" ht="15" customHeight="1">
      <c r="B50" s="25">
        <v>22</v>
      </c>
      <c r="C50" s="138" t="s">
        <v>173</v>
      </c>
      <c r="D50" s="27" t="s">
        <v>174</v>
      </c>
      <c r="E50" s="252">
        <v>15</v>
      </c>
      <c r="F50" s="44"/>
      <c r="G50" s="44">
        <v>15</v>
      </c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199"/>
      <c r="S50" s="44">
        <f>SUM(E50:P50)</f>
        <v>30</v>
      </c>
      <c r="T50" s="44">
        <f>SUM(E50:R50)</f>
        <v>30</v>
      </c>
      <c r="U50" s="220" t="s">
        <v>35</v>
      </c>
      <c r="V50" s="193">
        <v>1</v>
      </c>
      <c r="W50" s="252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199"/>
      <c r="AK50" s="44"/>
      <c r="AL50" s="44"/>
      <c r="AM50" s="220"/>
      <c r="AN50" s="193"/>
      <c r="AO50" s="175">
        <f t="shared" si="31"/>
        <v>30</v>
      </c>
      <c r="AP50" s="176">
        <f t="shared" si="32"/>
        <v>1</v>
      </c>
    </row>
    <row r="51" spans="2:42" ht="15" customHeight="1">
      <c r="B51" s="39">
        <v>23</v>
      </c>
      <c r="C51" s="138" t="s">
        <v>173</v>
      </c>
      <c r="D51" s="27" t="s">
        <v>175</v>
      </c>
      <c r="E51" s="252">
        <v>15</v>
      </c>
      <c r="F51" s="44"/>
      <c r="G51" s="44">
        <v>15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199"/>
      <c r="S51" s="44">
        <f>SUM(E51:P51)</f>
        <v>30</v>
      </c>
      <c r="T51" s="44">
        <f>SUM(E51:R51)</f>
        <v>30</v>
      </c>
      <c r="U51" s="220" t="s">
        <v>35</v>
      </c>
      <c r="V51" s="193">
        <v>2</v>
      </c>
      <c r="W51" s="252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199"/>
      <c r="AK51" s="44"/>
      <c r="AL51" s="44"/>
      <c r="AM51" s="220"/>
      <c r="AN51" s="193"/>
      <c r="AO51" s="175">
        <f t="shared" si="31"/>
        <v>30</v>
      </c>
      <c r="AP51" s="176">
        <f t="shared" si="32"/>
        <v>2</v>
      </c>
    </row>
    <row r="52" spans="2:42" ht="15" customHeight="1">
      <c r="B52" s="292" t="s">
        <v>186</v>
      </c>
      <c r="C52" s="292"/>
      <c r="D52" s="292"/>
      <c r="E52" s="140">
        <f t="shared" ref="E52:T52" si="33">SUM(E48:E51)</f>
        <v>50</v>
      </c>
      <c r="F52" s="140">
        <f t="shared" si="33"/>
        <v>0</v>
      </c>
      <c r="G52" s="140">
        <f t="shared" si="33"/>
        <v>30</v>
      </c>
      <c r="H52" s="140">
        <f t="shared" si="33"/>
        <v>0</v>
      </c>
      <c r="I52" s="140">
        <f t="shared" si="33"/>
        <v>0</v>
      </c>
      <c r="J52" s="140">
        <f t="shared" si="33"/>
        <v>0</v>
      </c>
      <c r="K52" s="140">
        <f t="shared" si="33"/>
        <v>20</v>
      </c>
      <c r="L52" s="140">
        <f t="shared" si="33"/>
        <v>0</v>
      </c>
      <c r="M52" s="140">
        <f t="shared" si="33"/>
        <v>0</v>
      </c>
      <c r="N52" s="140">
        <f t="shared" si="33"/>
        <v>0</v>
      </c>
      <c r="O52" s="140">
        <f t="shared" si="33"/>
        <v>0</v>
      </c>
      <c r="P52" s="140">
        <f t="shared" si="33"/>
        <v>0</v>
      </c>
      <c r="Q52" s="140">
        <f t="shared" si="33"/>
        <v>0</v>
      </c>
      <c r="R52" s="140">
        <f t="shared" si="33"/>
        <v>0</v>
      </c>
      <c r="S52" s="140">
        <f t="shared" si="33"/>
        <v>100</v>
      </c>
      <c r="T52" s="140">
        <f t="shared" si="33"/>
        <v>100</v>
      </c>
      <c r="U52" s="140"/>
      <c r="V52" s="141">
        <f t="shared" ref="V52:AL52" si="34">SUM(V48:V51)</f>
        <v>5</v>
      </c>
      <c r="W52" s="140">
        <f t="shared" si="34"/>
        <v>0</v>
      </c>
      <c r="X52" s="140">
        <f t="shared" si="34"/>
        <v>0</v>
      </c>
      <c r="Y52" s="140">
        <f t="shared" si="34"/>
        <v>20</v>
      </c>
      <c r="Z52" s="140">
        <f t="shared" si="34"/>
        <v>0</v>
      </c>
      <c r="AA52" s="140">
        <f t="shared" si="34"/>
        <v>0</v>
      </c>
      <c r="AB52" s="140">
        <f t="shared" si="34"/>
        <v>0</v>
      </c>
      <c r="AC52" s="140">
        <f t="shared" si="34"/>
        <v>20</v>
      </c>
      <c r="AD52" s="140">
        <f t="shared" si="34"/>
        <v>0</v>
      </c>
      <c r="AE52" s="140">
        <f t="shared" si="34"/>
        <v>0</v>
      </c>
      <c r="AF52" s="140">
        <f t="shared" si="34"/>
        <v>0</v>
      </c>
      <c r="AG52" s="140">
        <f t="shared" si="34"/>
        <v>0</v>
      </c>
      <c r="AH52" s="140">
        <f t="shared" si="34"/>
        <v>0</v>
      </c>
      <c r="AI52" s="140">
        <f t="shared" si="34"/>
        <v>0</v>
      </c>
      <c r="AJ52" s="140">
        <f t="shared" si="34"/>
        <v>0</v>
      </c>
      <c r="AK52" s="140">
        <f t="shared" si="34"/>
        <v>40</v>
      </c>
      <c r="AL52" s="140">
        <f t="shared" si="34"/>
        <v>40</v>
      </c>
      <c r="AM52" s="140"/>
      <c r="AN52" s="141">
        <f>SUM(AN48:AN51)</f>
        <v>2</v>
      </c>
      <c r="AO52" s="140">
        <f>SUM(AO48:AO51)</f>
        <v>140</v>
      </c>
      <c r="AP52" s="141">
        <f>SUM(AP48:AP51)</f>
        <v>7</v>
      </c>
    </row>
    <row r="53" spans="2:42" ht="15" customHeight="1">
      <c r="B53" s="292" t="s">
        <v>186</v>
      </c>
      <c r="C53" s="292"/>
      <c r="D53" s="292"/>
      <c r="E53" s="33">
        <f t="shared" ref="E53:T53" si="35">E21+E25+E37+E42+E46+E52</f>
        <v>260</v>
      </c>
      <c r="F53" s="33">
        <f t="shared" si="35"/>
        <v>5</v>
      </c>
      <c r="G53" s="33">
        <f t="shared" si="35"/>
        <v>55</v>
      </c>
      <c r="H53" s="33">
        <f t="shared" si="35"/>
        <v>75</v>
      </c>
      <c r="I53" s="33">
        <f t="shared" si="35"/>
        <v>0</v>
      </c>
      <c r="J53" s="33">
        <f t="shared" si="35"/>
        <v>0</v>
      </c>
      <c r="K53" s="33">
        <f t="shared" si="35"/>
        <v>130</v>
      </c>
      <c r="L53" s="33">
        <f t="shared" si="35"/>
        <v>0</v>
      </c>
      <c r="M53" s="33">
        <f t="shared" si="35"/>
        <v>0</v>
      </c>
      <c r="N53" s="33">
        <f t="shared" si="35"/>
        <v>0</v>
      </c>
      <c r="O53" s="33">
        <f t="shared" si="35"/>
        <v>0</v>
      </c>
      <c r="P53" s="33">
        <f t="shared" si="35"/>
        <v>0</v>
      </c>
      <c r="Q53" s="33">
        <f t="shared" si="35"/>
        <v>100</v>
      </c>
      <c r="R53" s="33">
        <f t="shared" si="35"/>
        <v>0</v>
      </c>
      <c r="S53" s="33">
        <f t="shared" si="35"/>
        <v>525</v>
      </c>
      <c r="T53" s="33">
        <f t="shared" si="35"/>
        <v>625</v>
      </c>
      <c r="U53" s="33"/>
      <c r="V53" s="79">
        <f t="shared" ref="V53:AL53" si="36">V21+V25+V37+V42+V46+V52</f>
        <v>33</v>
      </c>
      <c r="W53" s="33">
        <f t="shared" si="36"/>
        <v>145</v>
      </c>
      <c r="X53" s="33">
        <f t="shared" si="36"/>
        <v>5</v>
      </c>
      <c r="Y53" s="33">
        <f t="shared" si="36"/>
        <v>35</v>
      </c>
      <c r="Z53" s="33">
        <f t="shared" si="36"/>
        <v>75</v>
      </c>
      <c r="AA53" s="33">
        <f t="shared" si="36"/>
        <v>0</v>
      </c>
      <c r="AB53" s="33">
        <f t="shared" si="36"/>
        <v>0</v>
      </c>
      <c r="AC53" s="33">
        <f t="shared" si="36"/>
        <v>100</v>
      </c>
      <c r="AD53" s="33">
        <f t="shared" si="36"/>
        <v>0</v>
      </c>
      <c r="AE53" s="33">
        <f t="shared" si="36"/>
        <v>0</v>
      </c>
      <c r="AF53" s="33">
        <f t="shared" si="36"/>
        <v>0</v>
      </c>
      <c r="AG53" s="33">
        <f t="shared" si="36"/>
        <v>0</v>
      </c>
      <c r="AH53" s="33">
        <f t="shared" si="36"/>
        <v>0</v>
      </c>
      <c r="AI53" s="33">
        <f t="shared" si="36"/>
        <v>200</v>
      </c>
      <c r="AJ53" s="33">
        <f t="shared" si="36"/>
        <v>0</v>
      </c>
      <c r="AK53" s="33">
        <f t="shared" si="36"/>
        <v>360</v>
      </c>
      <c r="AL53" s="33">
        <f t="shared" si="36"/>
        <v>560</v>
      </c>
      <c r="AM53" s="33"/>
      <c r="AN53" s="79">
        <f>AN21+AN25+AN37+AN42+AN46+AN52</f>
        <v>32</v>
      </c>
      <c r="AO53" s="33">
        <f>AO21+AO25+AO37+AO42+AO46+AO52</f>
        <v>1185</v>
      </c>
      <c r="AP53" s="79">
        <f>AP21+AP25+AP37+AP42+AP46+AP52</f>
        <v>65</v>
      </c>
    </row>
    <row r="55" spans="2:42">
      <c r="B55" s="144" t="s">
        <v>222</v>
      </c>
      <c r="AK55" s="205"/>
    </row>
    <row r="56" spans="2:42">
      <c r="B56" s="145"/>
    </row>
    <row r="57" spans="2:42">
      <c r="B57" s="145"/>
    </row>
    <row r="60" spans="2:42" ht="14.25">
      <c r="O60" s="206"/>
      <c r="P60" s="4" t="s">
        <v>223</v>
      </c>
    </row>
    <row r="61" spans="2:42">
      <c r="D61" s="208">
        <v>44741</v>
      </c>
      <c r="P61" s="4" t="s">
        <v>224</v>
      </c>
      <c r="AG61" s="295" t="s">
        <v>241</v>
      </c>
      <c r="AH61" s="295"/>
      <c r="AI61" s="295"/>
      <c r="AJ61" s="295"/>
      <c r="AK61" s="295"/>
      <c r="AL61" s="295"/>
      <c r="AM61" s="295"/>
    </row>
    <row r="62" spans="2:42">
      <c r="D62" s="210" t="s">
        <v>226</v>
      </c>
      <c r="N62" s="209"/>
      <c r="P62" s="296" t="s">
        <v>227</v>
      </c>
      <c r="Q62" s="296"/>
      <c r="R62" s="296"/>
      <c r="S62" s="296"/>
      <c r="T62" s="296"/>
      <c r="U62" s="296"/>
      <c r="V62" s="296"/>
      <c r="AG62" s="296" t="s">
        <v>228</v>
      </c>
      <c r="AH62" s="296"/>
      <c r="AI62" s="296"/>
      <c r="AJ62" s="296"/>
      <c r="AK62" s="296"/>
      <c r="AL62" s="296"/>
      <c r="AM62" s="296"/>
    </row>
  </sheetData>
  <mergeCells count="28">
    <mergeCell ref="B47:AP47"/>
    <mergeCell ref="B52:D52"/>
    <mergeCell ref="B53:D53"/>
    <mergeCell ref="AG61:AM61"/>
    <mergeCell ref="P62:V62"/>
    <mergeCell ref="AG62:AM62"/>
    <mergeCell ref="B37:D37"/>
    <mergeCell ref="B38:AP38"/>
    <mergeCell ref="B42:D42"/>
    <mergeCell ref="B43:AP43"/>
    <mergeCell ref="B46:D46"/>
    <mergeCell ref="B18:AP18"/>
    <mergeCell ref="B21:D21"/>
    <mergeCell ref="B22:AP22"/>
    <mergeCell ref="B25:D25"/>
    <mergeCell ref="B26:AP26"/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X8:AB8"/>
    <mergeCell ref="X10:AB10"/>
    <mergeCell ref="K10:T10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P51"/>
  <sheetViews>
    <sheetView topLeftCell="A6" zoomScale="85" zoomScaleNormal="85" workbookViewId="0">
      <selection activeCell="V12" sqref="V12"/>
    </sheetView>
  </sheetViews>
  <sheetFormatPr defaultColWidth="9.28515625" defaultRowHeight="12.75"/>
  <cols>
    <col min="1" max="1" width="4.7109375" style="4" customWidth="1"/>
    <col min="2" max="2" width="4.5703125" style="4" customWidth="1"/>
    <col min="3" max="3" width="22.42578125" style="4" customWidth="1"/>
    <col min="4" max="4" width="65.140625" style="4" customWidth="1"/>
    <col min="5" max="20" width="5.140625" style="4" customWidth="1"/>
    <col min="21" max="21" width="6.42578125" style="4" customWidth="1"/>
    <col min="22" max="38" width="5.140625" style="4" customWidth="1"/>
    <col min="39" max="39" width="6.42578125" style="4" customWidth="1"/>
    <col min="40" max="40" width="5.140625" style="4" customWidth="1"/>
    <col min="41" max="42" width="6" style="4" customWidth="1"/>
    <col min="43" max="16384" width="9.28515625" style="4"/>
  </cols>
  <sheetData>
    <row r="1" spans="2:42">
      <c r="AL1" s="165"/>
    </row>
    <row r="2" spans="2:42">
      <c r="AI2" s="291"/>
      <c r="AJ2" s="291"/>
      <c r="AK2" s="291"/>
      <c r="AL2" s="291"/>
      <c r="AM2" s="291"/>
    </row>
    <row r="3" spans="2:42">
      <c r="AL3" s="165"/>
    </row>
    <row r="4" spans="2:42">
      <c r="AI4" s="291"/>
      <c r="AJ4" s="291"/>
      <c r="AK4" s="291"/>
      <c r="AL4" s="291"/>
      <c r="AM4" s="291"/>
    </row>
    <row r="6" spans="2:42" s="6" customFormat="1" ht="20.25" customHeight="1">
      <c r="B6" s="278" t="s">
        <v>242</v>
      </c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</row>
    <row r="7" spans="2:42" s="6" customFormat="1" ht="20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267" t="s">
        <v>271</v>
      </c>
      <c r="AD7" s="267"/>
      <c r="AE7" s="267"/>
      <c r="AF7" s="267"/>
      <c r="AG7" s="309"/>
      <c r="AH7" s="267"/>
      <c r="AI7" s="3"/>
      <c r="AJ7" s="3"/>
      <c r="AK7" s="3"/>
      <c r="AL7" s="3"/>
      <c r="AM7" s="3"/>
      <c r="AN7" s="3"/>
      <c r="AO7" s="3"/>
      <c r="AP7" s="3"/>
    </row>
    <row r="8" spans="2:42">
      <c r="AC8" s="300" t="s">
        <v>274</v>
      </c>
      <c r="AD8" s="300"/>
      <c r="AE8" s="300"/>
      <c r="AF8" s="300"/>
      <c r="AG8" s="300"/>
      <c r="AH8" s="267"/>
    </row>
    <row r="9" spans="2:42" s="9" customFormat="1" ht="15" customHeight="1">
      <c r="B9" s="9" t="s">
        <v>257</v>
      </c>
      <c r="K9" s="9" t="s">
        <v>216</v>
      </c>
      <c r="AC9" s="266" t="s">
        <v>272</v>
      </c>
      <c r="AD9" s="310"/>
      <c r="AE9" s="267"/>
      <c r="AF9" s="267"/>
      <c r="AG9" s="309"/>
      <c r="AH9" s="267"/>
    </row>
    <row r="10" spans="2:42" s="9" customFormat="1" ht="15" customHeight="1">
      <c r="B10" s="9" t="s">
        <v>258</v>
      </c>
      <c r="K10" s="311" t="s">
        <v>275</v>
      </c>
      <c r="L10" s="311"/>
      <c r="M10" s="311"/>
      <c r="N10" s="311"/>
      <c r="O10" s="311"/>
      <c r="P10" s="311"/>
      <c r="Q10" s="311"/>
      <c r="R10" s="311"/>
      <c r="S10" s="311"/>
      <c r="T10" s="311"/>
      <c r="AC10" s="291" t="s">
        <v>273</v>
      </c>
      <c r="AD10" s="300"/>
      <c r="AE10" s="300"/>
      <c r="AF10" s="300"/>
      <c r="AG10" s="300"/>
      <c r="AH10" s="267"/>
    </row>
    <row r="11" spans="2:42" s="9" customFormat="1" ht="15" customHeight="1">
      <c r="B11" s="9" t="s">
        <v>269</v>
      </c>
      <c r="K11" s="311" t="s">
        <v>276</v>
      </c>
      <c r="L11" s="311"/>
      <c r="M11" s="311"/>
      <c r="N11" s="311"/>
      <c r="O11" s="311"/>
      <c r="P11" s="311"/>
      <c r="Q11" s="311"/>
      <c r="R11" s="311"/>
      <c r="S11" s="311"/>
      <c r="T11" s="311"/>
    </row>
    <row r="12" spans="2:42" s="9" customFormat="1" ht="15" customHeight="1">
      <c r="B12" s="9" t="s">
        <v>260</v>
      </c>
    </row>
    <row r="13" spans="2:42" ht="15" customHeight="1">
      <c r="B13" s="9" t="s">
        <v>268</v>
      </c>
      <c r="C13" s="9"/>
    </row>
    <row r="16" spans="2:42" ht="17.25" customHeight="1">
      <c r="B16" s="279" t="s">
        <v>6</v>
      </c>
      <c r="C16" s="13"/>
      <c r="D16" s="280" t="s">
        <v>7</v>
      </c>
      <c r="E16" s="281" t="s">
        <v>243</v>
      </c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 t="s">
        <v>244</v>
      </c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2" t="s">
        <v>8</v>
      </c>
      <c r="AP16" s="283" t="s">
        <v>9</v>
      </c>
    </row>
    <row r="17" spans="2:42" ht="243" customHeight="1">
      <c r="B17" s="279"/>
      <c r="C17" s="15" t="s">
        <v>10</v>
      </c>
      <c r="D17" s="280"/>
      <c r="E17" s="166" t="s">
        <v>12</v>
      </c>
      <c r="F17" s="167" t="s">
        <v>13</v>
      </c>
      <c r="G17" s="168" t="s">
        <v>14</v>
      </c>
      <c r="H17" s="168" t="s">
        <v>15</v>
      </c>
      <c r="I17" s="168" t="s">
        <v>16</v>
      </c>
      <c r="J17" s="168" t="s">
        <v>17</v>
      </c>
      <c r="K17" s="168" t="s">
        <v>18</v>
      </c>
      <c r="L17" s="168" t="s">
        <v>19</v>
      </c>
      <c r="M17" s="168" t="s">
        <v>20</v>
      </c>
      <c r="N17" s="168" t="s">
        <v>21</v>
      </c>
      <c r="O17" s="168" t="s">
        <v>22</v>
      </c>
      <c r="P17" s="168" t="s">
        <v>23</v>
      </c>
      <c r="Q17" s="168" t="s">
        <v>24</v>
      </c>
      <c r="R17" s="168" t="s">
        <v>25</v>
      </c>
      <c r="S17" s="168" t="s">
        <v>26</v>
      </c>
      <c r="T17" s="168" t="s">
        <v>27</v>
      </c>
      <c r="U17" s="168" t="s">
        <v>28</v>
      </c>
      <c r="V17" s="169" t="s">
        <v>29</v>
      </c>
      <c r="W17" s="18" t="s">
        <v>12</v>
      </c>
      <c r="X17" s="18" t="s">
        <v>13</v>
      </c>
      <c r="Y17" s="18" t="s">
        <v>221</v>
      </c>
      <c r="Z17" s="18" t="s">
        <v>15</v>
      </c>
      <c r="AA17" s="18" t="s">
        <v>16</v>
      </c>
      <c r="AB17" s="18" t="s">
        <v>17</v>
      </c>
      <c r="AC17" s="18" t="s">
        <v>18</v>
      </c>
      <c r="AD17" s="18" t="s">
        <v>19</v>
      </c>
      <c r="AE17" s="19" t="s">
        <v>20</v>
      </c>
      <c r="AF17" s="19" t="s">
        <v>21</v>
      </c>
      <c r="AG17" s="19" t="s">
        <v>22</v>
      </c>
      <c r="AH17" s="19" t="s">
        <v>23</v>
      </c>
      <c r="AI17" s="19" t="s">
        <v>24</v>
      </c>
      <c r="AJ17" s="19" t="s">
        <v>25</v>
      </c>
      <c r="AK17" s="19" t="s">
        <v>26</v>
      </c>
      <c r="AL17" s="19" t="s">
        <v>27</v>
      </c>
      <c r="AM17" s="19" t="s">
        <v>28</v>
      </c>
      <c r="AN17" s="170" t="s">
        <v>29</v>
      </c>
      <c r="AO17" s="282"/>
      <c r="AP17" s="283"/>
    </row>
    <row r="18" spans="2:42" ht="15" customHeight="1">
      <c r="B18" s="293" t="s">
        <v>240</v>
      </c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</row>
    <row r="19" spans="2:42" ht="15" customHeight="1">
      <c r="B19" s="25">
        <v>1</v>
      </c>
      <c r="C19" s="26" t="s">
        <v>33</v>
      </c>
      <c r="D19" s="200" t="s">
        <v>101</v>
      </c>
      <c r="E19" s="98">
        <v>15</v>
      </c>
      <c r="F19" s="42"/>
      <c r="G19" s="42"/>
      <c r="H19" s="42">
        <v>10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>
        <f>SUM(E19:P19)</f>
        <v>25</v>
      </c>
      <c r="T19" s="42">
        <f>SUM(E19:R19)</f>
        <v>25</v>
      </c>
      <c r="U19" s="99" t="s">
        <v>35</v>
      </c>
      <c r="V19" s="46">
        <v>1</v>
      </c>
      <c r="W19" s="98"/>
      <c r="X19" s="49"/>
      <c r="Y19" s="42"/>
      <c r="Z19" s="49"/>
      <c r="AA19" s="49"/>
      <c r="AB19" s="49"/>
      <c r="AC19" s="49"/>
      <c r="AD19" s="49"/>
      <c r="AE19" s="43"/>
      <c r="AF19" s="43"/>
      <c r="AG19" s="43"/>
      <c r="AH19" s="43"/>
      <c r="AI19" s="43"/>
      <c r="AJ19" s="42"/>
      <c r="AK19" s="44"/>
      <c r="AL19" s="35"/>
      <c r="AM19" s="45"/>
      <c r="AN19" s="178"/>
      <c r="AO19" s="126">
        <f>T19+AL19</f>
        <v>25</v>
      </c>
      <c r="AP19" s="176">
        <f>V19+AN19</f>
        <v>1</v>
      </c>
    </row>
    <row r="20" spans="2:42" ht="15" customHeight="1">
      <c r="B20" s="213">
        <v>2</v>
      </c>
      <c r="C20" s="26" t="s">
        <v>33</v>
      </c>
      <c r="D20" s="200" t="s">
        <v>102</v>
      </c>
      <c r="E20" s="98">
        <v>10</v>
      </c>
      <c r="F20" s="42"/>
      <c r="G20" s="42"/>
      <c r="H20" s="42">
        <v>15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>
        <f>SUM(E20:P20)</f>
        <v>25</v>
      </c>
      <c r="T20" s="42">
        <f>SUM(E20:R20)</f>
        <v>25</v>
      </c>
      <c r="U20" s="99" t="s">
        <v>35</v>
      </c>
      <c r="V20" s="46">
        <v>1</v>
      </c>
      <c r="W20" s="98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99"/>
      <c r="AN20" s="46"/>
      <c r="AO20" s="175">
        <f>T20+AL20</f>
        <v>25</v>
      </c>
      <c r="AP20" s="176">
        <f>V20+AN20</f>
        <v>1</v>
      </c>
    </row>
    <row r="21" spans="2:42" ht="15" customHeight="1">
      <c r="B21" s="223">
        <v>3</v>
      </c>
      <c r="C21" s="26" t="s">
        <v>33</v>
      </c>
      <c r="D21" s="203" t="s">
        <v>103</v>
      </c>
      <c r="E21" s="98">
        <v>25</v>
      </c>
      <c r="F21" s="42"/>
      <c r="G21" s="42">
        <v>5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42">
        <f>SUM(E21:P21)</f>
        <v>30</v>
      </c>
      <c r="T21" s="42">
        <f>SUM(E21:R21)</f>
        <v>30</v>
      </c>
      <c r="U21" s="183" t="s">
        <v>37</v>
      </c>
      <c r="V21" s="46">
        <v>2</v>
      </c>
      <c r="W21" s="98"/>
      <c r="X21" s="42"/>
      <c r="Y21" s="42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42"/>
      <c r="AL21" s="42"/>
      <c r="AM21" s="183"/>
      <c r="AN21" s="46"/>
      <c r="AO21" s="195">
        <f>T21+AL21</f>
        <v>30</v>
      </c>
      <c r="AP21" s="196">
        <f>V21+AN21</f>
        <v>2</v>
      </c>
    </row>
    <row r="22" spans="2:42" ht="15" customHeight="1" thickBot="1">
      <c r="B22" s="292" t="s">
        <v>186</v>
      </c>
      <c r="C22" s="292"/>
      <c r="D22" s="292"/>
      <c r="E22" s="140">
        <f t="shared" ref="E22:T22" si="0">SUM(E19:E21)</f>
        <v>50</v>
      </c>
      <c r="F22" s="140">
        <f t="shared" si="0"/>
        <v>0</v>
      </c>
      <c r="G22" s="140">
        <f t="shared" si="0"/>
        <v>5</v>
      </c>
      <c r="H22" s="140">
        <f t="shared" si="0"/>
        <v>25</v>
      </c>
      <c r="I22" s="140">
        <f t="shared" si="0"/>
        <v>0</v>
      </c>
      <c r="J22" s="140">
        <f t="shared" si="0"/>
        <v>0</v>
      </c>
      <c r="K22" s="140">
        <f t="shared" si="0"/>
        <v>0</v>
      </c>
      <c r="L22" s="140">
        <f t="shared" si="0"/>
        <v>0</v>
      </c>
      <c r="M22" s="140">
        <f t="shared" si="0"/>
        <v>0</v>
      </c>
      <c r="N22" s="140">
        <f t="shared" si="0"/>
        <v>0</v>
      </c>
      <c r="O22" s="140">
        <f t="shared" si="0"/>
        <v>0</v>
      </c>
      <c r="P22" s="140">
        <f t="shared" si="0"/>
        <v>0</v>
      </c>
      <c r="Q22" s="140">
        <f t="shared" si="0"/>
        <v>0</v>
      </c>
      <c r="R22" s="140">
        <f t="shared" si="0"/>
        <v>0</v>
      </c>
      <c r="S22" s="140">
        <f t="shared" si="0"/>
        <v>80</v>
      </c>
      <c r="T22" s="140">
        <f t="shared" si="0"/>
        <v>80</v>
      </c>
      <c r="U22" s="140"/>
      <c r="V22" s="141">
        <f t="shared" ref="V22:AL22" si="1">SUM(V19:V21)</f>
        <v>4</v>
      </c>
      <c r="W22" s="140">
        <f t="shared" si="1"/>
        <v>0</v>
      </c>
      <c r="X22" s="140">
        <f t="shared" si="1"/>
        <v>0</v>
      </c>
      <c r="Y22" s="140">
        <f t="shared" si="1"/>
        <v>0</v>
      </c>
      <c r="Z22" s="140">
        <f t="shared" si="1"/>
        <v>0</v>
      </c>
      <c r="AA22" s="140">
        <f t="shared" si="1"/>
        <v>0</v>
      </c>
      <c r="AB22" s="140">
        <f t="shared" si="1"/>
        <v>0</v>
      </c>
      <c r="AC22" s="140">
        <f t="shared" si="1"/>
        <v>0</v>
      </c>
      <c r="AD22" s="140">
        <f t="shared" si="1"/>
        <v>0</v>
      </c>
      <c r="AE22" s="140">
        <f t="shared" si="1"/>
        <v>0</v>
      </c>
      <c r="AF22" s="140">
        <f t="shared" si="1"/>
        <v>0</v>
      </c>
      <c r="AG22" s="140">
        <f t="shared" si="1"/>
        <v>0</v>
      </c>
      <c r="AH22" s="140">
        <f t="shared" si="1"/>
        <v>0</v>
      </c>
      <c r="AI22" s="140">
        <f t="shared" si="1"/>
        <v>0</v>
      </c>
      <c r="AJ22" s="140">
        <f t="shared" si="1"/>
        <v>0</v>
      </c>
      <c r="AK22" s="140">
        <f t="shared" si="1"/>
        <v>0</v>
      </c>
      <c r="AL22" s="140">
        <f t="shared" si="1"/>
        <v>0</v>
      </c>
      <c r="AM22" s="140"/>
      <c r="AN22" s="141">
        <f>SUM(AN19:AN21)</f>
        <v>0</v>
      </c>
      <c r="AO22" s="140">
        <f>SUM(AO19:AO21)</f>
        <v>80</v>
      </c>
      <c r="AP22" s="141">
        <f>SUM(AP19:AP21)</f>
        <v>4</v>
      </c>
    </row>
    <row r="23" spans="2:42" ht="15" customHeight="1" thickBot="1">
      <c r="B23" s="293" t="s">
        <v>153</v>
      </c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</row>
    <row r="24" spans="2:42" ht="15" customHeight="1">
      <c r="B24" s="185">
        <v>4</v>
      </c>
      <c r="C24" s="26" t="s">
        <v>33</v>
      </c>
      <c r="D24" s="97" t="s">
        <v>168</v>
      </c>
      <c r="E24" s="115"/>
      <c r="F24" s="42">
        <v>5</v>
      </c>
      <c r="G24" s="42"/>
      <c r="H24" s="35"/>
      <c r="I24" s="35"/>
      <c r="J24" s="35"/>
      <c r="K24" s="35"/>
      <c r="L24" s="35"/>
      <c r="M24" s="35"/>
      <c r="N24" s="35"/>
      <c r="O24" s="35"/>
      <c r="P24" s="42"/>
      <c r="Q24" s="35"/>
      <c r="R24" s="42"/>
      <c r="S24" s="44">
        <f>SUM(E24:P24)</f>
        <v>5</v>
      </c>
      <c r="T24" s="44">
        <f>SUM(E24:R24)</f>
        <v>5</v>
      </c>
      <c r="U24" s="99" t="s">
        <v>35</v>
      </c>
      <c r="V24" s="106">
        <v>6</v>
      </c>
      <c r="W24" s="204"/>
      <c r="X24" s="172"/>
      <c r="Y24" s="1"/>
      <c r="Z24" s="172"/>
      <c r="AA24" s="172"/>
      <c r="AB24" s="172"/>
      <c r="AC24" s="172"/>
      <c r="AD24" s="172"/>
      <c r="AE24" s="173"/>
      <c r="AF24" s="173"/>
      <c r="AG24" s="173"/>
      <c r="AH24" s="173"/>
      <c r="AI24" s="173"/>
      <c r="AJ24" s="1"/>
      <c r="AK24" s="44"/>
      <c r="AL24" s="44"/>
      <c r="AM24" s="31"/>
      <c r="AN24" s="174"/>
      <c r="AO24" s="175">
        <f t="shared" ref="AO24:AO25" si="2">T24+AL24</f>
        <v>5</v>
      </c>
      <c r="AP24" s="176">
        <f t="shared" ref="AP24:AP25" si="3">V24+AN24</f>
        <v>6</v>
      </c>
    </row>
    <row r="25" spans="2:42" ht="15" customHeight="1" thickBot="1">
      <c r="B25" s="213">
        <v>5</v>
      </c>
      <c r="C25" s="26" t="s">
        <v>33</v>
      </c>
      <c r="D25" s="97" t="s">
        <v>169</v>
      </c>
      <c r="E25" s="115"/>
      <c r="F25" s="42"/>
      <c r="G25" s="42"/>
      <c r="H25" s="35"/>
      <c r="I25" s="35"/>
      <c r="J25" s="35"/>
      <c r="K25" s="35"/>
      <c r="L25" s="35"/>
      <c r="M25" s="35"/>
      <c r="N25" s="35"/>
      <c r="O25" s="35"/>
      <c r="P25" s="42"/>
      <c r="Q25" s="35"/>
      <c r="R25" s="42"/>
      <c r="S25" s="44"/>
      <c r="T25" s="44"/>
      <c r="U25" s="99"/>
      <c r="V25" s="106"/>
      <c r="W25" s="115"/>
      <c r="X25" s="42">
        <v>5</v>
      </c>
      <c r="Y25" s="42"/>
      <c r="Z25" s="35"/>
      <c r="AA25" s="35"/>
      <c r="AB25" s="35"/>
      <c r="AC25" s="35"/>
      <c r="AD25" s="35"/>
      <c r="AE25" s="35"/>
      <c r="AF25" s="35"/>
      <c r="AG25" s="35"/>
      <c r="AH25" s="42"/>
      <c r="AI25" s="35"/>
      <c r="AJ25" s="42"/>
      <c r="AK25" s="44">
        <f>SUM(W25:AH25)</f>
        <v>5</v>
      </c>
      <c r="AL25" s="44">
        <f>SUM(W25:AJ25)</f>
        <v>5</v>
      </c>
      <c r="AM25" s="99" t="s">
        <v>35</v>
      </c>
      <c r="AN25" s="106">
        <v>6</v>
      </c>
      <c r="AO25" s="175">
        <f t="shared" si="2"/>
        <v>5</v>
      </c>
      <c r="AP25" s="176">
        <f t="shared" si="3"/>
        <v>6</v>
      </c>
    </row>
    <row r="26" spans="2:42" ht="15" customHeight="1" thickBot="1">
      <c r="B26" s="292" t="s">
        <v>186</v>
      </c>
      <c r="C26" s="292"/>
      <c r="D26" s="292"/>
      <c r="E26" s="140">
        <f>SUM(E24:E25)</f>
        <v>0</v>
      </c>
      <c r="F26" s="140">
        <f t="shared" ref="F26:AP26" si="4">SUM(F24:F25)</f>
        <v>5</v>
      </c>
      <c r="G26" s="140">
        <f t="shared" si="4"/>
        <v>0</v>
      </c>
      <c r="H26" s="140">
        <f t="shared" si="4"/>
        <v>0</v>
      </c>
      <c r="I26" s="140">
        <f t="shared" si="4"/>
        <v>0</v>
      </c>
      <c r="J26" s="140">
        <f t="shared" si="4"/>
        <v>0</v>
      </c>
      <c r="K26" s="140">
        <f t="shared" si="4"/>
        <v>0</v>
      </c>
      <c r="L26" s="140">
        <f t="shared" si="4"/>
        <v>0</v>
      </c>
      <c r="M26" s="140">
        <f t="shared" si="4"/>
        <v>0</v>
      </c>
      <c r="N26" s="140">
        <f t="shared" si="4"/>
        <v>0</v>
      </c>
      <c r="O26" s="140">
        <f t="shared" si="4"/>
        <v>0</v>
      </c>
      <c r="P26" s="140">
        <f t="shared" si="4"/>
        <v>0</v>
      </c>
      <c r="Q26" s="140">
        <f t="shared" si="4"/>
        <v>0</v>
      </c>
      <c r="R26" s="140">
        <f t="shared" si="4"/>
        <v>0</v>
      </c>
      <c r="S26" s="140">
        <f t="shared" si="4"/>
        <v>5</v>
      </c>
      <c r="T26" s="140">
        <f t="shared" si="4"/>
        <v>5</v>
      </c>
      <c r="U26" s="140"/>
      <c r="V26" s="141">
        <f t="shared" si="4"/>
        <v>6</v>
      </c>
      <c r="W26" s="140">
        <f t="shared" si="4"/>
        <v>0</v>
      </c>
      <c r="X26" s="140">
        <f t="shared" si="4"/>
        <v>5</v>
      </c>
      <c r="Y26" s="140">
        <f t="shared" si="4"/>
        <v>0</v>
      </c>
      <c r="Z26" s="140">
        <f t="shared" si="4"/>
        <v>0</v>
      </c>
      <c r="AA26" s="140">
        <f t="shared" si="4"/>
        <v>0</v>
      </c>
      <c r="AB26" s="140">
        <f t="shared" si="4"/>
        <v>0</v>
      </c>
      <c r="AC26" s="140">
        <f t="shared" si="4"/>
        <v>0</v>
      </c>
      <c r="AD26" s="140">
        <f t="shared" si="4"/>
        <v>0</v>
      </c>
      <c r="AE26" s="140">
        <f t="shared" si="4"/>
        <v>0</v>
      </c>
      <c r="AF26" s="140">
        <f t="shared" si="4"/>
        <v>0</v>
      </c>
      <c r="AG26" s="140">
        <f t="shared" si="4"/>
        <v>0</v>
      </c>
      <c r="AH26" s="140">
        <f t="shared" si="4"/>
        <v>0</v>
      </c>
      <c r="AI26" s="140">
        <f t="shared" si="4"/>
        <v>0</v>
      </c>
      <c r="AJ26" s="140">
        <f t="shared" si="4"/>
        <v>0</v>
      </c>
      <c r="AK26" s="140">
        <f t="shared" si="4"/>
        <v>5</v>
      </c>
      <c r="AL26" s="140">
        <f t="shared" si="4"/>
        <v>5</v>
      </c>
      <c r="AM26" s="140"/>
      <c r="AN26" s="141">
        <f t="shared" si="4"/>
        <v>6</v>
      </c>
      <c r="AO26" s="140">
        <f t="shared" si="4"/>
        <v>10</v>
      </c>
      <c r="AP26" s="141">
        <f t="shared" si="4"/>
        <v>12</v>
      </c>
    </row>
    <row r="27" spans="2:42" ht="15" customHeight="1" thickBot="1">
      <c r="B27" s="293" t="s">
        <v>155</v>
      </c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</row>
    <row r="28" spans="2:42" ht="15" customHeight="1">
      <c r="B28" s="213">
        <v>6</v>
      </c>
      <c r="C28" s="26" t="s">
        <v>33</v>
      </c>
      <c r="D28" s="67" t="s">
        <v>160</v>
      </c>
      <c r="E28" s="253"/>
      <c r="F28" s="187"/>
      <c r="G28" s="187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87"/>
      <c r="S28" s="111"/>
      <c r="T28" s="111"/>
      <c r="U28" s="191"/>
      <c r="V28" s="212"/>
      <c r="W28" s="115"/>
      <c r="X28" s="12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>
        <v>510</v>
      </c>
      <c r="AJ28" s="35"/>
      <c r="AK28" s="44">
        <f>SUM(W28:AH28)</f>
        <v>0</v>
      </c>
      <c r="AL28" s="44">
        <f>SUM(W28:AJ28)</f>
        <v>510</v>
      </c>
      <c r="AM28" s="99" t="s">
        <v>81</v>
      </c>
      <c r="AN28" s="106">
        <f>IF(AL28=0,0,IF(AL28&lt;25,0.5,TRUNC(AL28/25)))+IF(AM28="E",1,0)</f>
        <v>20</v>
      </c>
      <c r="AO28" s="33">
        <f>AL28</f>
        <v>510</v>
      </c>
      <c r="AP28" s="47">
        <f>AN28</f>
        <v>20</v>
      </c>
    </row>
    <row r="29" spans="2:42" ht="15" customHeight="1">
      <c r="B29" s="292" t="s">
        <v>186</v>
      </c>
      <c r="C29" s="292"/>
      <c r="D29" s="292"/>
      <c r="E29" s="140">
        <f t="shared" ref="E29:T29" si="5">SUM(E28:E28)</f>
        <v>0</v>
      </c>
      <c r="F29" s="140">
        <f t="shared" si="5"/>
        <v>0</v>
      </c>
      <c r="G29" s="140">
        <f t="shared" si="5"/>
        <v>0</v>
      </c>
      <c r="H29" s="140">
        <f t="shared" si="5"/>
        <v>0</v>
      </c>
      <c r="I29" s="140">
        <f t="shared" si="5"/>
        <v>0</v>
      </c>
      <c r="J29" s="140">
        <f t="shared" si="5"/>
        <v>0</v>
      </c>
      <c r="K29" s="140">
        <f t="shared" si="5"/>
        <v>0</v>
      </c>
      <c r="L29" s="140">
        <f t="shared" si="5"/>
        <v>0</v>
      </c>
      <c r="M29" s="140">
        <f t="shared" si="5"/>
        <v>0</v>
      </c>
      <c r="N29" s="140">
        <f t="shared" si="5"/>
        <v>0</v>
      </c>
      <c r="O29" s="140">
        <f t="shared" si="5"/>
        <v>0</v>
      </c>
      <c r="P29" s="140">
        <f t="shared" si="5"/>
        <v>0</v>
      </c>
      <c r="Q29" s="140">
        <f t="shared" si="5"/>
        <v>0</v>
      </c>
      <c r="R29" s="140">
        <f t="shared" si="5"/>
        <v>0</v>
      </c>
      <c r="S29" s="140">
        <f t="shared" si="5"/>
        <v>0</v>
      </c>
      <c r="T29" s="140">
        <f t="shared" si="5"/>
        <v>0</v>
      </c>
      <c r="U29" s="140"/>
      <c r="V29" s="141">
        <f t="shared" ref="V29:AL29" si="6">SUM(V28:V28)</f>
        <v>0</v>
      </c>
      <c r="W29" s="140">
        <f t="shared" si="6"/>
        <v>0</v>
      </c>
      <c r="X29" s="140">
        <f t="shared" si="6"/>
        <v>0</v>
      </c>
      <c r="Y29" s="140">
        <f t="shared" si="6"/>
        <v>0</v>
      </c>
      <c r="Z29" s="140">
        <f t="shared" si="6"/>
        <v>0</v>
      </c>
      <c r="AA29" s="140">
        <f t="shared" si="6"/>
        <v>0</v>
      </c>
      <c r="AB29" s="140">
        <f t="shared" si="6"/>
        <v>0</v>
      </c>
      <c r="AC29" s="140">
        <f t="shared" si="6"/>
        <v>0</v>
      </c>
      <c r="AD29" s="140">
        <f t="shared" si="6"/>
        <v>0</v>
      </c>
      <c r="AE29" s="140">
        <f t="shared" si="6"/>
        <v>0</v>
      </c>
      <c r="AF29" s="140">
        <f t="shared" si="6"/>
        <v>0</v>
      </c>
      <c r="AG29" s="140">
        <f t="shared" si="6"/>
        <v>0</v>
      </c>
      <c r="AH29" s="140">
        <f t="shared" si="6"/>
        <v>0</v>
      </c>
      <c r="AI29" s="140">
        <f t="shared" si="6"/>
        <v>510</v>
      </c>
      <c r="AJ29" s="140">
        <f t="shared" si="6"/>
        <v>0</v>
      </c>
      <c r="AK29" s="140">
        <f t="shared" si="6"/>
        <v>0</v>
      </c>
      <c r="AL29" s="140">
        <f t="shared" si="6"/>
        <v>510</v>
      </c>
      <c r="AM29" s="140"/>
      <c r="AN29" s="141">
        <f>SUM(AN28:AN28)</f>
        <v>20</v>
      </c>
      <c r="AO29" s="140">
        <f>SUM(AO28:AO28)</f>
        <v>510</v>
      </c>
      <c r="AP29" s="141">
        <f>SUM(AP28:AP28)</f>
        <v>20</v>
      </c>
    </row>
    <row r="30" spans="2:42" ht="15" customHeight="1" thickBot="1">
      <c r="B30" s="293" t="s">
        <v>161</v>
      </c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</row>
    <row r="31" spans="2:42" ht="15" customHeight="1">
      <c r="B31" s="39">
        <v>7</v>
      </c>
      <c r="C31" s="138" t="s">
        <v>173</v>
      </c>
      <c r="D31" s="258" t="s">
        <v>176</v>
      </c>
      <c r="E31" s="268"/>
      <c r="F31" s="269"/>
      <c r="G31" s="269">
        <v>30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199"/>
      <c r="S31" s="44">
        <f t="shared" ref="S31:S39" si="7">SUM(E31:P31)</f>
        <v>30</v>
      </c>
      <c r="T31" s="44">
        <f t="shared" ref="T31:T39" si="8">SUM(E31:R31)</f>
        <v>30</v>
      </c>
      <c r="U31" s="220" t="s">
        <v>35</v>
      </c>
      <c r="V31" s="193">
        <v>2</v>
      </c>
      <c r="W31" s="41"/>
      <c r="X31" s="49"/>
      <c r="Y31" s="42"/>
      <c r="Z31" s="49"/>
      <c r="AA31" s="49"/>
      <c r="AB31" s="49"/>
      <c r="AC31" s="49"/>
      <c r="AD31" s="49"/>
      <c r="AE31" s="43"/>
      <c r="AF31" s="43"/>
      <c r="AG31" s="43"/>
      <c r="AH31" s="43"/>
      <c r="AI31" s="43"/>
      <c r="AJ31" s="42"/>
      <c r="AK31" s="44"/>
      <c r="AL31" s="35"/>
      <c r="AM31" s="45"/>
      <c r="AN31" s="178"/>
      <c r="AO31" s="175">
        <f t="shared" ref="AO31:AO40" si="9">T31+AL31</f>
        <v>30</v>
      </c>
      <c r="AP31" s="176">
        <f t="shared" ref="AP31:AP40" si="10">V31+AN31</f>
        <v>2</v>
      </c>
    </row>
    <row r="32" spans="2:42" ht="15" customHeight="1">
      <c r="B32" s="39">
        <v>8</v>
      </c>
      <c r="C32" s="138" t="s">
        <v>173</v>
      </c>
      <c r="D32" s="258" t="s">
        <v>177</v>
      </c>
      <c r="E32" s="268"/>
      <c r="F32" s="269"/>
      <c r="G32" s="269">
        <v>30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199"/>
      <c r="S32" s="44">
        <f t="shared" si="7"/>
        <v>30</v>
      </c>
      <c r="T32" s="44">
        <f t="shared" si="8"/>
        <v>30</v>
      </c>
      <c r="U32" s="220" t="s">
        <v>35</v>
      </c>
      <c r="V32" s="193">
        <v>2</v>
      </c>
      <c r="W32" s="41"/>
      <c r="X32" s="49"/>
      <c r="Y32" s="42"/>
      <c r="Z32" s="49"/>
      <c r="AA32" s="49"/>
      <c r="AB32" s="49"/>
      <c r="AC32" s="49"/>
      <c r="AD32" s="49"/>
      <c r="AE32" s="43"/>
      <c r="AF32" s="43"/>
      <c r="AG32" s="43"/>
      <c r="AH32" s="43"/>
      <c r="AI32" s="43"/>
      <c r="AJ32" s="42"/>
      <c r="AK32" s="44"/>
      <c r="AL32" s="35"/>
      <c r="AM32" s="45"/>
      <c r="AN32" s="178"/>
      <c r="AO32" s="175">
        <f t="shared" si="9"/>
        <v>30</v>
      </c>
      <c r="AP32" s="176">
        <f t="shared" si="10"/>
        <v>2</v>
      </c>
    </row>
    <row r="33" spans="2:42" ht="15" customHeight="1">
      <c r="B33" s="39">
        <v>9</v>
      </c>
      <c r="C33" s="138" t="s">
        <v>173</v>
      </c>
      <c r="D33" s="258" t="s">
        <v>178</v>
      </c>
      <c r="E33" s="268"/>
      <c r="F33" s="269"/>
      <c r="G33" s="269">
        <v>30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199"/>
      <c r="S33" s="44">
        <f t="shared" si="7"/>
        <v>30</v>
      </c>
      <c r="T33" s="44">
        <f t="shared" si="8"/>
        <v>30</v>
      </c>
      <c r="U33" s="220" t="s">
        <v>35</v>
      </c>
      <c r="V33" s="193">
        <v>2</v>
      </c>
      <c r="W33" s="41"/>
      <c r="X33" s="49"/>
      <c r="Y33" s="42"/>
      <c r="Z33" s="49"/>
      <c r="AA33" s="49"/>
      <c r="AB33" s="49"/>
      <c r="AC33" s="49"/>
      <c r="AD33" s="49"/>
      <c r="AE33" s="43"/>
      <c r="AF33" s="43"/>
      <c r="AG33" s="43"/>
      <c r="AH33" s="43"/>
      <c r="AI33" s="43"/>
      <c r="AJ33" s="42"/>
      <c r="AK33" s="44"/>
      <c r="AL33" s="35"/>
      <c r="AM33" s="45"/>
      <c r="AN33" s="178"/>
      <c r="AO33" s="175">
        <f t="shared" si="9"/>
        <v>30</v>
      </c>
      <c r="AP33" s="176">
        <f t="shared" si="10"/>
        <v>2</v>
      </c>
    </row>
    <row r="34" spans="2:42" ht="15" customHeight="1">
      <c r="B34" s="39">
        <v>10</v>
      </c>
      <c r="C34" s="138" t="s">
        <v>173</v>
      </c>
      <c r="D34" s="258" t="s">
        <v>179</v>
      </c>
      <c r="E34" s="268"/>
      <c r="F34" s="269"/>
      <c r="G34" s="269">
        <v>30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199"/>
      <c r="S34" s="44">
        <f t="shared" si="7"/>
        <v>30</v>
      </c>
      <c r="T34" s="44">
        <f t="shared" si="8"/>
        <v>30</v>
      </c>
      <c r="U34" s="220" t="s">
        <v>35</v>
      </c>
      <c r="V34" s="193">
        <v>2</v>
      </c>
      <c r="W34" s="41"/>
      <c r="X34" s="49"/>
      <c r="Y34" s="42"/>
      <c r="Z34" s="49"/>
      <c r="AA34" s="49"/>
      <c r="AB34" s="49"/>
      <c r="AC34" s="49"/>
      <c r="AD34" s="49"/>
      <c r="AE34" s="43"/>
      <c r="AF34" s="43"/>
      <c r="AG34" s="43"/>
      <c r="AH34" s="43"/>
      <c r="AI34" s="43"/>
      <c r="AJ34" s="42"/>
      <c r="AK34" s="44"/>
      <c r="AL34" s="35"/>
      <c r="AM34" s="45"/>
      <c r="AN34" s="178"/>
      <c r="AO34" s="175">
        <f t="shared" si="9"/>
        <v>30</v>
      </c>
      <c r="AP34" s="176">
        <f t="shared" si="10"/>
        <v>2</v>
      </c>
    </row>
    <row r="35" spans="2:42" ht="15" customHeight="1">
      <c r="B35" s="39">
        <v>11</v>
      </c>
      <c r="C35" s="138" t="s">
        <v>173</v>
      </c>
      <c r="D35" s="258" t="s">
        <v>180</v>
      </c>
      <c r="E35" s="268"/>
      <c r="F35" s="269"/>
      <c r="G35" s="269">
        <v>30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199"/>
      <c r="S35" s="44">
        <f t="shared" si="7"/>
        <v>30</v>
      </c>
      <c r="T35" s="44">
        <f t="shared" si="8"/>
        <v>30</v>
      </c>
      <c r="U35" s="220" t="s">
        <v>35</v>
      </c>
      <c r="V35" s="193">
        <v>2</v>
      </c>
      <c r="W35" s="41"/>
      <c r="X35" s="49"/>
      <c r="Y35" s="42"/>
      <c r="Z35" s="49"/>
      <c r="AA35" s="49"/>
      <c r="AB35" s="49"/>
      <c r="AC35" s="49"/>
      <c r="AD35" s="49"/>
      <c r="AE35" s="43"/>
      <c r="AF35" s="43"/>
      <c r="AG35" s="43"/>
      <c r="AH35" s="43"/>
      <c r="AI35" s="43"/>
      <c r="AJ35" s="42"/>
      <c r="AK35" s="44"/>
      <c r="AL35" s="35"/>
      <c r="AM35" s="45"/>
      <c r="AN35" s="178"/>
      <c r="AO35" s="175">
        <f t="shared" si="9"/>
        <v>30</v>
      </c>
      <c r="AP35" s="176">
        <f t="shared" si="10"/>
        <v>2</v>
      </c>
    </row>
    <row r="36" spans="2:42" ht="15" customHeight="1">
      <c r="B36" s="39">
        <v>12</v>
      </c>
      <c r="C36" s="138" t="s">
        <v>173</v>
      </c>
      <c r="D36" s="258" t="s">
        <v>181</v>
      </c>
      <c r="E36" s="268"/>
      <c r="F36" s="269"/>
      <c r="G36" s="269">
        <v>30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199"/>
      <c r="S36" s="44">
        <f t="shared" si="7"/>
        <v>30</v>
      </c>
      <c r="T36" s="44">
        <f t="shared" si="8"/>
        <v>30</v>
      </c>
      <c r="U36" s="220" t="s">
        <v>35</v>
      </c>
      <c r="V36" s="193">
        <v>2</v>
      </c>
      <c r="W36" s="41"/>
      <c r="X36" s="49"/>
      <c r="Y36" s="42"/>
      <c r="Z36" s="49"/>
      <c r="AA36" s="49"/>
      <c r="AB36" s="49"/>
      <c r="AC36" s="49"/>
      <c r="AD36" s="49"/>
      <c r="AE36" s="43"/>
      <c r="AF36" s="43"/>
      <c r="AG36" s="43"/>
      <c r="AH36" s="43"/>
      <c r="AI36" s="43"/>
      <c r="AJ36" s="42"/>
      <c r="AK36" s="44"/>
      <c r="AL36" s="35"/>
      <c r="AM36" s="45"/>
      <c r="AN36" s="178"/>
      <c r="AO36" s="175">
        <f t="shared" si="9"/>
        <v>30</v>
      </c>
      <c r="AP36" s="176">
        <f t="shared" si="10"/>
        <v>2</v>
      </c>
    </row>
    <row r="37" spans="2:42" ht="15" customHeight="1">
      <c r="B37" s="39">
        <v>13</v>
      </c>
      <c r="C37" s="138" t="s">
        <v>173</v>
      </c>
      <c r="D37" s="258" t="s">
        <v>182</v>
      </c>
      <c r="E37" s="268"/>
      <c r="F37" s="269"/>
      <c r="G37" s="269">
        <v>30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199"/>
      <c r="S37" s="44">
        <f t="shared" si="7"/>
        <v>30</v>
      </c>
      <c r="T37" s="44">
        <f t="shared" si="8"/>
        <v>30</v>
      </c>
      <c r="U37" s="220" t="s">
        <v>35</v>
      </c>
      <c r="V37" s="193">
        <v>2</v>
      </c>
      <c r="W37" s="41"/>
      <c r="X37" s="49"/>
      <c r="Y37" s="42"/>
      <c r="Z37" s="49"/>
      <c r="AA37" s="49"/>
      <c r="AB37" s="49"/>
      <c r="AC37" s="49"/>
      <c r="AD37" s="49"/>
      <c r="AE37" s="43"/>
      <c r="AF37" s="43"/>
      <c r="AG37" s="43"/>
      <c r="AH37" s="43"/>
      <c r="AI37" s="43"/>
      <c r="AJ37" s="42"/>
      <c r="AK37" s="44"/>
      <c r="AL37" s="35"/>
      <c r="AM37" s="45"/>
      <c r="AN37" s="178"/>
      <c r="AO37" s="175">
        <f t="shared" si="9"/>
        <v>30</v>
      </c>
      <c r="AP37" s="176">
        <f t="shared" si="10"/>
        <v>2</v>
      </c>
    </row>
    <row r="38" spans="2:42" ht="15" customHeight="1">
      <c r="B38" s="39">
        <v>14</v>
      </c>
      <c r="C38" s="138" t="s">
        <v>173</v>
      </c>
      <c r="D38" s="258" t="s">
        <v>183</v>
      </c>
      <c r="E38" s="268"/>
      <c r="F38" s="269"/>
      <c r="G38" s="269">
        <v>30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199"/>
      <c r="S38" s="44">
        <f t="shared" si="7"/>
        <v>30</v>
      </c>
      <c r="T38" s="44">
        <f t="shared" si="8"/>
        <v>30</v>
      </c>
      <c r="U38" s="220" t="s">
        <v>35</v>
      </c>
      <c r="V38" s="193">
        <v>2</v>
      </c>
      <c r="W38" s="252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199"/>
      <c r="AK38" s="44"/>
      <c r="AL38" s="44"/>
      <c r="AM38" s="220"/>
      <c r="AN38" s="193"/>
      <c r="AO38" s="175">
        <f t="shared" si="9"/>
        <v>30</v>
      </c>
      <c r="AP38" s="176">
        <f t="shared" si="10"/>
        <v>2</v>
      </c>
    </row>
    <row r="39" spans="2:42" ht="15" customHeight="1">
      <c r="B39" s="39">
        <v>15</v>
      </c>
      <c r="C39" s="138" t="s">
        <v>173</v>
      </c>
      <c r="D39" s="258" t="s">
        <v>184</v>
      </c>
      <c r="E39" s="268"/>
      <c r="F39" s="269"/>
      <c r="G39" s="269">
        <v>30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199"/>
      <c r="S39" s="44">
        <f t="shared" si="7"/>
        <v>30</v>
      </c>
      <c r="T39" s="44">
        <f t="shared" si="8"/>
        <v>30</v>
      </c>
      <c r="U39" s="220" t="s">
        <v>35</v>
      </c>
      <c r="V39" s="193">
        <v>2</v>
      </c>
      <c r="W39" s="252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199"/>
      <c r="AK39" s="44"/>
      <c r="AL39" s="44"/>
      <c r="AM39" s="220"/>
      <c r="AN39" s="193"/>
      <c r="AO39" s="175">
        <f t="shared" si="9"/>
        <v>30</v>
      </c>
      <c r="AP39" s="176">
        <f t="shared" si="10"/>
        <v>2</v>
      </c>
    </row>
    <row r="40" spans="2:42" ht="15" customHeight="1">
      <c r="B40" s="39">
        <v>16</v>
      </c>
      <c r="C40" s="138" t="s">
        <v>173</v>
      </c>
      <c r="D40" s="258" t="s">
        <v>185</v>
      </c>
      <c r="E40" s="268"/>
      <c r="F40" s="269"/>
      <c r="G40" s="269">
        <v>30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199"/>
      <c r="S40" s="44">
        <f>SUM(E40:P40)</f>
        <v>30</v>
      </c>
      <c r="T40" s="44">
        <f>SUM(E40:R40)</f>
        <v>30</v>
      </c>
      <c r="U40" s="220" t="s">
        <v>35</v>
      </c>
      <c r="V40" s="193">
        <v>2</v>
      </c>
      <c r="W40" s="252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199"/>
      <c r="AK40" s="44"/>
      <c r="AL40" s="44"/>
      <c r="AM40" s="220"/>
      <c r="AN40" s="193"/>
      <c r="AO40" s="175">
        <f t="shared" si="9"/>
        <v>30</v>
      </c>
      <c r="AP40" s="176">
        <f t="shared" si="10"/>
        <v>2</v>
      </c>
    </row>
    <row r="41" spans="2:42" ht="15" customHeight="1">
      <c r="B41" s="294" t="s">
        <v>186</v>
      </c>
      <c r="C41" s="294"/>
      <c r="D41" s="294"/>
      <c r="E41" s="140">
        <f t="shared" ref="E41:T41" si="11">SUM(E31:E40)</f>
        <v>0</v>
      </c>
      <c r="F41" s="140">
        <f t="shared" si="11"/>
        <v>0</v>
      </c>
      <c r="G41" s="140">
        <f t="shared" si="11"/>
        <v>300</v>
      </c>
      <c r="H41" s="140">
        <f t="shared" si="11"/>
        <v>0</v>
      </c>
      <c r="I41" s="140">
        <f t="shared" si="11"/>
        <v>0</v>
      </c>
      <c r="J41" s="140">
        <f t="shared" si="11"/>
        <v>0</v>
      </c>
      <c r="K41" s="140">
        <f t="shared" si="11"/>
        <v>0</v>
      </c>
      <c r="L41" s="140">
        <f t="shared" si="11"/>
        <v>0</v>
      </c>
      <c r="M41" s="140">
        <f t="shared" si="11"/>
        <v>0</v>
      </c>
      <c r="N41" s="140">
        <f t="shared" si="11"/>
        <v>0</v>
      </c>
      <c r="O41" s="140">
        <f t="shared" si="11"/>
        <v>0</v>
      </c>
      <c r="P41" s="140">
        <f t="shared" si="11"/>
        <v>0</v>
      </c>
      <c r="Q41" s="140">
        <f t="shared" si="11"/>
        <v>0</v>
      </c>
      <c r="R41" s="140">
        <f t="shared" si="11"/>
        <v>0</v>
      </c>
      <c r="S41" s="140">
        <f t="shared" si="11"/>
        <v>300</v>
      </c>
      <c r="T41" s="140">
        <f t="shared" si="11"/>
        <v>300</v>
      </c>
      <c r="U41" s="140"/>
      <c r="V41" s="141">
        <f t="shared" ref="V41:AL41" si="12">SUM(V31:V40)</f>
        <v>20</v>
      </c>
      <c r="W41" s="140">
        <f t="shared" si="12"/>
        <v>0</v>
      </c>
      <c r="X41" s="140">
        <f t="shared" si="12"/>
        <v>0</v>
      </c>
      <c r="Y41" s="140">
        <f t="shared" si="12"/>
        <v>0</v>
      </c>
      <c r="Z41" s="140">
        <f t="shared" si="12"/>
        <v>0</v>
      </c>
      <c r="AA41" s="140">
        <f t="shared" si="12"/>
        <v>0</v>
      </c>
      <c r="AB41" s="140">
        <f t="shared" si="12"/>
        <v>0</v>
      </c>
      <c r="AC41" s="140">
        <f t="shared" si="12"/>
        <v>0</v>
      </c>
      <c r="AD41" s="140">
        <f t="shared" si="12"/>
        <v>0</v>
      </c>
      <c r="AE41" s="140">
        <f t="shared" si="12"/>
        <v>0</v>
      </c>
      <c r="AF41" s="140">
        <f t="shared" si="12"/>
        <v>0</v>
      </c>
      <c r="AG41" s="140">
        <f t="shared" si="12"/>
        <v>0</v>
      </c>
      <c r="AH41" s="140">
        <f t="shared" si="12"/>
        <v>0</v>
      </c>
      <c r="AI41" s="140">
        <f t="shared" si="12"/>
        <v>0</v>
      </c>
      <c r="AJ41" s="140">
        <f t="shared" si="12"/>
        <v>0</v>
      </c>
      <c r="AK41" s="140">
        <f t="shared" si="12"/>
        <v>0</v>
      </c>
      <c r="AL41" s="140">
        <f t="shared" si="12"/>
        <v>0</v>
      </c>
      <c r="AM41" s="140"/>
      <c r="AN41" s="140">
        <f>SUM(AN31:AN40)</f>
        <v>0</v>
      </c>
      <c r="AO41" s="140">
        <f>SUM(AO31:AO40)</f>
        <v>300</v>
      </c>
      <c r="AP41" s="141">
        <f>SUM(AP31:AP40)</f>
        <v>20</v>
      </c>
    </row>
    <row r="42" spans="2:42" ht="15" customHeight="1">
      <c r="B42" s="292" t="s">
        <v>186</v>
      </c>
      <c r="C42" s="292"/>
      <c r="D42" s="292"/>
      <c r="E42" s="33">
        <f>E22+E26+E29+E41</f>
        <v>50</v>
      </c>
      <c r="F42" s="33">
        <f t="shared" ref="F42:V42" si="13">F22+F26+F29+F41</f>
        <v>5</v>
      </c>
      <c r="G42" s="33">
        <f t="shared" si="13"/>
        <v>305</v>
      </c>
      <c r="H42" s="33">
        <f t="shared" si="13"/>
        <v>25</v>
      </c>
      <c r="I42" s="33">
        <f t="shared" si="13"/>
        <v>0</v>
      </c>
      <c r="J42" s="33">
        <f t="shared" si="13"/>
        <v>0</v>
      </c>
      <c r="K42" s="33">
        <f t="shared" si="13"/>
        <v>0</v>
      </c>
      <c r="L42" s="33">
        <f t="shared" si="13"/>
        <v>0</v>
      </c>
      <c r="M42" s="33">
        <f t="shared" si="13"/>
        <v>0</v>
      </c>
      <c r="N42" s="33">
        <f t="shared" si="13"/>
        <v>0</v>
      </c>
      <c r="O42" s="33">
        <f t="shared" si="13"/>
        <v>0</v>
      </c>
      <c r="P42" s="33">
        <f t="shared" si="13"/>
        <v>0</v>
      </c>
      <c r="Q42" s="33">
        <f t="shared" si="13"/>
        <v>0</v>
      </c>
      <c r="R42" s="33">
        <f t="shared" si="13"/>
        <v>0</v>
      </c>
      <c r="S42" s="33">
        <f t="shared" si="13"/>
        <v>385</v>
      </c>
      <c r="T42" s="33">
        <f t="shared" si="13"/>
        <v>385</v>
      </c>
      <c r="U42" s="33"/>
      <c r="V42" s="33">
        <f t="shared" si="13"/>
        <v>30</v>
      </c>
      <c r="W42" s="33">
        <f t="shared" ref="W42" si="14">W22+W26+W29+W41</f>
        <v>0</v>
      </c>
      <c r="X42" s="33">
        <f t="shared" ref="X42" si="15">X22+X26+X29+X41</f>
        <v>5</v>
      </c>
      <c r="Y42" s="33">
        <f t="shared" ref="Y42" si="16">Y22+Y26+Y29+Y41</f>
        <v>0</v>
      </c>
      <c r="Z42" s="33">
        <f t="shared" ref="Z42" si="17">Z22+Z26+Z29+Z41</f>
        <v>0</v>
      </c>
      <c r="AA42" s="33">
        <f t="shared" ref="AA42" si="18">AA22+AA26+AA29+AA41</f>
        <v>0</v>
      </c>
      <c r="AB42" s="33">
        <f t="shared" ref="AB42" si="19">AB22+AB26+AB29+AB41</f>
        <v>0</v>
      </c>
      <c r="AC42" s="33">
        <f t="shared" ref="AC42" si="20">AC22+AC26+AC29+AC41</f>
        <v>0</v>
      </c>
      <c r="AD42" s="33">
        <f t="shared" ref="AD42" si="21">AD22+AD26+AD29+AD41</f>
        <v>0</v>
      </c>
      <c r="AE42" s="33">
        <f t="shared" ref="AE42" si="22">AE22+AE26+AE29+AE41</f>
        <v>0</v>
      </c>
      <c r="AF42" s="33">
        <f t="shared" ref="AF42" si="23">AF22+AF26+AF29+AF41</f>
        <v>0</v>
      </c>
      <c r="AG42" s="33">
        <f t="shared" ref="AG42" si="24">AG22+AG26+AG29+AG41</f>
        <v>0</v>
      </c>
      <c r="AH42" s="33">
        <f t="shared" ref="AH42" si="25">AH22+AH26+AH29+AH41</f>
        <v>0</v>
      </c>
      <c r="AI42" s="33">
        <f t="shared" ref="AI42" si="26">AI22+AI26+AI29+AI41</f>
        <v>510</v>
      </c>
      <c r="AJ42" s="33">
        <f t="shared" ref="AJ42" si="27">AJ22+AJ26+AJ29+AJ41</f>
        <v>0</v>
      </c>
      <c r="AK42" s="33">
        <f t="shared" ref="AK42" si="28">AK22+AK26+AK29+AK41</f>
        <v>5</v>
      </c>
      <c r="AL42" s="33">
        <f t="shared" ref="AL42" si="29">AL22+AL26+AL29+AL41</f>
        <v>515</v>
      </c>
      <c r="AM42" s="33"/>
      <c r="AN42" s="33">
        <f t="shared" ref="AN42" si="30">AN22+AN26+AN29+AN41</f>
        <v>26</v>
      </c>
      <c r="AO42" s="33">
        <f t="shared" ref="AO42" si="31">AO22+AO26+AO29+AO41</f>
        <v>900</v>
      </c>
      <c r="AP42" s="33">
        <f t="shared" ref="AP42" si="32">AP22+AP26+AP29+AP41</f>
        <v>56</v>
      </c>
    </row>
    <row r="44" spans="2:42">
      <c r="B44" s="144" t="s">
        <v>222</v>
      </c>
      <c r="AK44" s="205"/>
    </row>
    <row r="45" spans="2:42">
      <c r="B45" s="145"/>
    </row>
    <row r="46" spans="2:42">
      <c r="B46" s="145"/>
    </row>
    <row r="49" spans="4:39" ht="14.25">
      <c r="O49" s="206"/>
      <c r="P49" s="4" t="s">
        <v>223</v>
      </c>
    </row>
    <row r="50" spans="4:39">
      <c r="D50" s="208">
        <v>44741</v>
      </c>
      <c r="P50" s="4" t="s">
        <v>224</v>
      </c>
      <c r="AG50" s="295" t="s">
        <v>225</v>
      </c>
      <c r="AH50" s="295"/>
      <c r="AI50" s="295"/>
      <c r="AJ50" s="295"/>
      <c r="AK50" s="295"/>
      <c r="AL50" s="295"/>
      <c r="AM50" s="295"/>
    </row>
    <row r="51" spans="4:39">
      <c r="D51" s="210" t="s">
        <v>226</v>
      </c>
      <c r="N51" s="209"/>
      <c r="P51" s="296" t="s">
        <v>227</v>
      </c>
      <c r="Q51" s="296"/>
      <c r="R51" s="296"/>
      <c r="S51" s="296"/>
      <c r="T51" s="296"/>
      <c r="U51" s="296"/>
      <c r="V51" s="296"/>
      <c r="AG51" s="296" t="s">
        <v>228</v>
      </c>
      <c r="AH51" s="296"/>
      <c r="AI51" s="296"/>
      <c r="AJ51" s="296"/>
      <c r="AK51" s="296"/>
      <c r="AL51" s="296"/>
      <c r="AM51" s="296"/>
    </row>
  </sheetData>
  <mergeCells count="25">
    <mergeCell ref="B41:D41"/>
    <mergeCell ref="B42:D42"/>
    <mergeCell ref="AG50:AM50"/>
    <mergeCell ref="P51:V51"/>
    <mergeCell ref="AG51:AM51"/>
    <mergeCell ref="B18:AP18"/>
    <mergeCell ref="B22:D22"/>
    <mergeCell ref="B27:AP27"/>
    <mergeCell ref="B29:D29"/>
    <mergeCell ref="B30:AP30"/>
    <mergeCell ref="B23:AP23"/>
    <mergeCell ref="B26:D26"/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AC8:AG8"/>
    <mergeCell ref="AC10:AG10"/>
    <mergeCell ref="K10:T10"/>
    <mergeCell ref="K11:T11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36"/>
  <sheetViews>
    <sheetView topLeftCell="A17" zoomScaleNormal="100" workbookViewId="0">
      <selection activeCell="C36" sqref="C36"/>
    </sheetView>
  </sheetViews>
  <sheetFormatPr defaultColWidth="8.85546875" defaultRowHeight="12.75"/>
  <cols>
    <col min="1" max="1" width="7.28515625" style="4" customWidth="1"/>
    <col min="2" max="2" width="20.7109375" style="4" customWidth="1"/>
    <col min="3" max="3" width="58.42578125" style="4" bestFit="1" customWidth="1"/>
    <col min="4" max="23" width="6" style="4" customWidth="1"/>
    <col min="24" max="16384" width="8.85546875" style="4"/>
  </cols>
  <sheetData>
    <row r="1" spans="1:4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M1" s="261"/>
      <c r="AO1"/>
      <c r="AP1"/>
    </row>
    <row r="2" spans="1:4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 s="291"/>
      <c r="AK2" s="300"/>
      <c r="AL2" s="300"/>
      <c r="AM2" s="300"/>
      <c r="AN2" s="300"/>
      <c r="AO2"/>
      <c r="AP2"/>
    </row>
    <row r="3" spans="1:4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M3" s="261"/>
      <c r="AO3"/>
      <c r="AP3"/>
    </row>
    <row r="4" spans="1:4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 s="291"/>
      <c r="AK4" s="300"/>
      <c r="AL4" s="300"/>
      <c r="AM4" s="300"/>
      <c r="AN4" s="300"/>
      <c r="AO4"/>
      <c r="AP4"/>
    </row>
    <row r="5" spans="1:4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ht="15.7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15.75">
      <c r="A7" s="278" t="s">
        <v>256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ht="15">
      <c r="A9" s="9"/>
      <c r="B9" s="9" t="s">
        <v>257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ht="15">
      <c r="A10" s="9"/>
      <c r="B10" s="9" t="s">
        <v>258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15">
      <c r="A11" s="9"/>
      <c r="B11" s="9" t="s">
        <v>259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 ht="15">
      <c r="A12" s="9"/>
      <c r="B12" s="9" t="s">
        <v>260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 ht="15">
      <c r="A13"/>
      <c r="B13" s="9" t="s">
        <v>261</v>
      </c>
      <c r="C13" s="9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5" spans="1:42" ht="13.5" thickBot="1"/>
    <row r="16" spans="1:42" ht="15" thickBot="1">
      <c r="A16" s="279" t="s">
        <v>6</v>
      </c>
      <c r="B16" s="13"/>
      <c r="C16" s="302" t="s">
        <v>7</v>
      </c>
      <c r="D16" s="304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6"/>
      <c r="V16" s="282" t="s">
        <v>8</v>
      </c>
      <c r="W16" s="283" t="s">
        <v>9</v>
      </c>
    </row>
    <row r="17" spans="1:23" ht="233.25" thickBot="1">
      <c r="A17" s="301"/>
      <c r="B17" s="15" t="s">
        <v>10</v>
      </c>
      <c r="C17" s="303"/>
      <c r="D17" s="17" t="s">
        <v>12</v>
      </c>
      <c r="E17" s="18" t="s">
        <v>13</v>
      </c>
      <c r="F17" s="19" t="s">
        <v>14</v>
      </c>
      <c r="G17" s="19" t="s">
        <v>15</v>
      </c>
      <c r="H17" s="19" t="s">
        <v>16</v>
      </c>
      <c r="I17" s="19" t="s">
        <v>17</v>
      </c>
      <c r="J17" s="19" t="s">
        <v>18</v>
      </c>
      <c r="K17" s="19" t="s">
        <v>19</v>
      </c>
      <c r="L17" s="19" t="s">
        <v>20</v>
      </c>
      <c r="M17" s="19" t="s">
        <v>21</v>
      </c>
      <c r="N17" s="19" t="s">
        <v>22</v>
      </c>
      <c r="O17" s="19" t="s">
        <v>23</v>
      </c>
      <c r="P17" s="19" t="s">
        <v>24</v>
      </c>
      <c r="Q17" s="19" t="s">
        <v>25</v>
      </c>
      <c r="R17" s="19" t="s">
        <v>26</v>
      </c>
      <c r="S17" s="19" t="s">
        <v>27</v>
      </c>
      <c r="T17" s="19" t="s">
        <v>28</v>
      </c>
      <c r="U17" s="20" t="s">
        <v>29</v>
      </c>
      <c r="V17" s="307"/>
      <c r="W17" s="308"/>
    </row>
    <row r="18" spans="1:23" ht="15.75" thickBot="1">
      <c r="A18" s="297" t="s">
        <v>161</v>
      </c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9"/>
    </row>
    <row r="19" spans="1:23" ht="13.5" thickBot="1">
      <c r="A19" s="39">
        <v>1</v>
      </c>
      <c r="B19" s="138" t="s">
        <v>173</v>
      </c>
      <c r="C19" s="254" t="s">
        <v>245</v>
      </c>
      <c r="D19" s="135">
        <v>15</v>
      </c>
      <c r="E19" s="44"/>
      <c r="F19" s="44">
        <v>15</v>
      </c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35"/>
      <c r="R19" s="44">
        <f t="shared" ref="R19:R23" si="0">SUM(D19:O19)</f>
        <v>30</v>
      </c>
      <c r="S19" s="44">
        <v>50</v>
      </c>
      <c r="T19" s="99" t="s">
        <v>262</v>
      </c>
      <c r="U19" s="106">
        <v>1</v>
      </c>
      <c r="V19" s="33">
        <f t="shared" ref="V19:V33" si="1">S19</f>
        <v>50</v>
      </c>
      <c r="W19" s="47">
        <f t="shared" ref="W19:W33" si="2">U19</f>
        <v>1</v>
      </c>
    </row>
    <row r="20" spans="1:23" ht="13.5" thickBot="1">
      <c r="A20" s="137">
        <v>2</v>
      </c>
      <c r="B20" s="138" t="s">
        <v>173</v>
      </c>
      <c r="C20" s="255" t="s">
        <v>246</v>
      </c>
      <c r="D20" s="135">
        <v>15</v>
      </c>
      <c r="E20" s="44"/>
      <c r="F20" s="44">
        <v>15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35"/>
      <c r="R20" s="44">
        <f t="shared" si="0"/>
        <v>30</v>
      </c>
      <c r="S20" s="44">
        <v>50</v>
      </c>
      <c r="T20" s="99" t="s">
        <v>262</v>
      </c>
      <c r="U20" s="106">
        <v>2</v>
      </c>
      <c r="V20" s="33">
        <f t="shared" si="1"/>
        <v>50</v>
      </c>
      <c r="W20" s="47">
        <f t="shared" si="2"/>
        <v>2</v>
      </c>
    </row>
    <row r="21" spans="1:23" ht="13.5" thickBot="1">
      <c r="A21" s="256">
        <v>3</v>
      </c>
      <c r="B21" s="138" t="s">
        <v>173</v>
      </c>
      <c r="C21" s="255" t="s">
        <v>247</v>
      </c>
      <c r="D21" s="135">
        <v>15</v>
      </c>
      <c r="E21" s="44"/>
      <c r="F21" s="44">
        <v>15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35"/>
      <c r="R21" s="44">
        <f t="shared" si="0"/>
        <v>30</v>
      </c>
      <c r="S21" s="44">
        <v>50</v>
      </c>
      <c r="T21" s="99" t="s">
        <v>262</v>
      </c>
      <c r="U21" s="106">
        <v>1</v>
      </c>
      <c r="V21" s="33">
        <f t="shared" si="1"/>
        <v>50</v>
      </c>
      <c r="W21" s="47">
        <f t="shared" si="2"/>
        <v>1</v>
      </c>
    </row>
    <row r="22" spans="1:23" ht="13.5" thickBot="1">
      <c r="A22" s="137">
        <v>4</v>
      </c>
      <c r="B22" s="138" t="s">
        <v>173</v>
      </c>
      <c r="C22" s="255" t="s">
        <v>248</v>
      </c>
      <c r="D22" s="135">
        <v>15</v>
      </c>
      <c r="E22" s="44"/>
      <c r="F22" s="44">
        <v>15</v>
      </c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35"/>
      <c r="R22" s="44">
        <f t="shared" si="0"/>
        <v>30</v>
      </c>
      <c r="S22" s="44">
        <v>50</v>
      </c>
      <c r="T22" s="99" t="s">
        <v>262</v>
      </c>
      <c r="U22" s="106">
        <v>2</v>
      </c>
      <c r="V22" s="33">
        <f t="shared" si="1"/>
        <v>50</v>
      </c>
      <c r="W22" s="47">
        <f t="shared" si="2"/>
        <v>2</v>
      </c>
    </row>
    <row r="23" spans="1:23" ht="13.5" thickBot="1">
      <c r="A23" s="137">
        <v>5</v>
      </c>
      <c r="B23" s="138" t="s">
        <v>173</v>
      </c>
      <c r="C23" s="255" t="s">
        <v>249</v>
      </c>
      <c r="D23" s="135">
        <v>15</v>
      </c>
      <c r="E23" s="44"/>
      <c r="F23" s="44">
        <v>15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35"/>
      <c r="R23" s="44">
        <f t="shared" si="0"/>
        <v>30</v>
      </c>
      <c r="S23" s="44">
        <v>50</v>
      </c>
      <c r="T23" s="99" t="s">
        <v>262</v>
      </c>
      <c r="U23" s="106">
        <v>2</v>
      </c>
      <c r="V23" s="33">
        <f t="shared" si="1"/>
        <v>50</v>
      </c>
      <c r="W23" s="47">
        <f t="shared" si="2"/>
        <v>2</v>
      </c>
    </row>
    <row r="24" spans="1:23" ht="13.5" thickBot="1">
      <c r="A24" s="256">
        <v>6</v>
      </c>
      <c r="B24" s="138" t="s">
        <v>173</v>
      </c>
      <c r="C24" s="255" t="s">
        <v>250</v>
      </c>
      <c r="D24" s="135">
        <v>15</v>
      </c>
      <c r="E24" s="44"/>
      <c r="F24" s="44">
        <v>15</v>
      </c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35"/>
      <c r="R24" s="44">
        <f t="shared" ref="R24:R33" si="3">SUM(D24:O24)</f>
        <v>30</v>
      </c>
      <c r="S24" s="44">
        <v>50</v>
      </c>
      <c r="T24" s="99" t="s">
        <v>262</v>
      </c>
      <c r="U24" s="106">
        <v>2</v>
      </c>
      <c r="V24" s="33">
        <f t="shared" si="1"/>
        <v>50</v>
      </c>
      <c r="W24" s="47">
        <f t="shared" si="2"/>
        <v>2</v>
      </c>
    </row>
    <row r="25" spans="1:23" ht="13.5" thickBot="1">
      <c r="A25" s="137">
        <v>7</v>
      </c>
      <c r="B25" s="138" t="s">
        <v>173</v>
      </c>
      <c r="C25" s="255" t="s">
        <v>251</v>
      </c>
      <c r="D25" s="135">
        <v>15</v>
      </c>
      <c r="E25" s="44"/>
      <c r="F25" s="44">
        <v>15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35"/>
      <c r="R25" s="44">
        <f t="shared" si="3"/>
        <v>30</v>
      </c>
      <c r="S25" s="44">
        <v>50</v>
      </c>
      <c r="T25" s="99" t="s">
        <v>262</v>
      </c>
      <c r="U25" s="106">
        <v>2</v>
      </c>
      <c r="V25" s="33">
        <f t="shared" si="1"/>
        <v>50</v>
      </c>
      <c r="W25" s="47">
        <f t="shared" si="2"/>
        <v>2</v>
      </c>
    </row>
    <row r="26" spans="1:23" ht="13.5" thickBot="1">
      <c r="A26" s="256">
        <v>8</v>
      </c>
      <c r="B26" s="138" t="s">
        <v>173</v>
      </c>
      <c r="C26" s="255" t="s">
        <v>252</v>
      </c>
      <c r="D26" s="135">
        <v>15</v>
      </c>
      <c r="E26" s="44"/>
      <c r="F26" s="44">
        <v>15</v>
      </c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35"/>
      <c r="R26" s="44">
        <f t="shared" si="3"/>
        <v>30</v>
      </c>
      <c r="S26" s="44">
        <v>50</v>
      </c>
      <c r="T26" s="99" t="s">
        <v>262</v>
      </c>
      <c r="U26" s="106">
        <v>2</v>
      </c>
      <c r="V26" s="33">
        <f t="shared" si="1"/>
        <v>50</v>
      </c>
      <c r="W26" s="47">
        <f t="shared" si="2"/>
        <v>2</v>
      </c>
    </row>
    <row r="27" spans="1:23" ht="13.5" thickBot="1">
      <c r="A27" s="137">
        <v>9</v>
      </c>
      <c r="B27" s="138" t="s">
        <v>173</v>
      </c>
      <c r="C27" s="255" t="s">
        <v>253</v>
      </c>
      <c r="D27" s="135">
        <v>15</v>
      </c>
      <c r="E27" s="44"/>
      <c r="F27" s="44">
        <v>15</v>
      </c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35"/>
      <c r="R27" s="44">
        <f t="shared" si="3"/>
        <v>30</v>
      </c>
      <c r="S27" s="44">
        <v>50</v>
      </c>
      <c r="T27" s="99" t="s">
        <v>262</v>
      </c>
      <c r="U27" s="106">
        <v>2</v>
      </c>
      <c r="V27" s="33">
        <f t="shared" si="1"/>
        <v>50</v>
      </c>
      <c r="W27" s="47">
        <f t="shared" si="2"/>
        <v>2</v>
      </c>
    </row>
    <row r="28" spans="1:23" ht="13.5" thickBot="1">
      <c r="A28" s="137">
        <v>10</v>
      </c>
      <c r="B28" s="138" t="s">
        <v>173</v>
      </c>
      <c r="C28" s="255" t="s">
        <v>254</v>
      </c>
      <c r="D28" s="135">
        <v>15</v>
      </c>
      <c r="E28" s="44"/>
      <c r="F28" s="44">
        <v>15</v>
      </c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35"/>
      <c r="R28" s="44">
        <f t="shared" si="3"/>
        <v>30</v>
      </c>
      <c r="S28" s="44">
        <v>50</v>
      </c>
      <c r="T28" s="99" t="s">
        <v>262</v>
      </c>
      <c r="U28" s="106">
        <v>2</v>
      </c>
      <c r="V28" s="33">
        <f t="shared" si="1"/>
        <v>50</v>
      </c>
      <c r="W28" s="47">
        <f t="shared" si="2"/>
        <v>2</v>
      </c>
    </row>
    <row r="29" spans="1:23" ht="13.5" thickBot="1">
      <c r="A29" s="256">
        <v>11</v>
      </c>
      <c r="B29" s="138" t="s">
        <v>173</v>
      </c>
      <c r="C29" s="255" t="s">
        <v>255</v>
      </c>
      <c r="D29" s="135">
        <v>15</v>
      </c>
      <c r="E29" s="44"/>
      <c r="F29" s="44">
        <v>15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35"/>
      <c r="R29" s="44">
        <f t="shared" si="3"/>
        <v>30</v>
      </c>
      <c r="S29" s="44">
        <v>50</v>
      </c>
      <c r="T29" s="99" t="s">
        <v>262</v>
      </c>
      <c r="U29" s="106">
        <v>2</v>
      </c>
      <c r="V29" s="33">
        <f t="shared" si="1"/>
        <v>50</v>
      </c>
      <c r="W29" s="47">
        <f t="shared" si="2"/>
        <v>2</v>
      </c>
    </row>
    <row r="30" spans="1:23" ht="13.5" thickBot="1">
      <c r="A30" s="137">
        <v>12</v>
      </c>
      <c r="B30" s="138" t="s">
        <v>173</v>
      </c>
      <c r="C30" s="255" t="s">
        <v>263</v>
      </c>
      <c r="D30" s="135">
        <v>15</v>
      </c>
      <c r="E30" s="44"/>
      <c r="F30" s="44">
        <v>15</v>
      </c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35"/>
      <c r="R30" s="44">
        <f t="shared" si="3"/>
        <v>30</v>
      </c>
      <c r="S30" s="44">
        <v>50</v>
      </c>
      <c r="T30" s="99" t="s">
        <v>262</v>
      </c>
      <c r="U30" s="106">
        <v>2</v>
      </c>
      <c r="V30" s="33">
        <f t="shared" si="1"/>
        <v>50</v>
      </c>
      <c r="W30" s="47">
        <f t="shared" si="2"/>
        <v>2</v>
      </c>
    </row>
    <row r="31" spans="1:23" ht="13.5" thickBot="1">
      <c r="A31" s="256">
        <v>13</v>
      </c>
      <c r="B31" s="138" t="s">
        <v>173</v>
      </c>
      <c r="C31" s="255" t="s">
        <v>264</v>
      </c>
      <c r="D31" s="135">
        <v>15</v>
      </c>
      <c r="E31" s="44"/>
      <c r="F31" s="44">
        <v>15</v>
      </c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35"/>
      <c r="R31" s="44">
        <f t="shared" si="3"/>
        <v>30</v>
      </c>
      <c r="S31" s="44">
        <v>50</v>
      </c>
      <c r="T31" s="99" t="s">
        <v>262</v>
      </c>
      <c r="U31" s="106">
        <v>2</v>
      </c>
      <c r="V31" s="33">
        <f t="shared" si="1"/>
        <v>50</v>
      </c>
      <c r="W31" s="47">
        <f t="shared" si="2"/>
        <v>2</v>
      </c>
    </row>
    <row r="32" spans="1:23" ht="13.5" thickBot="1">
      <c r="A32" s="137">
        <v>14</v>
      </c>
      <c r="B32" s="138" t="s">
        <v>173</v>
      </c>
      <c r="C32" s="255" t="s">
        <v>265</v>
      </c>
      <c r="D32" s="135">
        <v>15</v>
      </c>
      <c r="E32" s="44"/>
      <c r="F32" s="44">
        <v>15</v>
      </c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35"/>
      <c r="R32" s="44">
        <f t="shared" si="3"/>
        <v>30</v>
      </c>
      <c r="S32" s="44">
        <v>50</v>
      </c>
      <c r="T32" s="99" t="s">
        <v>262</v>
      </c>
      <c r="U32" s="106">
        <v>2</v>
      </c>
      <c r="V32" s="33">
        <f t="shared" si="1"/>
        <v>50</v>
      </c>
      <c r="W32" s="47">
        <f t="shared" si="2"/>
        <v>2</v>
      </c>
    </row>
    <row r="33" spans="1:23" ht="13.5" thickBot="1">
      <c r="A33" s="137">
        <v>15</v>
      </c>
      <c r="B33" s="138" t="s">
        <v>173</v>
      </c>
      <c r="C33" s="255" t="s">
        <v>266</v>
      </c>
      <c r="D33" s="135">
        <v>15</v>
      </c>
      <c r="E33" s="44"/>
      <c r="F33" s="44">
        <v>15</v>
      </c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35"/>
      <c r="R33" s="44">
        <f t="shared" si="3"/>
        <v>30</v>
      </c>
      <c r="S33" s="44">
        <v>50</v>
      </c>
      <c r="T33" s="99" t="s">
        <v>262</v>
      </c>
      <c r="U33" s="106">
        <v>2</v>
      </c>
      <c r="V33" s="33">
        <f t="shared" si="1"/>
        <v>50</v>
      </c>
      <c r="W33" s="47">
        <f t="shared" si="2"/>
        <v>2</v>
      </c>
    </row>
    <row r="36" spans="1:23" ht="48">
      <c r="C36" s="262" t="s">
        <v>270</v>
      </c>
    </row>
  </sheetData>
  <mergeCells count="9">
    <mergeCell ref="A18:W18"/>
    <mergeCell ref="AJ2:AN2"/>
    <mergeCell ref="AJ4:AN4"/>
    <mergeCell ref="A7:W7"/>
    <mergeCell ref="A16:A17"/>
    <mergeCell ref="C16:C17"/>
    <mergeCell ref="D16:U16"/>
    <mergeCell ref="V16:V17"/>
    <mergeCell ref="W16:W17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całość</vt:lpstr>
      <vt:lpstr>statystyki</vt:lpstr>
      <vt:lpstr>1 rok</vt:lpstr>
      <vt:lpstr>2 rok</vt:lpstr>
      <vt:lpstr>3 rok</vt:lpstr>
      <vt:lpstr>4 rok</vt:lpstr>
      <vt:lpstr>5 rok</vt:lpstr>
      <vt:lpstr>Przedmioty fakultatywne</vt:lpstr>
      <vt:lpstr>całość!Obszar_wydruku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dc:description/>
  <cp:lastModifiedBy>Joanna Pawlinska</cp:lastModifiedBy>
  <cp:revision>0</cp:revision>
  <cp:lastPrinted>2021-01-05T14:11:53Z</cp:lastPrinted>
  <dcterms:created xsi:type="dcterms:W3CDTF">2014-08-22T07:06:50Z</dcterms:created>
  <dcterms:modified xsi:type="dcterms:W3CDTF">2026-06-01T05:58:34Z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