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Pracownik\Desktop\Dydaktyka WNoZ\programy\programy\fizjoterapia cz. 2\cykl 26-31\"/>
    </mc:Choice>
  </mc:AlternateContent>
  <xr:revisionPtr revIDLastSave="0" documentId="8_{4FD5C8A2-8F01-45C7-8F98-F2CD5D06933F}" xr6:coauthVersionLast="47" xr6:coauthVersionMax="47" xr10:uidLastSave="{00000000-0000-0000-0000-000000000000}"/>
  <bookViews>
    <workbookView xWindow="3240" yWindow="3240" windowWidth="28800" windowHeight="15345" activeTab="2" xr2:uid="{00000000-000D-0000-FFFF-FFFF00000000}"/>
  </bookViews>
  <sheets>
    <sheet name="całość" sheetId="1" r:id="rId1"/>
    <sheet name="statystyki" sheetId="13" r:id="rId2"/>
    <sheet name="1 rok" sheetId="15" r:id="rId3"/>
    <sheet name="2 rok" sheetId="20" r:id="rId4"/>
    <sheet name="3 rok" sheetId="21" r:id="rId5"/>
    <sheet name="4 rok" sheetId="22" r:id="rId6"/>
    <sheet name="5 rok" sheetId="23" r:id="rId7"/>
    <sheet name="Przedmioty fakultatywne" sheetId="14" r:id="rId8"/>
    <sheet name="1-5 rok" sheetId="24" r:id="rId9"/>
  </sheets>
  <definedNames>
    <definedName name="_xlnm.Print_Area" localSheetId="0">całość!$B$6:$Y$162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D128" i="1" l="1"/>
  <c r="AD137" i="1"/>
  <c r="AD156" i="1"/>
  <c r="AC33" i="1"/>
  <c r="Y23" i="1"/>
  <c r="AC156" i="1"/>
  <c r="AC71" i="1"/>
  <c r="AC137" i="1"/>
  <c r="AC128" i="1"/>
  <c r="AC121" i="1"/>
  <c r="AC52" i="1"/>
  <c r="AL31" i="22"/>
  <c r="AK31" i="22"/>
  <c r="Q35" i="22"/>
  <c r="E35" i="22"/>
  <c r="AL47" i="20"/>
  <c r="AO47" i="20" s="1"/>
  <c r="AK47" i="20"/>
  <c r="AP46" i="20"/>
  <c r="T46" i="20"/>
  <c r="AO46" i="20" s="1"/>
  <c r="S46" i="20"/>
  <c r="AL44" i="20"/>
  <c r="AK44" i="20"/>
  <c r="AP43" i="20"/>
  <c r="T43" i="20"/>
  <c r="AO43" i="20" s="1"/>
  <c r="S43" i="20"/>
  <c r="AP47" i="20"/>
  <c r="E51" i="20"/>
  <c r="AP45" i="20"/>
  <c r="T45" i="20"/>
  <c r="AO45" i="20" s="1"/>
  <c r="S45" i="20"/>
  <c r="AP29" i="21"/>
  <c r="AP30" i="21"/>
  <c r="AP31" i="21"/>
  <c r="AP32" i="21"/>
  <c r="E41" i="21"/>
  <c r="S25" i="20"/>
  <c r="T31" i="21"/>
  <c r="AO31" i="21" s="1"/>
  <c r="S31" i="21"/>
  <c r="T27" i="21"/>
  <c r="AO27" i="21" s="1"/>
  <c r="S27" i="21"/>
  <c r="AP27" i="21"/>
  <c r="AL28" i="21"/>
  <c r="AK28" i="21"/>
  <c r="E69" i="15"/>
  <c r="E37" i="23"/>
  <c r="W48" i="21"/>
  <c r="X48" i="21"/>
  <c r="Y48" i="21"/>
  <c r="Z48" i="21"/>
  <c r="AA48" i="21"/>
  <c r="AB48" i="21"/>
  <c r="AC48" i="21"/>
  <c r="AD48" i="21"/>
  <c r="AE48" i="21"/>
  <c r="AF48" i="21"/>
  <c r="AG48" i="21"/>
  <c r="AH48" i="21"/>
  <c r="AI48" i="21"/>
  <c r="AJ48" i="21"/>
  <c r="AN48" i="21"/>
  <c r="F48" i="21"/>
  <c r="G48" i="21"/>
  <c r="H48" i="21"/>
  <c r="I48" i="21"/>
  <c r="J48" i="21"/>
  <c r="K48" i="21"/>
  <c r="L48" i="21"/>
  <c r="M48" i="21"/>
  <c r="N48" i="21"/>
  <c r="O48" i="21"/>
  <c r="P48" i="21"/>
  <c r="Q48" i="21"/>
  <c r="R48" i="21"/>
  <c r="S48" i="21"/>
  <c r="T48" i="21"/>
  <c r="V48" i="21"/>
  <c r="E48" i="21"/>
  <c r="AP47" i="21"/>
  <c r="AP48" i="21" s="1"/>
  <c r="AL47" i="21"/>
  <c r="AO47" i="21" s="1"/>
  <c r="AO48" i="21" s="1"/>
  <c r="AK47" i="21"/>
  <c r="AK48" i="21" s="1"/>
  <c r="F58" i="20"/>
  <c r="G58" i="20"/>
  <c r="H58" i="20"/>
  <c r="I58" i="20"/>
  <c r="J58" i="20"/>
  <c r="K58" i="20"/>
  <c r="L58" i="20"/>
  <c r="M58" i="20"/>
  <c r="N58" i="20"/>
  <c r="O58" i="20"/>
  <c r="P58" i="20"/>
  <c r="Q58" i="20"/>
  <c r="R58" i="20"/>
  <c r="S58" i="20"/>
  <c r="T58" i="20"/>
  <c r="V58" i="20"/>
  <c r="W58" i="20"/>
  <c r="X58" i="20"/>
  <c r="Y58" i="20"/>
  <c r="Z58" i="20"/>
  <c r="AA58" i="20"/>
  <c r="AB58" i="20"/>
  <c r="AC58" i="20"/>
  <c r="AD58" i="20"/>
  <c r="AE58" i="20"/>
  <c r="AF58" i="20"/>
  <c r="AG58" i="20"/>
  <c r="AH58" i="20"/>
  <c r="AI58" i="20"/>
  <c r="AJ58" i="20"/>
  <c r="AN58" i="20"/>
  <c r="E58" i="20"/>
  <c r="AP56" i="20"/>
  <c r="AP57" i="20"/>
  <c r="AL57" i="20"/>
  <c r="AK57" i="20"/>
  <c r="AL56" i="20"/>
  <c r="AO56" i="20" s="1"/>
  <c r="AK56" i="20"/>
  <c r="AL66" i="15"/>
  <c r="AK66" i="15"/>
  <c r="W69" i="15"/>
  <c r="AP66" i="15"/>
  <c r="W156" i="1"/>
  <c r="W30" i="14"/>
  <c r="V30" i="14"/>
  <c r="R30" i="14"/>
  <c r="W29" i="14"/>
  <c r="V29" i="14"/>
  <c r="R29" i="14"/>
  <c r="W28" i="14"/>
  <c r="V28" i="14"/>
  <c r="R28" i="14"/>
  <c r="W27" i="14"/>
  <c r="V27" i="14"/>
  <c r="R27" i="14"/>
  <c r="AC157" i="1" l="1"/>
  <c r="AL58" i="20"/>
  <c r="AK58" i="20"/>
  <c r="AP58" i="20"/>
  <c r="AL48" i="21"/>
  <c r="AO57" i="20"/>
  <c r="AO58" i="20" s="1"/>
  <c r="AO66" i="15"/>
  <c r="AN40" i="22"/>
  <c r="E40" i="22"/>
  <c r="AN35" i="22"/>
  <c r="V35" i="22"/>
  <c r="V21" i="22"/>
  <c r="E50" i="22"/>
  <c r="E32" i="20"/>
  <c r="V32" i="20"/>
  <c r="X23" i="20"/>
  <c r="Y23" i="20"/>
  <c r="Z23" i="20"/>
  <c r="AA23" i="20"/>
  <c r="AB23" i="20"/>
  <c r="AC23" i="20"/>
  <c r="AD23" i="20"/>
  <c r="AE23" i="20"/>
  <c r="AF23" i="20"/>
  <c r="AG23" i="20"/>
  <c r="AH23" i="20"/>
  <c r="AI23" i="20"/>
  <c r="AJ23" i="20"/>
  <c r="W23" i="20"/>
  <c r="V23" i="20"/>
  <c r="F23" i="20"/>
  <c r="G23" i="20"/>
  <c r="H23" i="20"/>
  <c r="I23" i="20"/>
  <c r="J23" i="20"/>
  <c r="K23" i="20"/>
  <c r="L23" i="20"/>
  <c r="M23" i="20"/>
  <c r="N23" i="20"/>
  <c r="O23" i="20"/>
  <c r="P23" i="20"/>
  <c r="Q23" i="20"/>
  <c r="R23" i="20"/>
  <c r="E23" i="20"/>
  <c r="AP31" i="15"/>
  <c r="E44" i="15"/>
  <c r="AP19" i="15"/>
  <c r="W29" i="15"/>
  <c r="V29" i="15"/>
  <c r="E29" i="15"/>
  <c r="T148" i="1"/>
  <c r="W33" i="1"/>
  <c r="W52" i="1"/>
  <c r="W74" i="1"/>
  <c r="W121" i="1"/>
  <c r="W128" i="1"/>
  <c r="Y128" i="1" s="1"/>
  <c r="Y66" i="1"/>
  <c r="AB66" i="1" s="1"/>
  <c r="Y127" i="1"/>
  <c r="AB127" i="1" s="1"/>
  <c r="Y130" i="1"/>
  <c r="AB130" i="1" s="1"/>
  <c r="Y131" i="1"/>
  <c r="AB131" i="1" s="1"/>
  <c r="Y132" i="1"/>
  <c r="AB132" i="1" s="1"/>
  <c r="Y133" i="1"/>
  <c r="AB133" i="1" s="1"/>
  <c r="Y134" i="1"/>
  <c r="AB134" i="1" s="1"/>
  <c r="Y135" i="1"/>
  <c r="AB135" i="1" s="1"/>
  <c r="Y123" i="1"/>
  <c r="AB123" i="1" s="1"/>
  <c r="G128" i="1"/>
  <c r="F128" i="1"/>
  <c r="I37" i="23"/>
  <c r="V37" i="23"/>
  <c r="Y125" i="1"/>
  <c r="AB125" i="1" s="1"/>
  <c r="Y126" i="1"/>
  <c r="AB126" i="1" s="1"/>
  <c r="E26" i="23"/>
  <c r="AL39" i="22"/>
  <c r="AL40" i="22" s="1"/>
  <c r="AK39" i="22"/>
  <c r="AK40" i="22" s="1"/>
  <c r="AP38" i="22"/>
  <c r="T38" i="22"/>
  <c r="AO38" i="22" s="1"/>
  <c r="S38" i="22"/>
  <c r="F40" i="22"/>
  <c r="G40" i="22"/>
  <c r="H40" i="22"/>
  <c r="I40" i="22"/>
  <c r="J40" i="22"/>
  <c r="K40" i="22"/>
  <c r="L40" i="22"/>
  <c r="M40" i="22"/>
  <c r="N40" i="22"/>
  <c r="O40" i="22"/>
  <c r="P40" i="22"/>
  <c r="Q40" i="22"/>
  <c r="R40" i="22"/>
  <c r="V40" i="22"/>
  <c r="W40" i="22"/>
  <c r="X40" i="22"/>
  <c r="Y40" i="22"/>
  <c r="Z40" i="22"/>
  <c r="AA40" i="22"/>
  <c r="AB40" i="22"/>
  <c r="AC40" i="22"/>
  <c r="AD40" i="22"/>
  <c r="AE40" i="22"/>
  <c r="AF40" i="22"/>
  <c r="AG40" i="22"/>
  <c r="AH40" i="22"/>
  <c r="AI40" i="22"/>
  <c r="AJ40" i="22"/>
  <c r="AP37" i="22"/>
  <c r="T37" i="22"/>
  <c r="AO37" i="22" s="1"/>
  <c r="S37" i="22"/>
  <c r="S40" i="22" l="1"/>
  <c r="T40" i="22"/>
  <c r="U125" i="1"/>
  <c r="X125" i="1" s="1"/>
  <c r="AA125" i="1" s="1"/>
  <c r="T125" i="1"/>
  <c r="Y124" i="1"/>
  <c r="AB124" i="1" s="1"/>
  <c r="AB128" i="1" s="1"/>
  <c r="U124" i="1"/>
  <c r="X124" i="1" s="1"/>
  <c r="T124" i="1"/>
  <c r="E58" i="13"/>
  <c r="AN26" i="23"/>
  <c r="X26" i="23"/>
  <c r="Y26" i="23"/>
  <c r="Z26" i="23"/>
  <c r="AA26" i="23"/>
  <c r="AB26" i="23"/>
  <c r="AC26" i="23"/>
  <c r="AD26" i="23"/>
  <c r="AE26" i="23"/>
  <c r="AF26" i="23"/>
  <c r="AG26" i="23"/>
  <c r="AH26" i="23"/>
  <c r="AI26" i="23"/>
  <c r="AJ26" i="23"/>
  <c r="W26" i="23"/>
  <c r="V26" i="23"/>
  <c r="F26" i="23"/>
  <c r="G26" i="23"/>
  <c r="H26" i="23"/>
  <c r="I26" i="23"/>
  <c r="J26" i="23"/>
  <c r="K26" i="23"/>
  <c r="L26" i="23"/>
  <c r="M26" i="23"/>
  <c r="N26" i="23"/>
  <c r="O26" i="23"/>
  <c r="P26" i="23"/>
  <c r="Q26" i="23"/>
  <c r="R26" i="23"/>
  <c r="AP25" i="23"/>
  <c r="AL25" i="23"/>
  <c r="AO25" i="23" s="1"/>
  <c r="AK25" i="23"/>
  <c r="AK26" i="23" s="1"/>
  <c r="AP24" i="23"/>
  <c r="T24" i="23"/>
  <c r="AO24" i="23" s="1"/>
  <c r="S24" i="23"/>
  <c r="S26" i="23" s="1"/>
  <c r="H128" i="1"/>
  <c r="U127" i="1"/>
  <c r="X127" i="1" s="1"/>
  <c r="T127" i="1"/>
  <c r="U126" i="1"/>
  <c r="X126" i="1" s="1"/>
  <c r="T126" i="1"/>
  <c r="AJ32" i="1"/>
  <c r="U123" i="1"/>
  <c r="T123" i="1"/>
  <c r="T21" i="23"/>
  <c r="AO21" i="23" s="1"/>
  <c r="S21" i="23"/>
  <c r="Y50" i="22"/>
  <c r="AL49" i="22"/>
  <c r="AK49" i="22"/>
  <c r="AL48" i="22"/>
  <c r="AK48" i="22"/>
  <c r="AL20" i="22"/>
  <c r="AK20" i="22"/>
  <c r="AL48" i="20"/>
  <c r="AO48" i="20" s="1"/>
  <c r="AK48" i="20"/>
  <c r="Z29" i="15"/>
  <c r="AL27" i="15"/>
  <c r="AK27" i="15"/>
  <c r="W22" i="14"/>
  <c r="W23" i="14"/>
  <c r="D58" i="13" l="1"/>
  <c r="X123" i="1"/>
  <c r="X128" i="1" s="1"/>
  <c r="U128" i="1"/>
  <c r="AP26" i="23"/>
  <c r="AL26" i="23"/>
  <c r="AO26" i="23"/>
  <c r="AA124" i="1"/>
  <c r="T26" i="23"/>
  <c r="T128" i="1"/>
  <c r="AA127" i="1"/>
  <c r="AA126" i="1"/>
  <c r="AN37" i="23"/>
  <c r="AA123" i="1" l="1"/>
  <c r="AA128" i="1" s="1"/>
  <c r="AA131" i="1"/>
  <c r="AA132" i="1"/>
  <c r="AA134" i="1"/>
  <c r="AA135" i="1"/>
  <c r="F37" i="23"/>
  <c r="G37" i="23"/>
  <c r="H37" i="23"/>
  <c r="J37" i="23"/>
  <c r="K37" i="23"/>
  <c r="L37" i="23"/>
  <c r="M37" i="23"/>
  <c r="N37" i="23"/>
  <c r="O37" i="23"/>
  <c r="P37" i="23"/>
  <c r="Q37" i="23"/>
  <c r="R37" i="23"/>
  <c r="W37" i="23"/>
  <c r="X37" i="23"/>
  <c r="Y37" i="23"/>
  <c r="Z37" i="23"/>
  <c r="AA37" i="23"/>
  <c r="AB37" i="23"/>
  <c r="AC37" i="23"/>
  <c r="AD37" i="23"/>
  <c r="AE37" i="23"/>
  <c r="AF37" i="23"/>
  <c r="AG37" i="23"/>
  <c r="AH37" i="23"/>
  <c r="AI37" i="23"/>
  <c r="AJ37" i="23"/>
  <c r="AN50" i="22"/>
  <c r="AP47" i="22"/>
  <c r="AL47" i="22"/>
  <c r="AK47" i="22"/>
  <c r="AN41" i="21"/>
  <c r="V41" i="21"/>
  <c r="AN51" i="20"/>
  <c r="V51" i="20"/>
  <c r="AN56" i="15"/>
  <c r="V56" i="15"/>
  <c r="V44" i="15"/>
  <c r="Y121" i="1"/>
  <c r="Y19" i="1"/>
  <c r="AB19" i="1" s="1"/>
  <c r="AO47" i="22" l="1"/>
  <c r="AL50" i="22"/>
  <c r="W33" i="14"/>
  <c r="V33" i="14"/>
  <c r="R33" i="14"/>
  <c r="W32" i="14"/>
  <c r="V32" i="14"/>
  <c r="R32" i="14"/>
  <c r="W31" i="14"/>
  <c r="V31" i="14"/>
  <c r="R31" i="14"/>
  <c r="AG36" i="1"/>
  <c r="T153" i="1" l="1"/>
  <c r="AN23" i="20" l="1"/>
  <c r="V69" i="15"/>
  <c r="AN63" i="15"/>
  <c r="AN60" i="15"/>
  <c r="AN44" i="15"/>
  <c r="AN29" i="15"/>
  <c r="Y146" i="1"/>
  <c r="Y145" i="1"/>
  <c r="Y142" i="1"/>
  <c r="Y156" i="1"/>
  <c r="Y74" i="1"/>
  <c r="Y52" i="1"/>
  <c r="Y25" i="1" l="1"/>
  <c r="AB25" i="1" s="1"/>
  <c r="Y22" i="1"/>
  <c r="AB22" i="1" s="1"/>
  <c r="Y20" i="1"/>
  <c r="Y21" i="1"/>
  <c r="AB21" i="1" s="1"/>
  <c r="AB23" i="1"/>
  <c r="Y24" i="1"/>
  <c r="AB24" i="1" s="1"/>
  <c r="Y26" i="1"/>
  <c r="AB26" i="1" s="1"/>
  <c r="Y27" i="1"/>
  <c r="AB27" i="1" s="1"/>
  <c r="Y28" i="1"/>
  <c r="AB28" i="1" s="1"/>
  <c r="Y29" i="1"/>
  <c r="AB29" i="1" s="1"/>
  <c r="Y30" i="1"/>
  <c r="AB30" i="1" s="1"/>
  <c r="Y31" i="1"/>
  <c r="AB31" i="1" s="1"/>
  <c r="Y32" i="1"/>
  <c r="AB32" i="1" s="1"/>
  <c r="AB20" i="1" l="1"/>
  <c r="AB33" i="1"/>
  <c r="AL37" i="20"/>
  <c r="AK37" i="20"/>
  <c r="T34" i="20"/>
  <c r="S34" i="20"/>
  <c r="V60" i="15"/>
  <c r="AL59" i="15"/>
  <c r="AK59" i="15"/>
  <c r="AL58" i="15"/>
  <c r="AK58" i="15"/>
  <c r="AJ56" i="15"/>
  <c r="AI56" i="15"/>
  <c r="AH56" i="15"/>
  <c r="AG56" i="15"/>
  <c r="AF56" i="15"/>
  <c r="AE56" i="15"/>
  <c r="AD56" i="15"/>
  <c r="AC56" i="15"/>
  <c r="AB56" i="15"/>
  <c r="AA56" i="15"/>
  <c r="Z56" i="15"/>
  <c r="Y56" i="15"/>
  <c r="X56" i="15"/>
  <c r="W56" i="15"/>
  <c r="R56" i="15"/>
  <c r="Q56" i="15"/>
  <c r="P56" i="15"/>
  <c r="O56" i="15"/>
  <c r="N56" i="15"/>
  <c r="M56" i="15"/>
  <c r="L56" i="15"/>
  <c r="K56" i="15"/>
  <c r="J56" i="15"/>
  <c r="I56" i="15"/>
  <c r="H56" i="15"/>
  <c r="G56" i="15"/>
  <c r="F56" i="15"/>
  <c r="E56" i="15"/>
  <c r="T55" i="15"/>
  <c r="AO55" i="15" s="1"/>
  <c r="S55" i="15"/>
  <c r="AL54" i="15"/>
  <c r="AP54" i="15" s="1"/>
  <c r="AK54" i="15"/>
  <c r="AL53" i="15"/>
  <c r="AO53" i="15" s="1"/>
  <c r="AK53" i="15"/>
  <c r="T52" i="15"/>
  <c r="AP52" i="15" s="1"/>
  <c r="S52" i="15"/>
  <c r="AL51" i="15"/>
  <c r="AO51" i="15" s="1"/>
  <c r="AK51" i="15"/>
  <c r="AL50" i="15"/>
  <c r="AP50" i="15" s="1"/>
  <c r="AK50" i="15"/>
  <c r="AL49" i="15"/>
  <c r="AO49" i="15" s="1"/>
  <c r="AK49" i="15"/>
  <c r="T48" i="15"/>
  <c r="AO48" i="15" s="1"/>
  <c r="S48" i="15"/>
  <c r="AL47" i="15"/>
  <c r="AP47" i="15" s="1"/>
  <c r="AK47" i="15"/>
  <c r="T46" i="15"/>
  <c r="AO46" i="15" s="1"/>
  <c r="S46" i="15"/>
  <c r="T50" i="20"/>
  <c r="S50" i="20"/>
  <c r="AL29" i="21"/>
  <c r="AK29" i="21"/>
  <c r="AL36" i="20"/>
  <c r="AP36" i="20" s="1"/>
  <c r="AK36" i="20"/>
  <c r="T35" i="20"/>
  <c r="S35" i="20"/>
  <c r="S38" i="20"/>
  <c r="T38" i="20"/>
  <c r="S39" i="20"/>
  <c r="T39" i="20"/>
  <c r="AK40" i="20"/>
  <c r="AL40" i="20"/>
  <c r="AK41" i="20"/>
  <c r="AL41" i="20"/>
  <c r="AK42" i="20"/>
  <c r="AL42" i="20"/>
  <c r="AL30" i="21"/>
  <c r="AO30" i="21" s="1"/>
  <c r="AK30" i="21"/>
  <c r="S37" i="21"/>
  <c r="T37" i="21"/>
  <c r="AK38" i="21"/>
  <c r="AL38" i="21"/>
  <c r="S39" i="21"/>
  <c r="T39" i="21"/>
  <c r="AK40" i="21"/>
  <c r="AL40" i="21"/>
  <c r="AO47" i="15" l="1"/>
  <c r="S56" i="15"/>
  <c r="AP51" i="15"/>
  <c r="AO54" i="15"/>
  <c r="AK56" i="15"/>
  <c r="AP55" i="15"/>
  <c r="AO50" i="15"/>
  <c r="AO36" i="20"/>
  <c r="AP46" i="15"/>
  <c r="AP48" i="15"/>
  <c r="AP53" i="15"/>
  <c r="T56" i="15"/>
  <c r="AL56" i="15"/>
  <c r="AO52" i="15"/>
  <c r="AP49" i="15"/>
  <c r="AO56" i="15" l="1"/>
  <c r="AP56" i="15"/>
  <c r="T34" i="22" l="1"/>
  <c r="S34" i="22"/>
  <c r="X35" i="22"/>
  <c r="Y35" i="22"/>
  <c r="Z35" i="22"/>
  <c r="AA35" i="22"/>
  <c r="AB35" i="22"/>
  <c r="AC35" i="22"/>
  <c r="AD35" i="22"/>
  <c r="AE35" i="22"/>
  <c r="AF35" i="22"/>
  <c r="AG35" i="22"/>
  <c r="AH35" i="22"/>
  <c r="AI35" i="22"/>
  <c r="AJ35" i="22"/>
  <c r="W35" i="22"/>
  <c r="F35" i="22"/>
  <c r="G35" i="22"/>
  <c r="H35" i="22"/>
  <c r="I35" i="22"/>
  <c r="J35" i="22"/>
  <c r="K35" i="22"/>
  <c r="L35" i="22"/>
  <c r="M35" i="22"/>
  <c r="N35" i="22"/>
  <c r="O35" i="22"/>
  <c r="P35" i="22"/>
  <c r="R35" i="22"/>
  <c r="T28" i="22"/>
  <c r="S28" i="22"/>
  <c r="T27" i="22"/>
  <c r="S27" i="22"/>
  <c r="AL33" i="22"/>
  <c r="AO33" i="22" s="1"/>
  <c r="AK33" i="22"/>
  <c r="T32" i="22"/>
  <c r="S32" i="22"/>
  <c r="AL30" i="22"/>
  <c r="AO30" i="22" s="1"/>
  <c r="AK30" i="22"/>
  <c r="T29" i="22"/>
  <c r="AO29" i="22" s="1"/>
  <c r="S29" i="22"/>
  <c r="T36" i="23"/>
  <c r="S36" i="23"/>
  <c r="AK22" i="23"/>
  <c r="T20" i="23"/>
  <c r="AO20" i="23" s="1"/>
  <c r="S20" i="23"/>
  <c r="AI22" i="23"/>
  <c r="T19" i="23"/>
  <c r="AP19" i="23" s="1"/>
  <c r="S19" i="23"/>
  <c r="AJ22" i="23"/>
  <c r="AH22" i="23"/>
  <c r="AG22" i="23"/>
  <c r="AF22" i="23"/>
  <c r="AE22" i="23"/>
  <c r="AD22" i="23"/>
  <c r="AC22" i="23"/>
  <c r="AB22" i="23"/>
  <c r="AA22" i="23"/>
  <c r="Z22" i="23"/>
  <c r="Y22" i="23"/>
  <c r="X22" i="23"/>
  <c r="W22" i="23"/>
  <c r="R22" i="23"/>
  <c r="Q22" i="23"/>
  <c r="P22" i="23"/>
  <c r="O22" i="23"/>
  <c r="N22" i="23"/>
  <c r="M22" i="23"/>
  <c r="L22" i="23"/>
  <c r="K22" i="23"/>
  <c r="J22" i="23"/>
  <c r="I22" i="23"/>
  <c r="H22" i="23"/>
  <c r="G22" i="23"/>
  <c r="F22" i="23"/>
  <c r="E22" i="23"/>
  <c r="T20" i="21"/>
  <c r="AP20" i="21" s="1"/>
  <c r="S20" i="21"/>
  <c r="T19" i="21"/>
  <c r="S19" i="21"/>
  <c r="AJ21" i="21"/>
  <c r="AI21" i="21"/>
  <c r="AH21" i="21"/>
  <c r="AG21" i="21"/>
  <c r="AF21" i="21"/>
  <c r="AE21" i="21"/>
  <c r="AD21" i="21"/>
  <c r="AC21" i="21"/>
  <c r="AB21" i="21"/>
  <c r="AA21" i="21"/>
  <c r="Z21" i="21"/>
  <c r="Y21" i="21"/>
  <c r="X21" i="21"/>
  <c r="W21" i="21"/>
  <c r="R21" i="21"/>
  <c r="Q21" i="21"/>
  <c r="P21" i="21"/>
  <c r="O21" i="21"/>
  <c r="N21" i="21"/>
  <c r="M21" i="21"/>
  <c r="L21" i="21"/>
  <c r="K21" i="21"/>
  <c r="J21" i="21"/>
  <c r="I21" i="21"/>
  <c r="H21" i="21"/>
  <c r="G21" i="21"/>
  <c r="F21" i="21"/>
  <c r="E21" i="21"/>
  <c r="AK21" i="21"/>
  <c r="T43" i="15"/>
  <c r="S43" i="15"/>
  <c r="T40" i="15"/>
  <c r="S40" i="15"/>
  <c r="T32" i="23"/>
  <c r="AO32" i="23" s="1"/>
  <c r="S32" i="23"/>
  <c r="T31" i="23"/>
  <c r="AO31" i="23" s="1"/>
  <c r="S31" i="23"/>
  <c r="AP32" i="23"/>
  <c r="AP31" i="23"/>
  <c r="T35" i="23"/>
  <c r="S35" i="23"/>
  <c r="S35" i="22" l="1"/>
  <c r="AO19" i="23"/>
  <c r="AO22" i="23" s="1"/>
  <c r="T22" i="23"/>
  <c r="AK35" i="22"/>
  <c r="T35" i="22"/>
  <c r="AP33" i="22"/>
  <c r="AP27" i="22"/>
  <c r="AL35" i="22"/>
  <c r="AO20" i="21"/>
  <c r="AO28" i="22"/>
  <c r="AP29" i="22"/>
  <c r="AO27" i="22"/>
  <c r="AO31" i="22"/>
  <c r="AP31" i="22"/>
  <c r="S22" i="23"/>
  <c r="AP21" i="23"/>
  <c r="AP20" i="23"/>
  <c r="AN22" i="23"/>
  <c r="AL22" i="23"/>
  <c r="S21" i="21"/>
  <c r="AO19" i="21"/>
  <c r="AP19" i="21"/>
  <c r="T21" i="21"/>
  <c r="AL21" i="21"/>
  <c r="AP39" i="22"/>
  <c r="AP40" i="22" s="1"/>
  <c r="AO39" i="22"/>
  <c r="AO40" i="22" s="1"/>
  <c r="S42" i="22"/>
  <c r="T42" i="22"/>
  <c r="AO42" i="22" s="1"/>
  <c r="AP42" i="22"/>
  <c r="AP30" i="22" l="1"/>
  <c r="AP28" i="22"/>
  <c r="V22" i="23"/>
  <c r="AP22" i="23"/>
  <c r="AO21" i="21"/>
  <c r="V21" i="21"/>
  <c r="AN21" i="21"/>
  <c r="U131" i="1"/>
  <c r="U132" i="1"/>
  <c r="U133" i="1"/>
  <c r="U134" i="1"/>
  <c r="U135" i="1"/>
  <c r="AL43" i="22"/>
  <c r="AL44" i="22" s="1"/>
  <c r="T43" i="21"/>
  <c r="AO43" i="21" s="1"/>
  <c r="AL53" i="20"/>
  <c r="AL54" i="20" s="1"/>
  <c r="S65" i="15"/>
  <c r="S69" i="15" s="1"/>
  <c r="T29" i="1"/>
  <c r="T43" i="1"/>
  <c r="T66" i="1"/>
  <c r="T62" i="1"/>
  <c r="T68" i="1"/>
  <c r="T69" i="1"/>
  <c r="T142" i="1"/>
  <c r="T145" i="1"/>
  <c r="T146" i="1"/>
  <c r="T147" i="1"/>
  <c r="T149" i="1"/>
  <c r="T150" i="1"/>
  <c r="T151" i="1"/>
  <c r="T152" i="1"/>
  <c r="T154" i="1"/>
  <c r="T155" i="1"/>
  <c r="T19" i="1"/>
  <c r="F156" i="1"/>
  <c r="F33" i="1"/>
  <c r="F52" i="1"/>
  <c r="F74" i="1"/>
  <c r="T21" i="20"/>
  <c r="AP21" i="20" s="1"/>
  <c r="T19" i="22"/>
  <c r="AO19" i="22" s="1"/>
  <c r="T23" i="22"/>
  <c r="AP23" i="22" s="1"/>
  <c r="T44" i="22"/>
  <c r="AL24" i="22"/>
  <c r="AO24" i="22" s="1"/>
  <c r="AI32" i="20"/>
  <c r="Q21" i="22"/>
  <c r="Q25" i="22"/>
  <c r="AI25" i="22"/>
  <c r="AI60" i="15"/>
  <c r="S19" i="15"/>
  <c r="S21" i="20"/>
  <c r="S19" i="22"/>
  <c r="S23" i="22"/>
  <c r="S25" i="22" s="1"/>
  <c r="AK24" i="22"/>
  <c r="AK25" i="22" s="1"/>
  <c r="AJ60" i="15"/>
  <c r="AJ32" i="20"/>
  <c r="R21" i="22"/>
  <c r="R25" i="22"/>
  <c r="AJ25" i="22"/>
  <c r="L156" i="1"/>
  <c r="H156" i="1"/>
  <c r="P137" i="1"/>
  <c r="Q137" i="1"/>
  <c r="R137" i="1"/>
  <c r="AK33" i="1" s="1"/>
  <c r="S137" i="1"/>
  <c r="U142" i="1"/>
  <c r="U145" i="1"/>
  <c r="U146" i="1"/>
  <c r="U147" i="1"/>
  <c r="U148" i="1"/>
  <c r="U149" i="1"/>
  <c r="U150" i="1"/>
  <c r="U151" i="1"/>
  <c r="AB151" i="1" s="1"/>
  <c r="U152" i="1"/>
  <c r="U153" i="1"/>
  <c r="U154" i="1"/>
  <c r="U155" i="1"/>
  <c r="U29" i="1"/>
  <c r="X29" i="1" s="1"/>
  <c r="AA29" i="1" s="1"/>
  <c r="Y148" i="1"/>
  <c r="Y149" i="1"/>
  <c r="Y152" i="1"/>
  <c r="Y153" i="1"/>
  <c r="U43" i="1"/>
  <c r="Y43" i="1" s="1"/>
  <c r="AB43" i="1" s="1"/>
  <c r="U66" i="1"/>
  <c r="U62" i="1"/>
  <c r="Y62" i="1" s="1"/>
  <c r="AB62" i="1" s="1"/>
  <c r="U68" i="1"/>
  <c r="Y68" i="1" s="1"/>
  <c r="AB68" i="1" s="1"/>
  <c r="U69" i="1"/>
  <c r="Y69" i="1" s="1"/>
  <c r="AB69" i="1" s="1"/>
  <c r="H33" i="1"/>
  <c r="H52" i="1"/>
  <c r="I74" i="1"/>
  <c r="S33" i="1"/>
  <c r="S52" i="1"/>
  <c r="S74" i="1"/>
  <c r="S156" i="1"/>
  <c r="T65" i="15"/>
  <c r="AO27" i="15"/>
  <c r="AP20" i="22"/>
  <c r="AL20" i="15"/>
  <c r="AL21" i="15"/>
  <c r="AP21" i="15" s="1"/>
  <c r="AL25" i="15"/>
  <c r="AL67" i="15"/>
  <c r="AP67" i="15" s="1"/>
  <c r="AL68" i="15"/>
  <c r="AO68" i="15" s="1"/>
  <c r="AP68" i="15"/>
  <c r="AL32" i="15"/>
  <c r="AO32" i="15" s="1"/>
  <c r="AL34" i="15"/>
  <c r="AP34" i="15" s="1"/>
  <c r="AP40" i="15"/>
  <c r="AP43" i="15"/>
  <c r="AP59" i="15"/>
  <c r="U54" i="1"/>
  <c r="X54" i="1" s="1"/>
  <c r="Y54" i="1"/>
  <c r="AB54" i="1" s="1"/>
  <c r="U55" i="1"/>
  <c r="Y55" i="1" s="1"/>
  <c r="AB55" i="1" s="1"/>
  <c r="U56" i="1"/>
  <c r="X56" i="1" s="1"/>
  <c r="Y56" i="1"/>
  <c r="U57" i="1"/>
  <c r="Y57" i="1" s="1"/>
  <c r="U58" i="1"/>
  <c r="Y58" i="1" s="1"/>
  <c r="AB58" i="1" s="1"/>
  <c r="U59" i="1"/>
  <c r="Y59" i="1"/>
  <c r="AB59" i="1" s="1"/>
  <c r="U60" i="1"/>
  <c r="Y60" i="1" s="1"/>
  <c r="AB60" i="1" s="1"/>
  <c r="U61" i="1"/>
  <c r="Y61" i="1" s="1"/>
  <c r="AB61" i="1" s="1"/>
  <c r="U63" i="1"/>
  <c r="Y63" i="1" s="1"/>
  <c r="AB63" i="1" s="1"/>
  <c r="U64" i="1"/>
  <c r="Y64" i="1" s="1"/>
  <c r="AB64" i="1" s="1"/>
  <c r="U65" i="1"/>
  <c r="Y65" i="1" s="1"/>
  <c r="AB65" i="1" s="1"/>
  <c r="U67" i="1"/>
  <c r="Y67" i="1" s="1"/>
  <c r="AB67" i="1" s="1"/>
  <c r="U70" i="1"/>
  <c r="Y70" i="1" s="1"/>
  <c r="AB70" i="1" s="1"/>
  <c r="U71" i="1"/>
  <c r="Y71" i="1" s="1"/>
  <c r="AB71" i="1" s="1"/>
  <c r="U72" i="1"/>
  <c r="Y72" i="1" s="1"/>
  <c r="AB72" i="1" s="1"/>
  <c r="U73" i="1"/>
  <c r="Y73" i="1" s="1"/>
  <c r="AB73" i="1" s="1"/>
  <c r="T23" i="15"/>
  <c r="AO23" i="15" s="1"/>
  <c r="T34" i="23"/>
  <c r="AO34" i="23" s="1"/>
  <c r="AP34" i="23"/>
  <c r="S34" i="23"/>
  <c r="T24" i="15"/>
  <c r="AP24" i="15" s="1"/>
  <c r="S24" i="15"/>
  <c r="AK25" i="15"/>
  <c r="U140" i="1"/>
  <c r="U141" i="1"/>
  <c r="Y141" i="1"/>
  <c r="U139" i="1"/>
  <c r="U143" i="1"/>
  <c r="U144" i="1"/>
  <c r="W19" i="14"/>
  <c r="W20" i="14"/>
  <c r="W21" i="14"/>
  <c r="W24" i="14"/>
  <c r="W25" i="14"/>
  <c r="W26" i="14"/>
  <c r="R19" i="14"/>
  <c r="R20" i="14"/>
  <c r="R21" i="14"/>
  <c r="R22" i="14"/>
  <c r="R23" i="14"/>
  <c r="R24" i="14"/>
  <c r="R25" i="14"/>
  <c r="R26" i="14"/>
  <c r="V26" i="14"/>
  <c r="V25" i="14"/>
  <c r="V24" i="14"/>
  <c r="V23" i="14"/>
  <c r="V22" i="14"/>
  <c r="V21" i="14"/>
  <c r="V20" i="14"/>
  <c r="V19" i="14"/>
  <c r="T46" i="22"/>
  <c r="V50" i="22" s="1"/>
  <c r="AP48" i="22"/>
  <c r="AP34" i="22"/>
  <c r="V44" i="22"/>
  <c r="V29" i="23"/>
  <c r="T33" i="23"/>
  <c r="AP36" i="23"/>
  <c r="AO36" i="23"/>
  <c r="S33" i="23"/>
  <c r="F29" i="23"/>
  <c r="F38" i="23" s="1"/>
  <c r="G29" i="23"/>
  <c r="G38" i="23" s="1"/>
  <c r="H29" i="23"/>
  <c r="H38" i="23" s="1"/>
  <c r="I29" i="23"/>
  <c r="I38" i="23" s="1"/>
  <c r="J29" i="23"/>
  <c r="J38" i="23" s="1"/>
  <c r="K29" i="23"/>
  <c r="K38" i="23" s="1"/>
  <c r="L29" i="23"/>
  <c r="L38" i="23" s="1"/>
  <c r="M29" i="23"/>
  <c r="M38" i="23" s="1"/>
  <c r="N29" i="23"/>
  <c r="N38" i="23" s="1"/>
  <c r="O29" i="23"/>
  <c r="O38" i="23" s="1"/>
  <c r="P29" i="23"/>
  <c r="P38" i="23" s="1"/>
  <c r="Q29" i="23"/>
  <c r="Q38" i="23" s="1"/>
  <c r="R29" i="23"/>
  <c r="R38" i="23" s="1"/>
  <c r="S29" i="23"/>
  <c r="T29" i="23"/>
  <c r="W29" i="23"/>
  <c r="W38" i="23" s="1"/>
  <c r="X29" i="23"/>
  <c r="X38" i="23" s="1"/>
  <c r="Y29" i="23"/>
  <c r="Y38" i="23" s="1"/>
  <c r="Z29" i="23"/>
  <c r="Z38" i="23" s="1"/>
  <c r="AA29" i="23"/>
  <c r="AA38" i="23" s="1"/>
  <c r="AB29" i="23"/>
  <c r="AB38" i="23" s="1"/>
  <c r="AC29" i="23"/>
  <c r="AC38" i="23" s="1"/>
  <c r="AD29" i="23"/>
  <c r="AD38" i="23" s="1"/>
  <c r="AE29" i="23"/>
  <c r="AE38" i="23" s="1"/>
  <c r="AF29" i="23"/>
  <c r="AF38" i="23" s="1"/>
  <c r="AG29" i="23"/>
  <c r="AG38" i="23" s="1"/>
  <c r="AH29" i="23"/>
  <c r="AH38" i="23" s="1"/>
  <c r="AI29" i="23"/>
  <c r="AI38" i="23" s="1"/>
  <c r="AJ29" i="23"/>
  <c r="AJ38" i="23" s="1"/>
  <c r="AK37" i="23"/>
  <c r="AK28" i="23"/>
  <c r="AK29" i="23" s="1"/>
  <c r="AK38" i="23" s="1"/>
  <c r="AL37" i="23"/>
  <c r="AL28" i="23"/>
  <c r="AO28" i="23" s="1"/>
  <c r="AO29" i="23" s="1"/>
  <c r="E29" i="23"/>
  <c r="E38" i="23" s="1"/>
  <c r="F50" i="22"/>
  <c r="F21" i="22"/>
  <c r="F25" i="22"/>
  <c r="F44" i="22"/>
  <c r="G50" i="22"/>
  <c r="G21" i="22"/>
  <c r="G25" i="22"/>
  <c r="G44" i="22"/>
  <c r="H50" i="22"/>
  <c r="H21" i="22"/>
  <c r="H25" i="22"/>
  <c r="H44" i="22"/>
  <c r="I50" i="22"/>
  <c r="I21" i="22"/>
  <c r="I25" i="22"/>
  <c r="I44" i="22"/>
  <c r="J50" i="22"/>
  <c r="J21" i="22"/>
  <c r="J25" i="22"/>
  <c r="J44" i="22"/>
  <c r="K50" i="22"/>
  <c r="K21" i="22"/>
  <c r="K25" i="22"/>
  <c r="K44" i="22"/>
  <c r="L50" i="22"/>
  <c r="L21" i="22"/>
  <c r="L25" i="22"/>
  <c r="L44" i="22"/>
  <c r="M50" i="22"/>
  <c r="M21" i="22"/>
  <c r="M25" i="22"/>
  <c r="M44" i="22"/>
  <c r="N50" i="22"/>
  <c r="N21" i="22"/>
  <c r="N25" i="22"/>
  <c r="N44" i="22"/>
  <c r="O50" i="22"/>
  <c r="O21" i="22"/>
  <c r="O25" i="22"/>
  <c r="O44" i="22"/>
  <c r="P50" i="22"/>
  <c r="P21" i="22"/>
  <c r="P25" i="22"/>
  <c r="P44" i="22"/>
  <c r="Q50" i="22"/>
  <c r="Q44" i="22"/>
  <c r="R50" i="22"/>
  <c r="R44" i="22"/>
  <c r="S46" i="22"/>
  <c r="S50" i="22" s="1"/>
  <c r="S44" i="22"/>
  <c r="W50" i="22"/>
  <c r="W21" i="22"/>
  <c r="W25" i="22"/>
  <c r="W44" i="22"/>
  <c r="X50" i="22"/>
  <c r="X21" i="22"/>
  <c r="X25" i="22"/>
  <c r="X44" i="22"/>
  <c r="Y21" i="22"/>
  <c r="Y25" i="22"/>
  <c r="Y44" i="22"/>
  <c r="Z50" i="22"/>
  <c r="Z21" i="22"/>
  <c r="Z25" i="22"/>
  <c r="Z44" i="22"/>
  <c r="AA50" i="22"/>
  <c r="AA21" i="22"/>
  <c r="AA25" i="22"/>
  <c r="AA44" i="22"/>
  <c r="AB50" i="22"/>
  <c r="AB21" i="22"/>
  <c r="AB25" i="22"/>
  <c r="AB44" i="22"/>
  <c r="AC50" i="22"/>
  <c r="AC21" i="22"/>
  <c r="AC25" i="22"/>
  <c r="AC44" i="22"/>
  <c r="AD50" i="22"/>
  <c r="AD21" i="22"/>
  <c r="AD25" i="22"/>
  <c r="AD44" i="22"/>
  <c r="AE50" i="22"/>
  <c r="AE21" i="22"/>
  <c r="AE25" i="22"/>
  <c r="AE44" i="22"/>
  <c r="AF50" i="22"/>
  <c r="AF21" i="22"/>
  <c r="AF25" i="22"/>
  <c r="AF44" i="22"/>
  <c r="AG50" i="22"/>
  <c r="AG21" i="22"/>
  <c r="AG25" i="22"/>
  <c r="AG44" i="22"/>
  <c r="AH50" i="22"/>
  <c r="AH21" i="22"/>
  <c r="AH25" i="22"/>
  <c r="AH44" i="22"/>
  <c r="AI50" i="22"/>
  <c r="AI21" i="22"/>
  <c r="AI44" i="22"/>
  <c r="AJ50" i="22"/>
  <c r="AJ21" i="22"/>
  <c r="AJ44" i="22"/>
  <c r="AK50" i="22"/>
  <c r="AK21" i="22"/>
  <c r="AK43" i="22"/>
  <c r="AK44" i="22" s="1"/>
  <c r="AL21" i="22"/>
  <c r="AN21" i="22"/>
  <c r="AN44" i="22"/>
  <c r="AP43" i="22"/>
  <c r="AP44" i="22" s="1"/>
  <c r="E21" i="22"/>
  <c r="E25" i="22"/>
  <c r="E44" i="22"/>
  <c r="E45" i="21"/>
  <c r="E49" i="21" s="1"/>
  <c r="AP42" i="20"/>
  <c r="AO39" i="20"/>
  <c r="AO44" i="20"/>
  <c r="E27" i="20"/>
  <c r="E54" i="20"/>
  <c r="F69" i="15"/>
  <c r="F29" i="15"/>
  <c r="F44" i="15"/>
  <c r="F60" i="15"/>
  <c r="F63" i="15"/>
  <c r="G69" i="15"/>
  <c r="G29" i="15"/>
  <c r="G44" i="15"/>
  <c r="G60" i="15"/>
  <c r="G63" i="15"/>
  <c r="H69" i="15"/>
  <c r="H29" i="15"/>
  <c r="H44" i="15"/>
  <c r="H60" i="15"/>
  <c r="H63" i="15"/>
  <c r="I69" i="15"/>
  <c r="I29" i="15"/>
  <c r="I44" i="15"/>
  <c r="I60" i="15"/>
  <c r="I63" i="15"/>
  <c r="J69" i="15"/>
  <c r="J29" i="15"/>
  <c r="J44" i="15"/>
  <c r="J60" i="15"/>
  <c r="J63" i="15"/>
  <c r="K69" i="15"/>
  <c r="K29" i="15"/>
  <c r="K44" i="15"/>
  <c r="K60" i="15"/>
  <c r="K63" i="15"/>
  <c r="L69" i="15"/>
  <c r="L29" i="15"/>
  <c r="L44" i="15"/>
  <c r="L60" i="15"/>
  <c r="L63" i="15"/>
  <c r="M69" i="15"/>
  <c r="M29" i="15"/>
  <c r="M44" i="15"/>
  <c r="M60" i="15"/>
  <c r="M63" i="15"/>
  <c r="N69" i="15"/>
  <c r="N29" i="15"/>
  <c r="N44" i="15"/>
  <c r="N60" i="15"/>
  <c r="N63" i="15"/>
  <c r="O69" i="15"/>
  <c r="O29" i="15"/>
  <c r="O44" i="15"/>
  <c r="O60" i="15"/>
  <c r="O63" i="15"/>
  <c r="P69" i="15"/>
  <c r="P29" i="15"/>
  <c r="P44" i="15"/>
  <c r="P60" i="15"/>
  <c r="P63" i="15"/>
  <c r="Q69" i="15"/>
  <c r="Q29" i="15"/>
  <c r="Q44" i="15"/>
  <c r="Q60" i="15"/>
  <c r="Q63" i="15"/>
  <c r="R69" i="15"/>
  <c r="R29" i="15"/>
  <c r="R44" i="15"/>
  <c r="R60" i="15"/>
  <c r="R63" i="15"/>
  <c r="S22" i="15"/>
  <c r="S23" i="15"/>
  <c r="S26" i="15"/>
  <c r="S28" i="15"/>
  <c r="S31" i="15"/>
  <c r="S33" i="15"/>
  <c r="S35" i="15"/>
  <c r="S36" i="15"/>
  <c r="S37" i="15"/>
  <c r="S38" i="15"/>
  <c r="S39" i="15"/>
  <c r="S41" i="15"/>
  <c r="S63" i="15"/>
  <c r="T19" i="15"/>
  <c r="AO19" i="15" s="1"/>
  <c r="T22" i="15"/>
  <c r="AO22" i="15" s="1"/>
  <c r="T26" i="15"/>
  <c r="AO26" i="15" s="1"/>
  <c r="T28" i="15"/>
  <c r="AO28" i="15" s="1"/>
  <c r="T31" i="15"/>
  <c r="AO31" i="15" s="1"/>
  <c r="T33" i="15"/>
  <c r="AP33" i="15" s="1"/>
  <c r="T35" i="15"/>
  <c r="AO35" i="15" s="1"/>
  <c r="T36" i="15"/>
  <c r="AO36" i="15" s="1"/>
  <c r="T37" i="15"/>
  <c r="AO37" i="15" s="1"/>
  <c r="T38" i="15"/>
  <c r="AO38" i="15" s="1"/>
  <c r="T39" i="15"/>
  <c r="AO39" i="15" s="1"/>
  <c r="AP39" i="15"/>
  <c r="T41" i="15"/>
  <c r="AO41" i="15" s="1"/>
  <c r="T63" i="15"/>
  <c r="AP26" i="15"/>
  <c r="AP37" i="15"/>
  <c r="AP58" i="15"/>
  <c r="V63" i="15"/>
  <c r="W44" i="15"/>
  <c r="W60" i="15"/>
  <c r="W63" i="15"/>
  <c r="X69" i="15"/>
  <c r="X29" i="15"/>
  <c r="X44" i="15"/>
  <c r="X60" i="15"/>
  <c r="X63" i="15"/>
  <c r="Y69" i="15"/>
  <c r="Y29" i="15"/>
  <c r="Y44" i="15"/>
  <c r="Y60" i="15"/>
  <c r="Y63" i="15"/>
  <c r="Z69" i="15"/>
  <c r="Z60" i="15"/>
  <c r="Z44" i="15"/>
  <c r="Z63" i="15"/>
  <c r="AA69" i="15"/>
  <c r="AA29" i="15"/>
  <c r="AA44" i="15"/>
  <c r="AA60" i="15"/>
  <c r="AA63" i="15"/>
  <c r="AB69" i="15"/>
  <c r="AB29" i="15"/>
  <c r="AB44" i="15"/>
  <c r="AB60" i="15"/>
  <c r="AB63" i="15"/>
  <c r="AC69" i="15"/>
  <c r="AC29" i="15"/>
  <c r="AC44" i="15"/>
  <c r="AC60" i="15"/>
  <c r="AC63" i="15"/>
  <c r="AD69" i="15"/>
  <c r="AD29" i="15"/>
  <c r="AD44" i="15"/>
  <c r="AD60" i="15"/>
  <c r="AD63" i="15"/>
  <c r="AE69" i="15"/>
  <c r="AE29" i="15"/>
  <c r="AE44" i="15"/>
  <c r="AE60" i="15"/>
  <c r="AE63" i="15"/>
  <c r="AF69" i="15"/>
  <c r="AF29" i="15"/>
  <c r="AF44" i="15"/>
  <c r="AF60" i="15"/>
  <c r="AF63" i="15"/>
  <c r="AG69" i="15"/>
  <c r="AG29" i="15"/>
  <c r="AG44" i="15"/>
  <c r="AG60" i="15"/>
  <c r="AG63" i="15"/>
  <c r="AH69" i="15"/>
  <c r="AH29" i="15"/>
  <c r="AH44" i="15"/>
  <c r="AH60" i="15"/>
  <c r="AH63" i="15"/>
  <c r="AI69" i="15"/>
  <c r="AI29" i="15"/>
  <c r="AI44" i="15"/>
  <c r="AI63" i="15"/>
  <c r="AJ69" i="15"/>
  <c r="AJ29" i="15"/>
  <c r="AJ44" i="15"/>
  <c r="AJ63" i="15"/>
  <c r="AK67" i="15"/>
  <c r="AK68" i="15"/>
  <c r="AK20" i="15"/>
  <c r="AK21" i="15"/>
  <c r="AK32" i="15"/>
  <c r="AK34" i="15"/>
  <c r="AK42" i="15"/>
  <c r="AK62" i="15"/>
  <c r="AK63" i="15" s="1"/>
  <c r="AL42" i="15"/>
  <c r="AO42" i="15" s="1"/>
  <c r="AL62" i="15"/>
  <c r="AL63" i="15" s="1"/>
  <c r="AO67" i="15"/>
  <c r="AO58" i="15"/>
  <c r="AO20" i="15"/>
  <c r="AO43" i="15"/>
  <c r="AP23" i="15"/>
  <c r="AP41" i="15"/>
  <c r="AP42" i="15"/>
  <c r="AP62" i="15"/>
  <c r="AP63" i="15" s="1"/>
  <c r="E60" i="15"/>
  <c r="E63" i="15"/>
  <c r="T139" i="1"/>
  <c r="T144" i="1"/>
  <c r="T143" i="1"/>
  <c r="T141" i="1"/>
  <c r="T140" i="1"/>
  <c r="T20" i="1"/>
  <c r="T21" i="1"/>
  <c r="T22" i="1"/>
  <c r="T23" i="1"/>
  <c r="T24" i="1"/>
  <c r="T25" i="1"/>
  <c r="T26" i="1"/>
  <c r="T27" i="1"/>
  <c r="T28" i="1"/>
  <c r="T30" i="1"/>
  <c r="T31" i="1"/>
  <c r="T32" i="1"/>
  <c r="T35" i="1"/>
  <c r="T36" i="1"/>
  <c r="T37" i="1"/>
  <c r="T38" i="1"/>
  <c r="T39" i="1"/>
  <c r="T40" i="1"/>
  <c r="T41" i="1"/>
  <c r="T42" i="1"/>
  <c r="T44" i="1"/>
  <c r="T45" i="1"/>
  <c r="T46" i="1"/>
  <c r="T47" i="1"/>
  <c r="T48" i="1"/>
  <c r="T49" i="1"/>
  <c r="T50" i="1"/>
  <c r="T51" i="1"/>
  <c r="T55" i="1"/>
  <c r="T56" i="1"/>
  <c r="T57" i="1"/>
  <c r="T58" i="1"/>
  <c r="T59" i="1"/>
  <c r="T61" i="1"/>
  <c r="T64" i="1"/>
  <c r="T67" i="1"/>
  <c r="T70" i="1"/>
  <c r="T71" i="1"/>
  <c r="T72" i="1"/>
  <c r="T73" i="1"/>
  <c r="T54" i="1"/>
  <c r="T60" i="1"/>
  <c r="T63" i="1"/>
  <c r="T65" i="1"/>
  <c r="T78" i="1"/>
  <c r="T79" i="1"/>
  <c r="T81" i="1"/>
  <c r="T82" i="1"/>
  <c r="T83" i="1"/>
  <c r="T85" i="1"/>
  <c r="T86" i="1"/>
  <c r="T87" i="1"/>
  <c r="T88" i="1"/>
  <c r="T89" i="1"/>
  <c r="T90" i="1"/>
  <c r="T91" i="1"/>
  <c r="T93" i="1"/>
  <c r="T95" i="1"/>
  <c r="T97" i="1"/>
  <c r="T98" i="1"/>
  <c r="T100" i="1"/>
  <c r="T101" i="1"/>
  <c r="T103" i="1"/>
  <c r="T104" i="1"/>
  <c r="T105" i="1"/>
  <c r="T106" i="1"/>
  <c r="T107" i="1"/>
  <c r="T108" i="1"/>
  <c r="T109" i="1"/>
  <c r="T110" i="1"/>
  <c r="T112" i="1"/>
  <c r="T113" i="1"/>
  <c r="T114" i="1"/>
  <c r="T115" i="1"/>
  <c r="T116" i="1"/>
  <c r="T117" i="1"/>
  <c r="T118" i="1"/>
  <c r="T119" i="1"/>
  <c r="T99" i="1"/>
  <c r="T94" i="1"/>
  <c r="T102" i="1"/>
  <c r="T111" i="1"/>
  <c r="T76" i="1"/>
  <c r="T77" i="1"/>
  <c r="T80" i="1"/>
  <c r="T84" i="1"/>
  <c r="T92" i="1"/>
  <c r="T96" i="1"/>
  <c r="T120" i="1"/>
  <c r="F121" i="1"/>
  <c r="F137" i="1"/>
  <c r="F41" i="21"/>
  <c r="F45" i="21"/>
  <c r="G41" i="21"/>
  <c r="G45" i="21"/>
  <c r="H41" i="21"/>
  <c r="H45" i="21"/>
  <c r="I41" i="21"/>
  <c r="I45" i="21"/>
  <c r="J41" i="21"/>
  <c r="J45" i="21"/>
  <c r="K41" i="21"/>
  <c r="K45" i="21"/>
  <c r="L41" i="21"/>
  <c r="L45" i="21"/>
  <c r="M41" i="21"/>
  <c r="M45" i="21"/>
  <c r="N41" i="21"/>
  <c r="N45" i="21"/>
  <c r="O41" i="21"/>
  <c r="O45" i="21"/>
  <c r="P41" i="21"/>
  <c r="P45" i="21"/>
  <c r="Q41" i="21"/>
  <c r="Q45" i="21"/>
  <c r="R41" i="21"/>
  <c r="R45" i="21"/>
  <c r="S23" i="21"/>
  <c r="S24" i="21"/>
  <c r="S25" i="21"/>
  <c r="S32" i="21"/>
  <c r="S34" i="21"/>
  <c r="S43" i="21"/>
  <c r="S45" i="21" s="1"/>
  <c r="T23" i="21"/>
  <c r="AO23" i="21" s="1"/>
  <c r="T24" i="21"/>
  <c r="AO24" i="21" s="1"/>
  <c r="T25" i="21"/>
  <c r="AO25" i="21" s="1"/>
  <c r="AO28" i="21"/>
  <c r="AO29" i="21"/>
  <c r="T32" i="21"/>
  <c r="AO32" i="21" s="1"/>
  <c r="T34" i="21"/>
  <c r="AO34" i="21" s="1"/>
  <c r="V45" i="21"/>
  <c r="W41" i="21"/>
  <c r="W45" i="21"/>
  <c r="X41" i="21"/>
  <c r="X45" i="21"/>
  <c r="Y41" i="21"/>
  <c r="Y45" i="21"/>
  <c r="Z41" i="21"/>
  <c r="Z45" i="21"/>
  <c r="AA41" i="21"/>
  <c r="AA45" i="21"/>
  <c r="AB41" i="21"/>
  <c r="AB45" i="21"/>
  <c r="AC41" i="21"/>
  <c r="AC45" i="21"/>
  <c r="AD41" i="21"/>
  <c r="AD45" i="21"/>
  <c r="AE41" i="21"/>
  <c r="AE45" i="21"/>
  <c r="AF41" i="21"/>
  <c r="AF45" i="21"/>
  <c r="AG41" i="21"/>
  <c r="AG45" i="21"/>
  <c r="AH41" i="21"/>
  <c r="AH45" i="21"/>
  <c r="AI41" i="21"/>
  <c r="AI45" i="21"/>
  <c r="AJ41" i="21"/>
  <c r="AJ45" i="21"/>
  <c r="AK26" i="21"/>
  <c r="AK33" i="21"/>
  <c r="AK35" i="21"/>
  <c r="AK36" i="21"/>
  <c r="AK44" i="21"/>
  <c r="AK45" i="21" s="1"/>
  <c r="AL26" i="21"/>
  <c r="AO26" i="21" s="1"/>
  <c r="AL33" i="21"/>
  <c r="AO33" i="21" s="1"/>
  <c r="AL35" i="21"/>
  <c r="AO35" i="21" s="1"/>
  <c r="AL36" i="21"/>
  <c r="AO36" i="21" s="1"/>
  <c r="AO37" i="21"/>
  <c r="AO38" i="21"/>
  <c r="AO39" i="21"/>
  <c r="AO40" i="21"/>
  <c r="AL44" i="21"/>
  <c r="AL45" i="21" s="1"/>
  <c r="AP37" i="21"/>
  <c r="AN45" i="21"/>
  <c r="AP43" i="21"/>
  <c r="AP44" i="21"/>
  <c r="K27" i="20"/>
  <c r="K32" i="20"/>
  <c r="K51" i="20"/>
  <c r="K54" i="20"/>
  <c r="AI27" i="20"/>
  <c r="AI51" i="20"/>
  <c r="AI54" i="20"/>
  <c r="F54" i="20"/>
  <c r="G54" i="20"/>
  <c r="H54" i="20"/>
  <c r="I54" i="20"/>
  <c r="J54" i="20"/>
  <c r="L54" i="20"/>
  <c r="M54" i="20"/>
  <c r="N54" i="20"/>
  <c r="O54" i="20"/>
  <c r="P54" i="20"/>
  <c r="Q54" i="20"/>
  <c r="R54" i="20"/>
  <c r="S54" i="20"/>
  <c r="T54" i="20"/>
  <c r="V54" i="20"/>
  <c r="W54" i="20"/>
  <c r="X54" i="20"/>
  <c r="Y54" i="20"/>
  <c r="Z54" i="20"/>
  <c r="AA54" i="20"/>
  <c r="AB54" i="20"/>
  <c r="AC54" i="20"/>
  <c r="AD54" i="20"/>
  <c r="AE54" i="20"/>
  <c r="AF54" i="20"/>
  <c r="AG54" i="20"/>
  <c r="AH54" i="20"/>
  <c r="AJ54" i="20"/>
  <c r="AK53" i="20"/>
  <c r="AK54" i="20" s="1"/>
  <c r="AN54" i="20"/>
  <c r="F51" i="20"/>
  <c r="G51" i="20"/>
  <c r="H51" i="20"/>
  <c r="I51" i="20"/>
  <c r="J51" i="20"/>
  <c r="L51" i="20"/>
  <c r="M51" i="20"/>
  <c r="N51" i="20"/>
  <c r="O51" i="20"/>
  <c r="P51" i="20"/>
  <c r="Q51" i="20"/>
  <c r="R51" i="20"/>
  <c r="W51" i="20"/>
  <c r="X51" i="20"/>
  <c r="Y51" i="20"/>
  <c r="Y27" i="20"/>
  <c r="Y32" i="20"/>
  <c r="Z51" i="20"/>
  <c r="AA51" i="20"/>
  <c r="AB51" i="20"/>
  <c r="AC51" i="20"/>
  <c r="AC27" i="20"/>
  <c r="AC32" i="20"/>
  <c r="AD51" i="20"/>
  <c r="AE51" i="20"/>
  <c r="AF51" i="20"/>
  <c r="AG51" i="20"/>
  <c r="AG27" i="20"/>
  <c r="AG32" i="20"/>
  <c r="AH51" i="20"/>
  <c r="AJ51" i="20"/>
  <c r="F32" i="20"/>
  <c r="G32" i="20"/>
  <c r="H32" i="20"/>
  <c r="I32" i="20"/>
  <c r="J32" i="20"/>
  <c r="L32" i="20"/>
  <c r="M32" i="20"/>
  <c r="N32" i="20"/>
  <c r="O32" i="20"/>
  <c r="P32" i="20"/>
  <c r="Q32" i="20"/>
  <c r="R32" i="20"/>
  <c r="W32" i="20"/>
  <c r="X32" i="20"/>
  <c r="Z32" i="20"/>
  <c r="AA32" i="20"/>
  <c r="AB32" i="20"/>
  <c r="AD32" i="20"/>
  <c r="AE32" i="20"/>
  <c r="AF32" i="20"/>
  <c r="AH32" i="20"/>
  <c r="AK30" i="20"/>
  <c r="AK32" i="20" s="1"/>
  <c r="F27" i="20"/>
  <c r="G27" i="20"/>
  <c r="H27" i="20"/>
  <c r="I27" i="20"/>
  <c r="J27" i="20"/>
  <c r="L27" i="20"/>
  <c r="M27" i="20"/>
  <c r="N27" i="20"/>
  <c r="O27" i="20"/>
  <c r="P27" i="20"/>
  <c r="Q27" i="20"/>
  <c r="R27" i="20"/>
  <c r="W27" i="20"/>
  <c r="X27" i="20"/>
  <c r="AA27" i="20"/>
  <c r="AB27" i="20"/>
  <c r="AE27" i="20"/>
  <c r="AL22" i="20"/>
  <c r="AP50" i="20"/>
  <c r="AL49" i="20"/>
  <c r="AP49" i="20" s="1"/>
  <c r="AK49" i="20"/>
  <c r="AO37" i="20"/>
  <c r="AP35" i="20"/>
  <c r="AO34" i="20"/>
  <c r="T31" i="20"/>
  <c r="AO31" i="20" s="1"/>
  <c r="S31" i="20"/>
  <c r="T29" i="20"/>
  <c r="S29" i="20"/>
  <c r="AL30" i="20"/>
  <c r="AL32" i="20" s="1"/>
  <c r="AL26" i="20"/>
  <c r="AN27" i="20" s="1"/>
  <c r="AK22" i="20"/>
  <c r="AK23" i="20" s="1"/>
  <c r="T20" i="20"/>
  <c r="AP20" i="20" s="1"/>
  <c r="S20" i="20"/>
  <c r="S19" i="20"/>
  <c r="S27" i="20"/>
  <c r="T19" i="20"/>
  <c r="G121" i="1"/>
  <c r="H121" i="1"/>
  <c r="I121" i="1"/>
  <c r="J121" i="1"/>
  <c r="K121" i="1"/>
  <c r="L121" i="1"/>
  <c r="M121" i="1"/>
  <c r="N121" i="1"/>
  <c r="O121" i="1"/>
  <c r="P121" i="1"/>
  <c r="Q121" i="1"/>
  <c r="R121" i="1"/>
  <c r="S121" i="1"/>
  <c r="V121" i="1"/>
  <c r="V157" i="1" s="1"/>
  <c r="AJ27" i="20"/>
  <c r="AF27" i="20"/>
  <c r="AK26" i="20"/>
  <c r="AK27" i="20" s="1"/>
  <c r="AH27" i="20"/>
  <c r="AD27" i="20"/>
  <c r="Z27" i="20"/>
  <c r="U99" i="1"/>
  <c r="X99" i="1" s="1"/>
  <c r="U102" i="1"/>
  <c r="X102" i="1" s="1"/>
  <c r="U94" i="1"/>
  <c r="U96" i="1"/>
  <c r="X96" i="1" s="1"/>
  <c r="U84" i="1"/>
  <c r="X84" i="1" s="1"/>
  <c r="U92" i="1"/>
  <c r="X92" i="1" s="1"/>
  <c r="U80" i="1"/>
  <c r="Y80" i="1" s="1"/>
  <c r="AB80" i="1" s="1"/>
  <c r="U76" i="1"/>
  <c r="X76" i="1" s="1"/>
  <c r="AH36" i="1"/>
  <c r="G74" i="1"/>
  <c r="G33" i="1"/>
  <c r="G52" i="1"/>
  <c r="G137" i="1"/>
  <c r="G156" i="1"/>
  <c r="H74" i="1"/>
  <c r="J74" i="1"/>
  <c r="K74" i="1"/>
  <c r="L74" i="1"/>
  <c r="M74" i="1"/>
  <c r="N74" i="1"/>
  <c r="O74" i="1"/>
  <c r="O33" i="1"/>
  <c r="O52" i="1"/>
  <c r="O137" i="1"/>
  <c r="O156" i="1"/>
  <c r="P74" i="1"/>
  <c r="Q74" i="1"/>
  <c r="R74" i="1"/>
  <c r="I52" i="1"/>
  <c r="J52" i="1"/>
  <c r="J33" i="1"/>
  <c r="J137" i="1"/>
  <c r="J156" i="1"/>
  <c r="K52" i="1"/>
  <c r="L52" i="1"/>
  <c r="M52" i="1"/>
  <c r="N52" i="1"/>
  <c r="P52" i="1"/>
  <c r="Q52" i="1"/>
  <c r="R52" i="1"/>
  <c r="R33" i="1"/>
  <c r="R156" i="1"/>
  <c r="I33" i="1"/>
  <c r="I137" i="1"/>
  <c r="I156" i="1"/>
  <c r="K33" i="1"/>
  <c r="L33" i="1"/>
  <c r="M33" i="1"/>
  <c r="M137" i="1"/>
  <c r="M156" i="1"/>
  <c r="N33" i="1"/>
  <c r="P33" i="1"/>
  <c r="Q33" i="1"/>
  <c r="Q156" i="1"/>
  <c r="Y92" i="1"/>
  <c r="AB92" i="1" s="1"/>
  <c r="T25" i="20"/>
  <c r="AP53" i="20"/>
  <c r="AP54" i="20" s="1"/>
  <c r="AO35" i="20"/>
  <c r="T131" i="1"/>
  <c r="T132" i="1"/>
  <c r="T133" i="1"/>
  <c r="T134" i="1"/>
  <c r="T135" i="1"/>
  <c r="T136" i="1"/>
  <c r="T130" i="1"/>
  <c r="U20" i="1"/>
  <c r="X20" i="1" s="1"/>
  <c r="AA20" i="1" s="1"/>
  <c r="U21" i="1"/>
  <c r="U22" i="1"/>
  <c r="X22" i="1" s="1"/>
  <c r="AA22" i="1" s="1"/>
  <c r="U23" i="1"/>
  <c r="X23" i="1" s="1"/>
  <c r="U24" i="1"/>
  <c r="U25" i="1"/>
  <c r="X25" i="1" s="1"/>
  <c r="U26" i="1"/>
  <c r="X26" i="1" s="1"/>
  <c r="U27" i="1"/>
  <c r="X27" i="1" s="1"/>
  <c r="U28" i="1"/>
  <c r="X28" i="1" s="1"/>
  <c r="U30" i="1"/>
  <c r="X30" i="1" s="1"/>
  <c r="AA30" i="1" s="1"/>
  <c r="U31" i="1"/>
  <c r="X31" i="1" s="1"/>
  <c r="U32" i="1"/>
  <c r="X32" i="1" s="1"/>
  <c r="AA32" i="1" s="1"/>
  <c r="U19" i="1"/>
  <c r="X19" i="1" s="1"/>
  <c r="U35" i="1"/>
  <c r="U36" i="1"/>
  <c r="X36" i="1" s="1"/>
  <c r="U37" i="1"/>
  <c r="U38" i="1"/>
  <c r="X38" i="1" s="1"/>
  <c r="U39" i="1"/>
  <c r="Y39" i="1" s="1"/>
  <c r="AB39" i="1" s="1"/>
  <c r="U40" i="1"/>
  <c r="X40" i="1" s="1"/>
  <c r="U41" i="1"/>
  <c r="Y41" i="1" s="1"/>
  <c r="AB41" i="1" s="1"/>
  <c r="U42" i="1"/>
  <c r="X42" i="1" s="1"/>
  <c r="U44" i="1"/>
  <c r="X44" i="1" s="1"/>
  <c r="U45" i="1"/>
  <c r="Y45" i="1" s="1"/>
  <c r="AB45" i="1" s="1"/>
  <c r="U46" i="1"/>
  <c r="X46" i="1" s="1"/>
  <c r="U47" i="1"/>
  <c r="Y47" i="1" s="1"/>
  <c r="AB47" i="1" s="1"/>
  <c r="U48" i="1"/>
  <c r="X48" i="1" s="1"/>
  <c r="U51" i="1"/>
  <c r="Y51" i="1" s="1"/>
  <c r="AB51" i="1" s="1"/>
  <c r="U78" i="1"/>
  <c r="X78" i="1" s="1"/>
  <c r="U79" i="1"/>
  <c r="Y79" i="1" s="1"/>
  <c r="AB79" i="1" s="1"/>
  <c r="U81" i="1"/>
  <c r="Y81" i="1" s="1"/>
  <c r="AB81" i="1" s="1"/>
  <c r="U82" i="1"/>
  <c r="X82" i="1" s="1"/>
  <c r="U83" i="1"/>
  <c r="Y83" i="1" s="1"/>
  <c r="AB83" i="1" s="1"/>
  <c r="U85" i="1"/>
  <c r="Y85" i="1" s="1"/>
  <c r="AB85" i="1" s="1"/>
  <c r="U86" i="1"/>
  <c r="X86" i="1" s="1"/>
  <c r="U87" i="1"/>
  <c r="X87" i="1" s="1"/>
  <c r="Y87" i="1"/>
  <c r="AB87" i="1" s="1"/>
  <c r="U88" i="1"/>
  <c r="X88" i="1" s="1"/>
  <c r="U89" i="1"/>
  <c r="Y89" i="1" s="1"/>
  <c r="AB89" i="1" s="1"/>
  <c r="U90" i="1"/>
  <c r="X90" i="1" s="1"/>
  <c r="U91" i="1"/>
  <c r="Y91" i="1" s="1"/>
  <c r="AB91" i="1" s="1"/>
  <c r="U93" i="1"/>
  <c r="Y93" i="1" s="1"/>
  <c r="AB93" i="1" s="1"/>
  <c r="U95" i="1"/>
  <c r="X95" i="1" s="1"/>
  <c r="U97" i="1"/>
  <c r="X97" i="1" s="1"/>
  <c r="U98" i="1"/>
  <c r="X98" i="1" s="1"/>
  <c r="Y98" i="1"/>
  <c r="AB98" i="1" s="1"/>
  <c r="U100" i="1"/>
  <c r="X100" i="1" s="1"/>
  <c r="U101" i="1"/>
  <c r="X101" i="1" s="1"/>
  <c r="U103" i="1"/>
  <c r="Y103" i="1" s="1"/>
  <c r="AB103" i="1" s="1"/>
  <c r="U104" i="1"/>
  <c r="Y104" i="1" s="1"/>
  <c r="AB104" i="1" s="1"/>
  <c r="U105" i="1"/>
  <c r="Y105" i="1" s="1"/>
  <c r="AB105" i="1" s="1"/>
  <c r="U106" i="1"/>
  <c r="Y106" i="1" s="1"/>
  <c r="AB106" i="1" s="1"/>
  <c r="U107" i="1"/>
  <c r="Y107" i="1" s="1"/>
  <c r="AB107" i="1" s="1"/>
  <c r="U108" i="1"/>
  <c r="Y108" i="1" s="1"/>
  <c r="AB108" i="1" s="1"/>
  <c r="U109" i="1"/>
  <c r="X109" i="1" s="1"/>
  <c r="U110" i="1"/>
  <c r="X110" i="1" s="1"/>
  <c r="U113" i="1"/>
  <c r="Y113" i="1" s="1"/>
  <c r="AB113" i="1" s="1"/>
  <c r="U114" i="1"/>
  <c r="Y114" i="1" s="1"/>
  <c r="AB114" i="1" s="1"/>
  <c r="U115" i="1"/>
  <c r="X115" i="1" s="1"/>
  <c r="U116" i="1"/>
  <c r="Y116" i="1" s="1"/>
  <c r="AB116" i="1" s="1"/>
  <c r="U117" i="1"/>
  <c r="X117" i="1" s="1"/>
  <c r="U118" i="1"/>
  <c r="X118" i="1" s="1"/>
  <c r="U119" i="1"/>
  <c r="Y119" i="1" s="1"/>
  <c r="AB119" i="1" s="1"/>
  <c r="U120" i="1"/>
  <c r="Y120" i="1" s="1"/>
  <c r="AB120" i="1" s="1"/>
  <c r="U77" i="1"/>
  <c r="U111" i="1"/>
  <c r="X111" i="1" s="1"/>
  <c r="U112" i="1"/>
  <c r="X112" i="1" s="1"/>
  <c r="U136" i="1"/>
  <c r="W136" i="1" s="1"/>
  <c r="W137" i="1" s="1"/>
  <c r="W157" i="1" s="1"/>
  <c r="E23" i="13"/>
  <c r="D23" i="13"/>
  <c r="X133" i="1"/>
  <c r="D22" i="13" s="1"/>
  <c r="E44" i="13"/>
  <c r="E45" i="13"/>
  <c r="E47" i="13"/>
  <c r="E48" i="13"/>
  <c r="D44" i="13"/>
  <c r="D45" i="13"/>
  <c r="D47" i="13"/>
  <c r="D48" i="13"/>
  <c r="U130" i="1"/>
  <c r="E59" i="13"/>
  <c r="D59" i="13"/>
  <c r="AH35" i="1"/>
  <c r="U49" i="1"/>
  <c r="X49" i="1" s="1"/>
  <c r="U50" i="1"/>
  <c r="X50" i="1" s="1"/>
  <c r="AG35" i="1"/>
  <c r="Y49" i="1"/>
  <c r="AB49" i="1" s="1"/>
  <c r="Y50" i="1"/>
  <c r="AB50" i="1" s="1"/>
  <c r="K156" i="1"/>
  <c r="N156" i="1"/>
  <c r="P156" i="1"/>
  <c r="H137" i="1"/>
  <c r="K137" i="1"/>
  <c r="L137" i="1"/>
  <c r="N137" i="1"/>
  <c r="Y78" i="1"/>
  <c r="Y100" i="1"/>
  <c r="AB100" i="1" s="1"/>
  <c r="Y90" i="1"/>
  <c r="AB90" i="1" s="1"/>
  <c r="Y97" i="1"/>
  <c r="AB97" i="1" s="1"/>
  <c r="Y118" i="1"/>
  <c r="AB118" i="1" s="1"/>
  <c r="Y109" i="1"/>
  <c r="AB109" i="1" s="1"/>
  <c r="Y111" i="1"/>
  <c r="AB111" i="1" s="1"/>
  <c r="Y44" i="1"/>
  <c r="AB44" i="1" s="1"/>
  <c r="Y101" i="1"/>
  <c r="AB101" i="1" s="1"/>
  <c r="Y38" i="1"/>
  <c r="AB38" i="1" s="1"/>
  <c r="AP37" i="20"/>
  <c r="AP39" i="20"/>
  <c r="Y84" i="1"/>
  <c r="AB84" i="1" s="1"/>
  <c r="AP34" i="20"/>
  <c r="Y99" i="1"/>
  <c r="AB99" i="1" s="1"/>
  <c r="AP32" i="15"/>
  <c r="AP20" i="15"/>
  <c r="AO38" i="20"/>
  <c r="AP38" i="20"/>
  <c r="AP28" i="15"/>
  <c r="Y112" i="1"/>
  <c r="AB112" i="1" s="1"/>
  <c r="Y82" i="1"/>
  <c r="AB82" i="1" s="1"/>
  <c r="AP39" i="21"/>
  <c r="AO49" i="22"/>
  <c r="AO59" i="15"/>
  <c r="AL29" i="23"/>
  <c r="AL38" i="23" s="1"/>
  <c r="AP32" i="22"/>
  <c r="AP49" i="22"/>
  <c r="Y76" i="1"/>
  <c r="AD98" i="1" l="1"/>
  <c r="AA27" i="1"/>
  <c r="AD27" i="1"/>
  <c r="AD99" i="1"/>
  <c r="AD101" i="1"/>
  <c r="AD90" i="1"/>
  <c r="AD82" i="1"/>
  <c r="AA26" i="1"/>
  <c r="AD26" i="1"/>
  <c r="AD76" i="1"/>
  <c r="AD109" i="1"/>
  <c r="AD100" i="1"/>
  <c r="AD44" i="1"/>
  <c r="AA25" i="1"/>
  <c r="AD25" i="1"/>
  <c r="AD92" i="1"/>
  <c r="AD78" i="1"/>
  <c r="AA23" i="1"/>
  <c r="AD23" i="1"/>
  <c r="AD84" i="1"/>
  <c r="AD97" i="1"/>
  <c r="AD87" i="1"/>
  <c r="AA31" i="1"/>
  <c r="AD31" i="1"/>
  <c r="AD112" i="1"/>
  <c r="AD111" i="1"/>
  <c r="AA28" i="1"/>
  <c r="AD28" i="1"/>
  <c r="AH49" i="21"/>
  <c r="E70" i="15"/>
  <c r="P70" i="15"/>
  <c r="L70" i="15"/>
  <c r="U156" i="1"/>
  <c r="AA19" i="1"/>
  <c r="X152" i="1"/>
  <c r="AA152" i="1" s="1"/>
  <c r="AB152" i="1"/>
  <c r="X142" i="1"/>
  <c r="Y151" i="1"/>
  <c r="X141" i="1"/>
  <c r="AB141" i="1"/>
  <c r="Y150" i="1"/>
  <c r="AB150" i="1"/>
  <c r="Y140" i="1"/>
  <c r="AB140" i="1"/>
  <c r="X149" i="1"/>
  <c r="AA149" i="1" s="1"/>
  <c r="AB149" i="1"/>
  <c r="AA78" i="1"/>
  <c r="AB78" i="1"/>
  <c r="AB74" i="1"/>
  <c r="X148" i="1"/>
  <c r="AA148" i="1" s="1"/>
  <c r="AB148" i="1"/>
  <c r="X139" i="1"/>
  <c r="AB139" i="1"/>
  <c r="Y155" i="1"/>
  <c r="AB155" i="1"/>
  <c r="Y147" i="1"/>
  <c r="AB147" i="1"/>
  <c r="Y144" i="1"/>
  <c r="AB144" i="1"/>
  <c r="Y154" i="1"/>
  <c r="AB154" i="1"/>
  <c r="X146" i="1"/>
  <c r="AA146" i="1" s="1"/>
  <c r="AB146" i="1"/>
  <c r="AA76" i="1"/>
  <c r="AB76" i="1"/>
  <c r="Y143" i="1"/>
  <c r="AB143" i="1"/>
  <c r="X153" i="1"/>
  <c r="AA153" i="1" s="1"/>
  <c r="AB153" i="1"/>
  <c r="X145" i="1"/>
  <c r="AA145" i="1" s="1"/>
  <c r="AB145" i="1"/>
  <c r="E51" i="22"/>
  <c r="AJ49" i="21"/>
  <c r="AF49" i="21"/>
  <c r="AB49" i="21"/>
  <c r="X49" i="21"/>
  <c r="AD49" i="21"/>
  <c r="AA59" i="20"/>
  <c r="Z49" i="21"/>
  <c r="AH59" i="20"/>
  <c r="X59" i="20"/>
  <c r="L59" i="20"/>
  <c r="AD59" i="20"/>
  <c r="N59" i="20"/>
  <c r="AJ59" i="20"/>
  <c r="E59" i="20"/>
  <c r="M59" i="20"/>
  <c r="K59" i="20"/>
  <c r="O49" i="21"/>
  <c r="K49" i="21"/>
  <c r="G49" i="21"/>
  <c r="Q49" i="21"/>
  <c r="E8" i="24" s="1"/>
  <c r="M49" i="21"/>
  <c r="R49" i="21"/>
  <c r="N49" i="21"/>
  <c r="J49" i="21"/>
  <c r="F49" i="21"/>
  <c r="P49" i="21"/>
  <c r="L49" i="21"/>
  <c r="H49" i="21"/>
  <c r="AF59" i="20"/>
  <c r="W59" i="20"/>
  <c r="J59" i="20"/>
  <c r="R59" i="20"/>
  <c r="AG59" i="20"/>
  <c r="Q59" i="20"/>
  <c r="E6" i="24" s="1"/>
  <c r="H59" i="20"/>
  <c r="Y59" i="20"/>
  <c r="AI59" i="20"/>
  <c r="E7" i="24" s="1"/>
  <c r="P59" i="20"/>
  <c r="G59" i="20"/>
  <c r="I59" i="20"/>
  <c r="Z59" i="20"/>
  <c r="AE59" i="20"/>
  <c r="O59" i="20"/>
  <c r="F59" i="20"/>
  <c r="AC59" i="20"/>
  <c r="AB59" i="20"/>
  <c r="AN49" i="21"/>
  <c r="AG49" i="21"/>
  <c r="AC49" i="21"/>
  <c r="Y49" i="21"/>
  <c r="V49" i="21"/>
  <c r="I49" i="21"/>
  <c r="AI49" i="21"/>
  <c r="E9" i="24" s="1"/>
  <c r="AE49" i="21"/>
  <c r="AA49" i="21"/>
  <c r="W49" i="21"/>
  <c r="X69" i="1"/>
  <c r="AA69" i="1" s="1"/>
  <c r="AN28" i="23"/>
  <c r="AP28" i="23" s="1"/>
  <c r="AP29" i="23" s="1"/>
  <c r="V38" i="23"/>
  <c r="S23" i="20"/>
  <c r="H70" i="15"/>
  <c r="AO62" i="15"/>
  <c r="AO63" i="15" s="1"/>
  <c r="Q70" i="15"/>
  <c r="E4" i="24" s="1"/>
  <c r="I70" i="15"/>
  <c r="O70" i="15"/>
  <c r="G70" i="15"/>
  <c r="R70" i="15"/>
  <c r="J70" i="15"/>
  <c r="M70" i="15"/>
  <c r="Y70" i="15"/>
  <c r="K70" i="15"/>
  <c r="N70" i="15"/>
  <c r="F70" i="15"/>
  <c r="AP22" i="20"/>
  <c r="AL23" i="20"/>
  <c r="AO19" i="20"/>
  <c r="T23" i="20"/>
  <c r="F157" i="1"/>
  <c r="X151" i="1"/>
  <c r="AA44" i="1"/>
  <c r="AA112" i="1"/>
  <c r="AA82" i="1"/>
  <c r="AA101" i="1"/>
  <c r="AA99" i="1"/>
  <c r="AA38" i="1"/>
  <c r="AA84" i="1"/>
  <c r="AA100" i="1"/>
  <c r="X144" i="1"/>
  <c r="X35" i="1"/>
  <c r="U52" i="1"/>
  <c r="AA111" i="1"/>
  <c r="AA87" i="1"/>
  <c r="AA97" i="1"/>
  <c r="AA90" i="1"/>
  <c r="AA98" i="1"/>
  <c r="D13" i="24"/>
  <c r="AA109" i="1"/>
  <c r="AA141" i="1"/>
  <c r="AA49" i="1"/>
  <c r="X155" i="1"/>
  <c r="AA54" i="1"/>
  <c r="AA92" i="1"/>
  <c r="AA56" i="1"/>
  <c r="E22" i="13"/>
  <c r="AA133" i="1"/>
  <c r="E43" i="13"/>
  <c r="AL69" i="15"/>
  <c r="AA118" i="1"/>
  <c r="AA50" i="1"/>
  <c r="F13" i="24"/>
  <c r="T37" i="23"/>
  <c r="T38" i="23" s="1"/>
  <c r="S37" i="23"/>
  <c r="S38" i="23" s="1"/>
  <c r="J51" i="22"/>
  <c r="X51" i="1"/>
  <c r="X63" i="1"/>
  <c r="AA63" i="1" s="1"/>
  <c r="X147" i="1"/>
  <c r="T51" i="20"/>
  <c r="AP35" i="22"/>
  <c r="AO23" i="22"/>
  <c r="AO25" i="22" s="1"/>
  <c r="T25" i="22"/>
  <c r="X108" i="1"/>
  <c r="AO24" i="15"/>
  <c r="X150" i="1"/>
  <c r="Z51" i="22"/>
  <c r="AI70" i="15"/>
  <c r="E5" i="24" s="1"/>
  <c r="AE70" i="15"/>
  <c r="AA70" i="15"/>
  <c r="Z70" i="15"/>
  <c r="W70" i="15"/>
  <c r="X68" i="1"/>
  <c r="AA68" i="1" s="1"/>
  <c r="X70" i="1"/>
  <c r="AA70" i="1" s="1"/>
  <c r="X140" i="1"/>
  <c r="D60" i="13" s="1"/>
  <c r="X143" i="1"/>
  <c r="X105" i="1"/>
  <c r="X64" i="1"/>
  <c r="AA64" i="1" s="1"/>
  <c r="X119" i="1"/>
  <c r="AA119" i="1" s="1"/>
  <c r="X106" i="1"/>
  <c r="X66" i="1"/>
  <c r="AA66" i="1" s="1"/>
  <c r="X83" i="1"/>
  <c r="X107" i="1"/>
  <c r="D46" i="13"/>
  <c r="X73" i="1"/>
  <c r="AA73" i="1" s="1"/>
  <c r="X67" i="1"/>
  <c r="AA67" i="1" s="1"/>
  <c r="X61" i="1"/>
  <c r="AA61" i="1" s="1"/>
  <c r="U137" i="1"/>
  <c r="X43" i="1"/>
  <c r="AA43" i="1" s="1"/>
  <c r="X58" i="1"/>
  <c r="AA58" i="1" s="1"/>
  <c r="X55" i="1"/>
  <c r="AA55" i="1" s="1"/>
  <c r="X71" i="1"/>
  <c r="AO26" i="20"/>
  <c r="AJ70" i="15"/>
  <c r="X62" i="1"/>
  <c r="AA62" i="1" s="1"/>
  <c r="X72" i="1"/>
  <c r="AA72" i="1" s="1"/>
  <c r="X60" i="1"/>
  <c r="AA60" i="1" s="1"/>
  <c r="E56" i="13"/>
  <c r="AF70" i="15"/>
  <c r="AB70" i="15"/>
  <c r="X70" i="15"/>
  <c r="AP19" i="22"/>
  <c r="AP21" i="22" s="1"/>
  <c r="X136" i="1"/>
  <c r="D49" i="13" s="1"/>
  <c r="Y117" i="1"/>
  <c r="X93" i="1"/>
  <c r="AH70" i="15"/>
  <c r="AD70" i="15"/>
  <c r="P51" i="22"/>
  <c r="E13" i="24"/>
  <c r="Y42" i="1"/>
  <c r="AD42" i="1" s="1"/>
  <c r="Y40" i="1"/>
  <c r="X89" i="1"/>
  <c r="Y46" i="1"/>
  <c r="AD46" i="1" s="1"/>
  <c r="E54" i="13"/>
  <c r="Y86" i="1"/>
  <c r="AD86" i="1" s="1"/>
  <c r="X114" i="1"/>
  <c r="X120" i="1"/>
  <c r="AA120" i="1" s="1"/>
  <c r="X80" i="1"/>
  <c r="AP65" i="15"/>
  <c r="AP69" i="15" s="1"/>
  <c r="AO21" i="15"/>
  <c r="AO65" i="15"/>
  <c r="AO69" i="15" s="1"/>
  <c r="AG70" i="15"/>
  <c r="AC70" i="15"/>
  <c r="E12" i="24"/>
  <c r="AO34" i="15"/>
  <c r="AP27" i="15"/>
  <c r="AP35" i="15"/>
  <c r="AP22" i="15"/>
  <c r="AP38" i="15"/>
  <c r="AP29" i="20"/>
  <c r="AP19" i="20"/>
  <c r="AO25" i="20"/>
  <c r="T27" i="20"/>
  <c r="AO49" i="20"/>
  <c r="AL44" i="15"/>
  <c r="AP36" i="15"/>
  <c r="AK69" i="15"/>
  <c r="T32" i="20"/>
  <c r="AO29" i="20"/>
  <c r="S32" i="20"/>
  <c r="AP34" i="21"/>
  <c r="T45" i="21"/>
  <c r="AP28" i="21"/>
  <c r="AP24" i="21"/>
  <c r="N51" i="22"/>
  <c r="AO34" i="22"/>
  <c r="AO20" i="22"/>
  <c r="AO21" i="22" s="1"/>
  <c r="AP24" i="22"/>
  <c r="AP25" i="22" s="1"/>
  <c r="AN25" i="22"/>
  <c r="AO43" i="22"/>
  <c r="AO44" i="22" s="1"/>
  <c r="AF51" i="22"/>
  <c r="X51" i="22"/>
  <c r="AP25" i="20"/>
  <c r="V27" i="20"/>
  <c r="V59" i="20" s="1"/>
  <c r="AO22" i="20"/>
  <c r="AP26" i="20"/>
  <c r="AO21" i="20"/>
  <c r="AO20" i="20"/>
  <c r="AL27" i="20"/>
  <c r="AO53" i="20"/>
  <c r="AO54" i="20" s="1"/>
  <c r="AO42" i="20"/>
  <c r="AK51" i="20"/>
  <c r="AK59" i="20" s="1"/>
  <c r="AO50" i="20"/>
  <c r="AL51" i="20"/>
  <c r="AO44" i="21"/>
  <c r="AO45" i="21" s="1"/>
  <c r="AP36" i="21"/>
  <c r="S41" i="21"/>
  <c r="S49" i="21" s="1"/>
  <c r="AP38" i="21"/>
  <c r="AK41" i="21"/>
  <c r="AK49" i="21" s="1"/>
  <c r="AP21" i="21"/>
  <c r="AP46" i="22"/>
  <c r="AP50" i="22" s="1"/>
  <c r="W51" i="22"/>
  <c r="G51" i="22"/>
  <c r="T21" i="22"/>
  <c r="AO46" i="22"/>
  <c r="S21" i="22"/>
  <c r="F51" i="22"/>
  <c r="AB51" i="22"/>
  <c r="T41" i="21"/>
  <c r="AL41" i="21"/>
  <c r="AL49" i="21" s="1"/>
  <c r="AP40" i="21"/>
  <c r="AP33" i="21"/>
  <c r="AP45" i="21"/>
  <c r="AO33" i="23"/>
  <c r="AE51" i="22"/>
  <c r="AH51" i="22"/>
  <c r="O51" i="22"/>
  <c r="H51" i="22"/>
  <c r="K51" i="22"/>
  <c r="Y51" i="22"/>
  <c r="AJ51" i="22"/>
  <c r="AI32" i="1"/>
  <c r="Y96" i="1"/>
  <c r="AD96" i="1" s="1"/>
  <c r="X103" i="1"/>
  <c r="AA103" i="1" s="1"/>
  <c r="X81" i="1"/>
  <c r="Y48" i="1"/>
  <c r="E46" i="13"/>
  <c r="X24" i="1"/>
  <c r="X65" i="1"/>
  <c r="AA65" i="1" s="1"/>
  <c r="Y36" i="1"/>
  <c r="Y88" i="1"/>
  <c r="AD88" i="1" s="1"/>
  <c r="X104" i="1"/>
  <c r="AA104" i="1" s="1"/>
  <c r="X85" i="1"/>
  <c r="X79" i="1"/>
  <c r="X91" i="1"/>
  <c r="Y95" i="1"/>
  <c r="AD95" i="1" s="1"/>
  <c r="X130" i="1"/>
  <c r="Y115" i="1"/>
  <c r="AD115" i="1" s="1"/>
  <c r="X59" i="1"/>
  <c r="AA59" i="1" s="1"/>
  <c r="U33" i="1"/>
  <c r="Y102" i="1"/>
  <c r="X154" i="1"/>
  <c r="X47" i="1"/>
  <c r="X21" i="1"/>
  <c r="AA21" i="1" s="1"/>
  <c r="X41" i="1"/>
  <c r="X39" i="1"/>
  <c r="X116" i="1"/>
  <c r="AA116" i="1" s="1"/>
  <c r="X113" i="1"/>
  <c r="X57" i="1"/>
  <c r="AA57" i="1" s="1"/>
  <c r="U121" i="1"/>
  <c r="X77" i="1"/>
  <c r="AP60" i="15"/>
  <c r="T29" i="15"/>
  <c r="AK29" i="15"/>
  <c r="T60" i="15"/>
  <c r="AL29" i="15"/>
  <c r="AN69" i="15"/>
  <c r="AO25" i="15"/>
  <c r="AP25" i="15"/>
  <c r="T69" i="15"/>
  <c r="I157" i="1"/>
  <c r="AO40" i="15"/>
  <c r="O157" i="1"/>
  <c r="X45" i="1"/>
  <c r="T44" i="15"/>
  <c r="Y137" i="1"/>
  <c r="Y136" i="1"/>
  <c r="AB136" i="1" s="1"/>
  <c r="AB137" i="1" s="1"/>
  <c r="Y77" i="1"/>
  <c r="AB77" i="1" s="1"/>
  <c r="Y110" i="1"/>
  <c r="N157" i="1"/>
  <c r="L157" i="1"/>
  <c r="J157" i="1"/>
  <c r="G157" i="1"/>
  <c r="Y37" i="1"/>
  <c r="AB37" i="1" s="1"/>
  <c r="X37" i="1"/>
  <c r="K157" i="1"/>
  <c r="S51" i="20"/>
  <c r="R157" i="1"/>
  <c r="X94" i="1"/>
  <c r="Y94" i="1"/>
  <c r="AB94" i="1" s="1"/>
  <c r="Y33" i="1"/>
  <c r="Y35" i="1"/>
  <c r="AB35" i="1" s="1"/>
  <c r="M157" i="1"/>
  <c r="AO41" i="21"/>
  <c r="T52" i="1"/>
  <c r="AK29" i="1" s="1"/>
  <c r="AO40" i="20"/>
  <c r="AP35" i="23"/>
  <c r="AO35" i="23"/>
  <c r="AL25" i="22"/>
  <c r="AL51" i="22" s="1"/>
  <c r="F11" i="24" s="1"/>
  <c r="T121" i="1"/>
  <c r="AK31" i="1" s="1"/>
  <c r="T156" i="1"/>
  <c r="AK34" i="1" s="1"/>
  <c r="AO33" i="15"/>
  <c r="AK44" i="15"/>
  <c r="AD51" i="22"/>
  <c r="AC51" i="22"/>
  <c r="I51" i="22"/>
  <c r="E60" i="13"/>
  <c r="T137" i="1"/>
  <c r="Q157" i="1"/>
  <c r="AP25" i="21"/>
  <c r="AO41" i="20"/>
  <c r="AG51" i="22"/>
  <c r="M51" i="22"/>
  <c r="L51" i="22"/>
  <c r="AO30" i="20"/>
  <c r="P157" i="1"/>
  <c r="AK32" i="1"/>
  <c r="T74" i="1"/>
  <c r="AK30" i="1" s="1"/>
  <c r="AK60" i="15"/>
  <c r="S60" i="15"/>
  <c r="S44" i="15"/>
  <c r="AA51" i="22"/>
  <c r="AK51" i="22"/>
  <c r="D11" i="24" s="1"/>
  <c r="AI51" i="22"/>
  <c r="E11" i="24" s="1"/>
  <c r="T50" i="22"/>
  <c r="R51" i="22"/>
  <c r="AO32" i="22"/>
  <c r="AO48" i="22"/>
  <c r="U74" i="1"/>
  <c r="AL60" i="15"/>
  <c r="S157" i="1"/>
  <c r="H157" i="1"/>
  <c r="T33" i="1"/>
  <c r="AK28" i="1" s="1"/>
  <c r="S29" i="15"/>
  <c r="Q51" i="22"/>
  <c r="E10" i="24" s="1"/>
  <c r="AP29" i="15" l="1"/>
  <c r="AA71" i="1"/>
  <c r="AD71" i="1"/>
  <c r="AD74" i="1" s="1"/>
  <c r="AD94" i="1"/>
  <c r="AA93" i="1"/>
  <c r="AD93" i="1"/>
  <c r="AA51" i="1"/>
  <c r="AD51" i="1"/>
  <c r="AA45" i="1"/>
  <c r="AD45" i="1"/>
  <c r="AA113" i="1"/>
  <c r="AD113" i="1"/>
  <c r="AA41" i="1"/>
  <c r="AD41" i="1"/>
  <c r="AD52" i="1" s="1"/>
  <c r="AA89" i="1"/>
  <c r="AD89" i="1"/>
  <c r="AA108" i="1"/>
  <c r="AD108" i="1"/>
  <c r="AA24" i="1"/>
  <c r="AD24" i="1"/>
  <c r="AD33" i="1" s="1"/>
  <c r="AA80" i="1"/>
  <c r="AD80" i="1"/>
  <c r="AA106" i="1"/>
  <c r="AD106" i="1"/>
  <c r="AD77" i="1"/>
  <c r="AD121" i="1" s="1"/>
  <c r="AA47" i="1"/>
  <c r="AD47" i="1"/>
  <c r="AA91" i="1"/>
  <c r="AD91" i="1"/>
  <c r="AA105" i="1"/>
  <c r="AD105" i="1"/>
  <c r="AA79" i="1"/>
  <c r="AD79" i="1"/>
  <c r="AA114" i="1"/>
  <c r="AD114" i="1"/>
  <c r="AB156" i="1"/>
  <c r="AA85" i="1"/>
  <c r="AD85" i="1"/>
  <c r="AA81" i="1"/>
  <c r="AD81" i="1"/>
  <c r="AA107" i="1"/>
  <c r="AD107" i="1"/>
  <c r="AA83" i="1"/>
  <c r="AD83" i="1"/>
  <c r="E21" i="13"/>
  <c r="AO51" i="20"/>
  <c r="AO29" i="15"/>
  <c r="S70" i="15"/>
  <c r="D4" i="24" s="1"/>
  <c r="AA154" i="1"/>
  <c r="AA143" i="1"/>
  <c r="D21" i="13"/>
  <c r="D25" i="13" s="1"/>
  <c r="Y157" i="1"/>
  <c r="AA144" i="1"/>
  <c r="X156" i="1"/>
  <c r="D43" i="13"/>
  <c r="D50" i="13" s="1"/>
  <c r="X137" i="1"/>
  <c r="X52" i="1"/>
  <c r="AI29" i="1" s="1"/>
  <c r="U157" i="1"/>
  <c r="X157" i="1" s="1"/>
  <c r="X74" i="1"/>
  <c r="AA151" i="1"/>
  <c r="X33" i="1"/>
  <c r="AI28" i="1" s="1"/>
  <c r="AA42" i="1"/>
  <c r="AB42" i="1"/>
  <c r="AA155" i="1"/>
  <c r="AA95" i="1"/>
  <c r="AB95" i="1"/>
  <c r="AA40" i="1"/>
  <c r="AB40" i="1"/>
  <c r="AA48" i="1"/>
  <c r="AB48" i="1"/>
  <c r="AA102" i="1"/>
  <c r="AB102" i="1"/>
  <c r="AA86" i="1"/>
  <c r="AB86" i="1"/>
  <c r="AA147" i="1"/>
  <c r="AA88" i="1"/>
  <c r="AB88" i="1"/>
  <c r="AA96" i="1"/>
  <c r="AB96" i="1"/>
  <c r="AA150" i="1"/>
  <c r="AA110" i="1"/>
  <c r="AB110" i="1"/>
  <c r="AA115" i="1"/>
  <c r="AB115" i="1"/>
  <c r="AA36" i="1"/>
  <c r="AB36" i="1"/>
  <c r="AA46" i="1"/>
  <c r="AB46" i="1"/>
  <c r="AA117" i="1"/>
  <c r="AB117" i="1"/>
  <c r="AP51" i="22"/>
  <c r="AO49" i="21"/>
  <c r="T49" i="21"/>
  <c r="T59" i="20"/>
  <c r="F6" i="24" s="1"/>
  <c r="S59" i="20"/>
  <c r="D6" i="24" s="1"/>
  <c r="AL59" i="20"/>
  <c r="F7" i="24" s="1"/>
  <c r="AN29" i="23"/>
  <c r="AN38" i="23" s="1"/>
  <c r="AP23" i="20"/>
  <c r="T70" i="15"/>
  <c r="F4" i="24" s="1"/>
  <c r="AK70" i="15"/>
  <c r="D5" i="24" s="1"/>
  <c r="AO27" i="20"/>
  <c r="AO32" i="20"/>
  <c r="D7" i="24"/>
  <c r="T51" i="22"/>
  <c r="F10" i="24" s="1"/>
  <c r="M7" i="24" s="1"/>
  <c r="AA35" i="1"/>
  <c r="AA33" i="1"/>
  <c r="AA37" i="1"/>
  <c r="AA140" i="1"/>
  <c r="AA74" i="1"/>
  <c r="AA94" i="1"/>
  <c r="D35" i="13"/>
  <c r="AA39" i="1"/>
  <c r="AA77" i="1"/>
  <c r="E49" i="13"/>
  <c r="E50" i="13" s="1"/>
  <c r="AA136" i="1"/>
  <c r="AA130" i="1"/>
  <c r="AO37" i="23"/>
  <c r="AO38" i="23" s="1"/>
  <c r="L8" i="24"/>
  <c r="D55" i="13"/>
  <c r="D54" i="13"/>
  <c r="E35" i="13"/>
  <c r="E57" i="13"/>
  <c r="D56" i="13"/>
  <c r="E55" i="13"/>
  <c r="AP44" i="15"/>
  <c r="AP70" i="15" s="1"/>
  <c r="AO35" i="22"/>
  <c r="X121" i="1"/>
  <c r="AI31" i="1" s="1"/>
  <c r="D57" i="13"/>
  <c r="AL70" i="15"/>
  <c r="F5" i="24" s="1"/>
  <c r="AN70" i="15"/>
  <c r="G5" i="24" s="1"/>
  <c r="F8" i="24"/>
  <c r="AP44" i="20"/>
  <c r="AP26" i="21"/>
  <c r="AO44" i="15"/>
  <c r="AP48" i="20"/>
  <c r="L6" i="24"/>
  <c r="L5" i="24"/>
  <c r="AO23" i="20"/>
  <c r="AP27" i="20"/>
  <c r="D12" i="24"/>
  <c r="K8" i="24" s="1"/>
  <c r="AP31" i="20"/>
  <c r="AN32" i="20"/>
  <c r="AN59" i="20" s="1"/>
  <c r="AP30" i="20"/>
  <c r="D8" i="24"/>
  <c r="F9" i="24"/>
  <c r="D9" i="24"/>
  <c r="L4" i="24"/>
  <c r="S51" i="22"/>
  <c r="D10" i="24" s="1"/>
  <c r="K7" i="24" s="1"/>
  <c r="V25" i="22"/>
  <c r="V51" i="22" s="1"/>
  <c r="AO50" i="22"/>
  <c r="L7" i="24"/>
  <c r="F12" i="24"/>
  <c r="M8" i="24" s="1"/>
  <c r="AJ31" i="1"/>
  <c r="AO60" i="15"/>
  <c r="T157" i="1"/>
  <c r="AP23" i="21"/>
  <c r="D34" i="13"/>
  <c r="AP33" i="23"/>
  <c r="AP37" i="23" s="1"/>
  <c r="AP38" i="23" s="1"/>
  <c r="G12" i="24"/>
  <c r="AJ29" i="1"/>
  <c r="E34" i="13"/>
  <c r="E14" i="24"/>
  <c r="AI30" i="1"/>
  <c r="D14" i="13"/>
  <c r="AJ30" i="1"/>
  <c r="E14" i="13"/>
  <c r="AJ28" i="1"/>
  <c r="Y139" i="1"/>
  <c r="AA139" i="1" s="1"/>
  <c r="AP35" i="21"/>
  <c r="AP41" i="20"/>
  <c r="AP40" i="20"/>
  <c r="AN51" i="22"/>
  <c r="E16" i="13"/>
  <c r="AJ33" i="1"/>
  <c r="AD157" i="1" l="1"/>
  <c r="AA156" i="1"/>
  <c r="AB52" i="1"/>
  <c r="D16" i="13"/>
  <c r="AI33" i="1"/>
  <c r="AI36" i="1" s="1"/>
  <c r="AB121" i="1"/>
  <c r="AA137" i="1"/>
  <c r="K5" i="24"/>
  <c r="AO59" i="20"/>
  <c r="AP32" i="20"/>
  <c r="AP51" i="20"/>
  <c r="AA52" i="1"/>
  <c r="AA121" i="1"/>
  <c r="AO70" i="15"/>
  <c r="D15" i="13"/>
  <c r="D17" i="13" s="1"/>
  <c r="E15" i="13"/>
  <c r="E17" i="13" s="1"/>
  <c r="D61" i="13"/>
  <c r="D36" i="13"/>
  <c r="V70" i="15"/>
  <c r="G4" i="24" s="1"/>
  <c r="N4" i="24" s="1"/>
  <c r="G10" i="24"/>
  <c r="G13" i="24"/>
  <c r="N8" i="24" s="1"/>
  <c r="M4" i="24"/>
  <c r="M5" i="24"/>
  <c r="G7" i="24"/>
  <c r="L9" i="24"/>
  <c r="G11" i="24"/>
  <c r="AO51" i="22"/>
  <c r="G6" i="24"/>
  <c r="K6" i="24"/>
  <c r="G9" i="24"/>
  <c r="M6" i="24"/>
  <c r="F14" i="24"/>
  <c r="AJ36" i="1"/>
  <c r="AJ34" i="1"/>
  <c r="AJ35" i="1" s="1"/>
  <c r="F34" i="13" s="1"/>
  <c r="E29" i="13"/>
  <c r="G8" i="24"/>
  <c r="AP41" i="21"/>
  <c r="AP49" i="21" s="1"/>
  <c r="AK36" i="1"/>
  <c r="AK35" i="1"/>
  <c r="K4" i="24"/>
  <c r="D14" i="24"/>
  <c r="E36" i="13"/>
  <c r="AP59" i="20" l="1"/>
  <c r="AB157" i="1"/>
  <c r="D29" i="13" s="1"/>
  <c r="D30" i="13" s="1"/>
  <c r="AA157" i="1"/>
  <c r="N7" i="24"/>
  <c r="N5" i="24"/>
  <c r="M9" i="24"/>
  <c r="K9" i="24"/>
  <c r="N6" i="24"/>
  <c r="F15" i="13"/>
  <c r="F56" i="13"/>
  <c r="F43" i="13"/>
  <c r="F47" i="13"/>
  <c r="F45" i="13"/>
  <c r="F57" i="13"/>
  <c r="F21" i="13"/>
  <c r="F48" i="13"/>
  <c r="F55" i="13"/>
  <c r="F44" i="13"/>
  <c r="F23" i="13"/>
  <c r="F54" i="13"/>
  <c r="F22" i="13"/>
  <c r="F46" i="13"/>
  <c r="F59" i="13"/>
  <c r="F50" i="13"/>
  <c r="F35" i="13"/>
  <c r="F49" i="13"/>
  <c r="F60" i="13"/>
  <c r="F58" i="13"/>
  <c r="E61" i="13"/>
  <c r="F61" i="13" s="1"/>
  <c r="F16" i="13"/>
  <c r="G14" i="24"/>
  <c r="E25" i="13"/>
  <c r="F25" i="13" s="1"/>
  <c r="F14" i="13"/>
  <c r="E30" i="13"/>
  <c r="F30" i="13" s="1"/>
  <c r="F29" i="13"/>
  <c r="F36" i="13"/>
  <c r="F17" i="13"/>
  <c r="AI34" i="1" l="1"/>
  <c r="AI35" i="1" s="1"/>
  <c r="N9" i="2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Michał Guła</author>
  </authors>
  <commentList>
    <comment ref="AD19" authorId="0" shapeId="0" xr:uid="{D7C84849-2A87-4FAB-8F8D-387B6480EEED}">
      <text>
        <r>
          <rPr>
            <b/>
            <sz val="9"/>
            <color indexed="81"/>
            <rFont val="Tahoma"/>
            <family val="2"/>
            <charset val="238"/>
          </rPr>
          <t>Michał Guła: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<sst xmlns="http://schemas.openxmlformats.org/spreadsheetml/2006/main" count="1427" uniqueCount="270">
  <si>
    <t>samokształcenie</t>
  </si>
  <si>
    <t>forma zakończenia semestru</t>
  </si>
  <si>
    <t>punkty ECTS</t>
  </si>
  <si>
    <t>ogólna liczba godzin dydaktycznych</t>
  </si>
  <si>
    <t>SUMA GODZIN DYDAKTYCZNYCH</t>
  </si>
  <si>
    <t>wykład (WY)</t>
  </si>
  <si>
    <t>seminarium (SE)</t>
  </si>
  <si>
    <t>ćwiczenia kierunkowe - niekliniczne (CN)</t>
  </si>
  <si>
    <t>ćwiczenia w warunkach symulowanych (CS)</t>
  </si>
  <si>
    <t>ćwiczenia laboratoryjne (CL)</t>
  </si>
  <si>
    <t>ćwiczenia kliniczne (CK)</t>
  </si>
  <si>
    <t>zajęcia praktyczne przy pacjencie (PP)</t>
  </si>
  <si>
    <t>ćwiczenia specjalistyczne - magisterskie (CM)</t>
  </si>
  <si>
    <t>lektoraty (LE)</t>
  </si>
  <si>
    <t>praktyka zawodowa (PZ)</t>
  </si>
  <si>
    <t>liczba godzin z nauczycielem</t>
  </si>
  <si>
    <t>zajęcia wychowania fizycznego-obowiązkowe (WF)</t>
  </si>
  <si>
    <r>
      <t xml:space="preserve">Kierunek </t>
    </r>
    <r>
      <rPr>
        <b/>
        <sz val="11"/>
        <rFont val="Arial"/>
        <family val="2"/>
        <charset val="238"/>
      </rPr>
      <t>Fizjoterapia</t>
    </r>
  </si>
  <si>
    <r>
      <t xml:space="preserve">Forma studiów </t>
    </r>
    <r>
      <rPr>
        <b/>
        <sz val="11"/>
        <rFont val="Arial"/>
        <family val="2"/>
        <charset val="238"/>
      </rPr>
      <t>stacjonarna</t>
    </r>
  </si>
  <si>
    <t>Lp.</t>
  </si>
  <si>
    <t>Anatomia prawidłowa człowieka 1</t>
  </si>
  <si>
    <t>Anatomia prawidłowa człowieka 2</t>
  </si>
  <si>
    <t>Biochemia</t>
  </si>
  <si>
    <t>Biofizyka</t>
  </si>
  <si>
    <t>Kinezyterapia 1</t>
  </si>
  <si>
    <t>Fizjoterapia ogólna 1</t>
  </si>
  <si>
    <t>Fizjoterapia ogólna 2</t>
  </si>
  <si>
    <t>Suma</t>
  </si>
  <si>
    <t>Patologia ogólna</t>
  </si>
  <si>
    <t>Przedmiot wolnego wyboru 1</t>
  </si>
  <si>
    <t>Przedmiot wolnego wyboru 2</t>
  </si>
  <si>
    <t>Kliniczne podstawy fizjoterapii w psychiatrii</t>
  </si>
  <si>
    <t>Kliniczne podstawy fizjoterapii w geriatrii</t>
  </si>
  <si>
    <t>Kliniczne podstawy fizjoterapii w chirurgii</t>
  </si>
  <si>
    <t>ćwiczenia audytoryjne (CA)</t>
  </si>
  <si>
    <t>Wychowanie fizyczne 1</t>
  </si>
  <si>
    <t>Wychowanie fizyczne 2</t>
  </si>
  <si>
    <t>e-learning (EL)</t>
  </si>
  <si>
    <r>
      <t xml:space="preserve">Studia </t>
    </r>
    <r>
      <rPr>
        <b/>
        <sz val="11"/>
        <rFont val="Arial"/>
        <family val="2"/>
        <charset val="238"/>
      </rPr>
      <t>jednolite magisterskie</t>
    </r>
  </si>
  <si>
    <t>Anatomia rentgenowska</t>
  </si>
  <si>
    <t>Ergonomia</t>
  </si>
  <si>
    <t>Podstawy prawa</t>
  </si>
  <si>
    <t>Praktyki</t>
  </si>
  <si>
    <t>Autorska oferta uczelni</t>
  </si>
  <si>
    <t>RAZEM</t>
  </si>
  <si>
    <t>Moduł nauk w zakresie podstaw fizjoterapii</t>
  </si>
  <si>
    <t>Moduł nauk w zakresie fizjoterapii klinicznej</t>
  </si>
  <si>
    <t>Farmakologia w fizjoterapii</t>
  </si>
  <si>
    <t>Kinezyterapia 2</t>
  </si>
  <si>
    <t>Masaż 2</t>
  </si>
  <si>
    <t>Masaż 1</t>
  </si>
  <si>
    <t>Kliniczne podstawy fizjoterapii w intensywnej terapii</t>
  </si>
  <si>
    <t>Kliniczne podstawy fizjoterapii w medycynie sportowej</t>
  </si>
  <si>
    <t>Dydaktyka fizjoterapii</t>
  </si>
  <si>
    <t>Zarządzanie i marketing</t>
  </si>
  <si>
    <t>ECTS</t>
  </si>
  <si>
    <t>%</t>
  </si>
  <si>
    <t>godz.</t>
  </si>
  <si>
    <t>Wymiar praktyk zawodowych</t>
  </si>
  <si>
    <t>Przynajmniej 160 ECTS z zakresu fizjoterapii - na podstawie zapisów ustawy o zawodzie fizjoterapeuty z dnia 25 września 2015 r., art. 13.3, ust. 1.</t>
  </si>
  <si>
    <t>Moduły z zakresu fizjoterapii</t>
  </si>
  <si>
    <t>Moduły/przedmioty związane z prowadzeniem badań naukowych</t>
  </si>
  <si>
    <t>Opracował: mgr inż. Sławomir Jarząb</t>
  </si>
  <si>
    <r>
      <t xml:space="preserve">Kierunek </t>
    </r>
    <r>
      <rPr>
        <b/>
        <sz val="10"/>
        <rFont val="Calibri"/>
        <family val="2"/>
        <charset val="238"/>
        <scheme val="minor"/>
      </rPr>
      <t>Fizjoterapia</t>
    </r>
  </si>
  <si>
    <r>
      <t xml:space="preserve">Forma studiów </t>
    </r>
    <r>
      <rPr>
        <b/>
        <sz val="10"/>
        <rFont val="Calibri"/>
        <family val="2"/>
        <charset val="238"/>
        <scheme val="minor"/>
      </rPr>
      <t>stacjonarna</t>
    </r>
  </si>
  <si>
    <r>
      <t xml:space="preserve">Studia </t>
    </r>
    <r>
      <rPr>
        <b/>
        <sz val="10"/>
        <rFont val="Calibri"/>
        <family val="2"/>
        <charset val="238"/>
        <scheme val="minor"/>
      </rPr>
      <t>jednolite magisterskie</t>
    </r>
  </si>
  <si>
    <r>
      <t xml:space="preserve">Rok studiów </t>
    </r>
    <r>
      <rPr>
        <b/>
        <sz val="11"/>
        <rFont val="Arial"/>
        <family val="2"/>
        <charset val="238"/>
      </rPr>
      <t>1-5</t>
    </r>
  </si>
  <si>
    <t>Biologia medyczna z genetyką</t>
  </si>
  <si>
    <t>semestr</t>
  </si>
  <si>
    <t>Biomechanika</t>
  </si>
  <si>
    <t>Pierwsza pomoc</t>
  </si>
  <si>
    <t>A. BIOMEDYCZNE PODSTAWY FIZJOTERAPII</t>
  </si>
  <si>
    <t xml:space="preserve">B. NAUKI OGÓLNE </t>
  </si>
  <si>
    <t>Zdrowie publiczne z demografią i epidemiologią</t>
  </si>
  <si>
    <t>Filozofia i bioetyka</t>
  </si>
  <si>
    <t>Wyroby medyczne</t>
  </si>
  <si>
    <t>Terapia manualna</t>
  </si>
  <si>
    <t xml:space="preserve">C. PODSTAWY FIZJOTERAPII </t>
  </si>
  <si>
    <t>D. FIZJOTERAPIA KLINICZNA</t>
  </si>
  <si>
    <t>E. METODOLOGIA BADAŃ NAUKOWYCH</t>
  </si>
  <si>
    <t>Pedagogika ogólna i specjalna</t>
  </si>
  <si>
    <t>Socjologia ogólna i niepełnosprawności</t>
  </si>
  <si>
    <t>Język obcy 1</t>
  </si>
  <si>
    <t>Język obcy 2</t>
  </si>
  <si>
    <t>Kształcenie ruchowe i metodyka nauczania ruchu 1</t>
  </si>
  <si>
    <t>Kształcenie ruchowe i metodyka nauczania ruchu 2</t>
  </si>
  <si>
    <t>Kształcenie ruchowe i metodyka nauczania ruchu 3 - pływanie</t>
  </si>
  <si>
    <t>Kliniczne podstawy fizjoterapii w pediatrii</t>
  </si>
  <si>
    <t>Kliniczne podstawy fizjoterapii w neurologii dziecięcej</t>
  </si>
  <si>
    <t>Kliniczne podstawy fizjoterapii w pulmonologii</t>
  </si>
  <si>
    <t>Kliniczne podstawy fizjoterapii w ginekologii i położnictwie</t>
  </si>
  <si>
    <t>Fizjoterapia kliniczna w dysfunkcjach układu ruchu w reumatologii</t>
  </si>
  <si>
    <t>Fizjoterapia kliniczna w dysfunkcjach układu ruchu w wieku rozwojowym</t>
  </si>
  <si>
    <t>Fizjoterapia w chorobach wewnętrznych w pulmonologii</t>
  </si>
  <si>
    <t xml:space="preserve">Fizjoterapia w chorobach wewnętrznych w chirurgii </t>
  </si>
  <si>
    <t>Fizjoterapia w chorobach wewnętrznych w ginekologii i położnictwie</t>
  </si>
  <si>
    <t>Fizjoterapia w chorobach wewnętrznych w pediatrii</t>
  </si>
  <si>
    <t>Fizjoterapia w chorobach wewnętrznych w geriatrii</t>
  </si>
  <si>
    <t>Fizjoterapia w chorobach wewnętrznych w psychiatrii</t>
  </si>
  <si>
    <t>Fizjoterapia w chorobach wewnętrznych w onkologii i medycynie paliatywnej</t>
  </si>
  <si>
    <t>Fizjologia 1 - fizjologia ogólna, fizjologia bólu i diagnostyka fizjologiczna</t>
  </si>
  <si>
    <t>Fizjologia 2 - fizjologia wysiłku fizycznego</t>
  </si>
  <si>
    <t>G. Autorska oferta uczelni</t>
  </si>
  <si>
    <t>E</t>
  </si>
  <si>
    <t>Anatomia palpacyjna i funkcjonalna</t>
  </si>
  <si>
    <t>zal</t>
  </si>
  <si>
    <t>Kinezyterapia 3</t>
  </si>
  <si>
    <t>Diagnostyka funkcjonalna w dysfunkcjach układu ruchu 1</t>
  </si>
  <si>
    <t>Diagnostyka funkcjonalna w dysfunkcjach układu ruchu 2</t>
  </si>
  <si>
    <t>Diagnostyka funkcjonalna w wieku rozwojowym 1</t>
  </si>
  <si>
    <t>Diagnostyka funkcjonalna w wieku rozwojowym 2</t>
  </si>
  <si>
    <t>Planowanie fizjoterapii w dysfunkcjach układu ruchu 1</t>
  </si>
  <si>
    <t>Planowanie fizjoterapii w dysfunkcjach układu ruchu 2</t>
  </si>
  <si>
    <t>Planowanie fizjoterapii w wieku rozwojowym 1</t>
  </si>
  <si>
    <t>Planowanie fizjoterapii w wieku rozwojowym 2</t>
  </si>
  <si>
    <t>Język obcy 3</t>
  </si>
  <si>
    <t>Język obcy 4</t>
  </si>
  <si>
    <t>Medycyna fizykalna 1 – podstawy fizykoterapii</t>
  </si>
  <si>
    <t>Medycyna fizykalna 2 – nowoczesne metody fizykoterapii</t>
  </si>
  <si>
    <t>Praktyka asystencka</t>
  </si>
  <si>
    <t>Wakacyjna praktyka z kinezyterapii</t>
  </si>
  <si>
    <t>Praktyka z fizjoterapii klinicznej, fizykoterapii i masażu</t>
  </si>
  <si>
    <t>Wakacyjna praktyka profilowana - wybieralna</t>
  </si>
  <si>
    <t>F. PRAKTYKI FIZJOTERAPEUTYCZNE - ZAKRES PRAKTYK</t>
  </si>
  <si>
    <t>Historia fizjoterapii</t>
  </si>
  <si>
    <t>Sport osób z niepełnosprawnościami</t>
  </si>
  <si>
    <t>Seminarium magisterskie 1</t>
  </si>
  <si>
    <t>Seminarium magisterskie 2</t>
  </si>
  <si>
    <t>Praca w zespole badawczym 1</t>
  </si>
  <si>
    <t>Praca w zespole badawczym 2</t>
  </si>
  <si>
    <t>Adaptowana aktywność fizyczna</t>
  </si>
  <si>
    <t>Metody specjalne fizjoterapii 1</t>
  </si>
  <si>
    <t>Metody specjalne fizjoterapii 2</t>
  </si>
  <si>
    <t>A</t>
  </si>
  <si>
    <t>minimum</t>
  </si>
  <si>
    <t>jest</t>
  </si>
  <si>
    <t>B</t>
  </si>
  <si>
    <t>C</t>
  </si>
  <si>
    <t>D</t>
  </si>
  <si>
    <t>F</t>
  </si>
  <si>
    <t>G</t>
  </si>
  <si>
    <t>Kliniczne podstawy fizjoterapii w reumatologii</t>
  </si>
  <si>
    <t>razem</t>
  </si>
  <si>
    <t xml:space="preserve">Realizacja studiów o profilu ogólnoakademickim wymaga by program studiów obejmował zajęcia lub grupy zajęć związane z prowadzoną w uczelni działalnością naukową w dyscyplinie naukowej, do której jest przyporządkowany kierunkek studiów, którym przypisano punkty ECTS w wymiarze większym niż 50% liczby punktów ECTS koniecznej do ukończenia studiów. Grupy przedmiotów (lub przedmioty), w ramach których wprowadzone zostaną efekty kształcenia związane przygotowywaniem studentów do prowadzenia działalności naukowej lub udział w tej działalności w planie studiów oznaczono „*”. (ROZPORZĄDZENIE MINISTRA NAUKI I SZKOLNICTWA WYŻSZEGO z dnia 26 lipca 2019 r. w sprawie standardów kształcenia fizjoterapeutów)
</t>
  </si>
  <si>
    <t>Szczegóły realizacji poszczególnych etapów praktyki zawodowej, zostaną uregulowane zapisami w Regulaminie odbywania praktyki zawodowej dla kierunku fizjoterapia, w odniesieniu do obowiązujących zapisów legislacyjnych (ROZPORZĄDZENIE MINISTRA NAUKI I SZKOLNICTWA WYŻSZEGO z dnia 26 lipca 2019 r. w sprawie standardów kształcenia fizjoterapeutów) i wewnętrznych uczelni.</t>
  </si>
  <si>
    <t>Praktyka z fizjoterapii klinicznej, fizykoterapii i masażu - praktyka semestralna</t>
  </si>
  <si>
    <t>Zajęcia z zakresu dziedziny nauk humanistycznych i społecznych</t>
  </si>
  <si>
    <t>Moduł nauk ogólnych (wybrane przedmioty)</t>
  </si>
  <si>
    <t>Moduł zajęć z języka obcego</t>
  </si>
  <si>
    <t>Przedmiot fakultatywny 1</t>
  </si>
  <si>
    <t>Przedmiot fakultatywny 2</t>
  </si>
  <si>
    <t>Przedmiot fakultatywny 3</t>
  </si>
  <si>
    <t>Przedmiot fakultatywny 4</t>
  </si>
  <si>
    <t>Przedmiot fakultatywny 5</t>
  </si>
  <si>
    <t>Przedmiot fakultatywny 6</t>
  </si>
  <si>
    <t>Przedmiot fakultatywny 7</t>
  </si>
  <si>
    <t>Przedmiot fakultatywny 8</t>
  </si>
  <si>
    <t>Przedmiot fakultatywny 9</t>
  </si>
  <si>
    <t>Przedmiot fakultatywny 10</t>
  </si>
  <si>
    <t>Na podstawie zapisów ROZPORZĄDZENIA MINISTRA NAUKI I SZKOLNICTWA WYŻSZEGO z dnia 26 lipca 2019 r. w sprawie standardów kształcenia fizjoterapeutów, program studiów dla kierunku studiów umożliwia studentom uzyskanie nie mniej niż 5 punktów ECTS w ramach zajęć z dziedziny nauk humanistycznych lub nauk społecznych</t>
  </si>
  <si>
    <t>Zajęcia wybieralne</t>
  </si>
  <si>
    <t>Na podstawie zapisów ROZPORZĄDZENIA MINISTRA NAUKI I SZKOLNICTWA WYŻSZEGO z dnia 26 lipca 2019 r. w sprawie standardów kształcenia fizjoterapeutów "do dyspozycji uczelni pozostawia się nie mniej niż 500 godzin (30 punktów ECTS), które mogą być realizowane jako zajęcia uzupełniające efekty uczenia się w kategorii wiedzy, umiejętności lub kompetencji społecznych"</t>
  </si>
  <si>
    <t>Wakacyjna praktyka profilowana - wybieralna (semestr 6)</t>
  </si>
  <si>
    <t>Wakacyjna praktyka profilowana - wybieralna (semestr 8)</t>
  </si>
  <si>
    <t>Godziny do dyspozycji uczelni</t>
  </si>
  <si>
    <t>Medycyna fizykalna 3 – balneoklimatologia i odnowa biologiczna</t>
  </si>
  <si>
    <t>Ekonomia, system ochrony zdrowia i technologie informacyjne</t>
  </si>
  <si>
    <t>godz. kont.</t>
  </si>
  <si>
    <r>
      <t xml:space="preserve">Rok studiów </t>
    </r>
    <r>
      <rPr>
        <b/>
        <sz val="11"/>
        <rFont val="Arial"/>
        <family val="2"/>
        <charset val="238"/>
      </rPr>
      <t>1</t>
    </r>
  </si>
  <si>
    <t>semestr zimowy - I</t>
  </si>
  <si>
    <t>semestr letni - II</t>
  </si>
  <si>
    <t>ćwiczenia audytoryjne CA)</t>
  </si>
  <si>
    <t>* - przedmioty, w ramach, których realizowane są efekty kształcenia związane ze zdobywaniem przez studenta pogłębionej wiedzy oraz umiejętności prowadzenia badań naukowych</t>
  </si>
  <si>
    <t>Uzgodniono z Samorządem</t>
  </si>
  <si>
    <t>Sporządził</t>
  </si>
  <si>
    <t>data i podpis Dziekana Wydziału</t>
  </si>
  <si>
    <r>
      <t xml:space="preserve">Rok studiów </t>
    </r>
    <r>
      <rPr>
        <b/>
        <sz val="11"/>
        <rFont val="Arial"/>
        <family val="2"/>
        <charset val="238"/>
      </rPr>
      <t>2</t>
    </r>
  </si>
  <si>
    <r>
      <t xml:space="preserve">Rok studiów </t>
    </r>
    <r>
      <rPr>
        <b/>
        <sz val="11"/>
        <rFont val="Arial"/>
        <family val="2"/>
        <charset val="238"/>
      </rPr>
      <t>3</t>
    </r>
  </si>
  <si>
    <r>
      <t xml:space="preserve">Rok studiów </t>
    </r>
    <r>
      <rPr>
        <b/>
        <sz val="11"/>
        <rFont val="Arial"/>
        <family val="2"/>
        <charset val="238"/>
      </rPr>
      <t>4</t>
    </r>
  </si>
  <si>
    <r>
      <t xml:space="preserve">Rok studiów </t>
    </r>
    <r>
      <rPr>
        <b/>
        <sz val="11"/>
        <rFont val="Arial"/>
        <family val="2"/>
        <charset val="238"/>
      </rPr>
      <t>5</t>
    </r>
  </si>
  <si>
    <t>C. PODSTAWY FIZJOTERAPII</t>
  </si>
  <si>
    <t>A-F</t>
  </si>
  <si>
    <t>Metodologia badań naukowych</t>
  </si>
  <si>
    <t>*</t>
  </si>
  <si>
    <t>Kliniczne podstawy fizjoterapii w ortopedii i traumatologii 1</t>
  </si>
  <si>
    <t>Kliniczne podstawy fizjoterapii w ortopedii i traumatologii 2</t>
  </si>
  <si>
    <t>Kliniczne podstawy fizjoterapii w neurologii i neurochirurgii 1</t>
  </si>
  <si>
    <t>Kliniczne podstawy fizjoterapii w neurologii i neurochirurgii 2</t>
  </si>
  <si>
    <t>Kliniczne podstawy fizjoterapii w kardiologii i kardiochirurgii 1</t>
  </si>
  <si>
    <t>Kliniczne podstawy fizjoterapii w kardiologii i kardiochirurgii 2</t>
  </si>
  <si>
    <t>Kliniczne podstawy fizjoterapii w onkologii i medycynie paliatywnej 1</t>
  </si>
  <si>
    <t>Kliniczne podstawy fizjoterapii w onkologii i medycynie paliatywnej 2</t>
  </si>
  <si>
    <t>Fizjoterapia kliniczna w dysfunkcjach układu ruchu w medycynie sportowej 1</t>
  </si>
  <si>
    <t>Fizjoterapia kliniczna w dysfunkcjach układu ruchu w medycynie sportowej 2</t>
  </si>
  <si>
    <t>Fizjoterapia kliniczna w dysfunkcjach układu ruchu w ortopedii i traumatologii 1</t>
  </si>
  <si>
    <t>Fizjoterapia kliniczna w dysfunkcjach układu ruchu w ortopedii i traumatologii 2</t>
  </si>
  <si>
    <t>Fizjoterapia w chorobach wewnętrznych w kardiologii i kardiochirurgii 1</t>
  </si>
  <si>
    <t>Fizjoterapia w chorobach wewnętrznych w kardiologii i kardiochirurgii 2</t>
  </si>
  <si>
    <t>Fizjoterapia kliniczna w dysfunkcjach układu ruchu w neurologii i neurochirurgii 1</t>
  </si>
  <si>
    <t>Fizjoterapia kliniczna w dysfunkcjach układu ruchu w neurologii i neurochirurgii 2</t>
  </si>
  <si>
    <t>Rozwój psychomotoryczny dziecka</t>
  </si>
  <si>
    <t>semestr zimowy - III</t>
  </si>
  <si>
    <t>semestr letni - IV</t>
  </si>
  <si>
    <t>semestr zimowy - V</t>
  </si>
  <si>
    <t>semestr letni - VI</t>
  </si>
  <si>
    <t>semestr zimowy - VII</t>
  </si>
  <si>
    <t>semestr letni - VIII</t>
  </si>
  <si>
    <t>semestr zimowy - IX</t>
  </si>
  <si>
    <t>semestr letni - X</t>
  </si>
  <si>
    <t>Autorska oferta uczelni (przedmioty fakultatywne i przedmioty wolnego wyboru)</t>
  </si>
  <si>
    <t>Współczesne metody leczenia skolioz</t>
  </si>
  <si>
    <t>Przedmiot fakultatywny 11</t>
  </si>
  <si>
    <t>Psychologia 1 - psychologia ogólna i psychoterapia</t>
  </si>
  <si>
    <t>Kinezjologia</t>
  </si>
  <si>
    <t>Psychologia 2 - psychologia kliniczna i komunikacja kliniczna</t>
  </si>
  <si>
    <t>Diagnostyka obrazowa</t>
  </si>
  <si>
    <t>Podstawy kinesiotapingu</t>
  </si>
  <si>
    <t>Fizjoterapia w schorzeniach uroginekologicznych</t>
  </si>
  <si>
    <t>rok</t>
  </si>
  <si>
    <t>praktyka zawodowa</t>
  </si>
  <si>
    <t>punkty ECTS w semestrze</t>
  </si>
  <si>
    <t>SUMA PUNKTÓW ECTS ZA PRZEDMIOT</t>
  </si>
  <si>
    <t>Przedmiot (nazwa)</t>
  </si>
  <si>
    <t>Rodzaj zajęć (obowiązkowe / wolnego wyboru / ograniczonego wyboru)</t>
  </si>
  <si>
    <t>wolnego wyboru</t>
  </si>
  <si>
    <t>obowiązkowy</t>
  </si>
  <si>
    <t>ograniczonego wyboru</t>
  </si>
  <si>
    <r>
      <t>Rok studiów 1-</t>
    </r>
    <r>
      <rPr>
        <b/>
        <sz val="11"/>
        <rFont val="Arial"/>
        <family val="2"/>
        <charset val="238"/>
      </rPr>
      <t>5</t>
    </r>
  </si>
  <si>
    <t>Szczegółowy Program Studiów na rok akademicki 2026/2027</t>
  </si>
  <si>
    <t>Fizjoprofilaktyka i promocja zdrowia</t>
  </si>
  <si>
    <r>
      <t xml:space="preserve">* </t>
    </r>
    <r>
      <rPr>
        <b/>
        <sz val="11"/>
        <rFont val="Arial"/>
        <family val="2"/>
        <charset val="238"/>
      </rPr>
      <t>moduł G</t>
    </r>
    <r>
      <rPr>
        <sz val="11"/>
        <rFont val="Arial"/>
        <family val="2"/>
        <charset val="238"/>
      </rPr>
      <t xml:space="preserve"> - autorska oferta uczelni. Razem z ewentualnymi godzinami (i pkt. ECTS) rozdysponowanymi wśród przedmiotów określonych standardem z bloku A-E tworzą "Godziny do dyspozycji uczelni", których powinno być min. 500 godz. i 30 ECTS</t>
    </r>
  </si>
  <si>
    <t>Kompleksowa terapia blizny</t>
  </si>
  <si>
    <t>Terapia Manualna Holistyczna</t>
  </si>
  <si>
    <t>Fizjoterapia w leczeniu bólu</t>
  </si>
  <si>
    <t>Fizjoterapia w zaburzeniach okresu okołoporodowego</t>
  </si>
  <si>
    <t>Terapia punktów spustowych</t>
  </si>
  <si>
    <t>Fizjoterapia stomatognatyczna</t>
  </si>
  <si>
    <t>czas pracy własnej studenta</t>
  </si>
  <si>
    <t>Szczegółowy Program Studiów na rok akademicki 2027/2028</t>
  </si>
  <si>
    <t>egz</t>
  </si>
  <si>
    <t>zal /o</t>
  </si>
  <si>
    <t>Szczegółowy Program Studiów na rok akademicki 2028/2029</t>
  </si>
  <si>
    <t>zal / o</t>
  </si>
  <si>
    <t>PROPONOWANE PRZEDMIOTY FAKULTATYWNE</t>
  </si>
  <si>
    <t>Lista proponowanych przedmiotów fakultatywnych może ulec zmianie po konsultacji ze środowiskiem studentów, interesariuszy zewnętrznych i nauczycieli akademickich, celem uatrakcyjnienia i uaktualnienia oferty dydaktycznej.</t>
  </si>
  <si>
    <t>Seminarium magisterskie 3</t>
  </si>
  <si>
    <t>Seminarium magisterskie 4</t>
  </si>
  <si>
    <t>Na podstawie zapisów ROZPORZĄDZENIA MINISTRA NAUKI I SZKOLNICTWA WYŻSZEGO z dnia 26 lipca 2019 r. w sprawie standardów kształcenia fizjoterapeutów "program studiów umożliwia studentowi wybór zajęć, którym przypisano punkty ECTS w wymiarze nie mniejszym niż 5% liczby punktów ECTS koniecznej do ukończenia studiów" (czyli ok. 15 punktów ECTS)</t>
  </si>
  <si>
    <t>Kompleksowa Terapia Obrzęków</t>
  </si>
  <si>
    <t>Żywienie w wybranych stanach klinicznych</t>
  </si>
  <si>
    <t>Ergonomia pracy z pacjentem hospitalizowanym</t>
  </si>
  <si>
    <t>Odnowa biologiczna w sporcie</t>
  </si>
  <si>
    <t>Szczegółowy Program Studiów na cykl 2026-2031</t>
  </si>
  <si>
    <t>Statystyki (cykl 2026-2031)</t>
  </si>
  <si>
    <r>
      <t xml:space="preserve">Cykl kształcenia rozpoczynający się w roku akademickim: </t>
    </r>
    <r>
      <rPr>
        <b/>
        <sz val="11"/>
        <rFont val="Arial"/>
        <family val="2"/>
        <charset val="238"/>
      </rPr>
      <t>2026/2027</t>
    </r>
  </si>
  <si>
    <t>Szczegółowy Program Studiów na rok akademicki 2029/2030</t>
  </si>
  <si>
    <t>Szczegółowy Program Studiów na rok akademicki 2030/2031</t>
  </si>
  <si>
    <t>mgr M. Guła, dr M. Majewska-Pulsakowska</t>
  </si>
  <si>
    <t xml:space="preserve">Wprowadzenie do symulacji medycznej w fizjoterapii </t>
  </si>
  <si>
    <t>mgr K. Opalińska, mgr inż. S. Jarząb, mgr Weronika Bajer</t>
  </si>
  <si>
    <t>Diagnostyka funkcjonalna w chorobach wewnętrznych</t>
  </si>
  <si>
    <t>Planowanie fizjoterapii w chorobach wewnętrznych</t>
  </si>
  <si>
    <t>G*+reszta</t>
  </si>
  <si>
    <t>Godziny zajęć on-line</t>
  </si>
  <si>
    <t>Wydział Fizjoterapii</t>
  </si>
  <si>
    <t>ECTS on-line</t>
  </si>
  <si>
    <t>zm. Uchwała Senatu UMW nr 2913 z dnia 27.05.2026 r</t>
  </si>
  <si>
    <t>.Uchwała Senatu UMW nr 2853 z dnia 18.02.2026 r</t>
  </si>
  <si>
    <t>zm. Uchwała Senatu UMW nr 2929 z dnia 24.06.2026 r</t>
  </si>
  <si>
    <r>
      <t xml:space="preserve">zm. Uchwała Senatu UMW nr </t>
    </r>
    <r>
      <rPr>
        <sz val="12"/>
        <color rgb="FF000000"/>
        <rFont val="Aptos"/>
        <family val="2"/>
      </rPr>
      <t>2951</t>
    </r>
    <r>
      <rPr>
        <sz val="10"/>
        <rFont val="Arial"/>
        <family val="2"/>
        <charset val="238"/>
      </rPr>
      <t xml:space="preserve"> z dnia 30.09.2026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</si>
</sst>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sz val="18"/>
      <name val="Arial"/>
      <family val="2"/>
      <charset val="238"/>
    </font>
    <font>
      <sz val="9"/>
      <name val="Arial"/>
      <family val="2"/>
      <charset val="238"/>
    </font>
    <font>
      <b/>
      <i/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u/>
      <sz val="10"/>
      <color theme="11"/>
      <name val="Arial"/>
      <family val="2"/>
      <charset val="238"/>
    </font>
    <font>
      <sz val="10"/>
      <color rgb="FF000000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22"/>
      <name val="Arial"/>
      <family val="2"/>
      <charset val="238"/>
    </font>
    <font>
      <i/>
      <sz val="11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</font>
    <font>
      <sz val="6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5"/>
      <name val="Arial"/>
      <family val="2"/>
      <charset val="238"/>
    </font>
    <font>
      <b/>
      <sz val="6"/>
      <name val="Arial"/>
      <family val="2"/>
      <charset val="238"/>
    </font>
    <font>
      <sz val="12"/>
      <color rgb="FF000000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" fillId="0" borderId="0"/>
  </cellStyleXfs>
  <cellXfs count="403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1" fontId="1" fillId="0" borderId="1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center" textRotation="90"/>
    </xf>
    <xf numFmtId="0" fontId="1" fillId="0" borderId="21" xfId="0" applyFont="1" applyBorder="1" applyAlignment="1">
      <alignment horizontal="center" textRotation="90"/>
    </xf>
    <xf numFmtId="0" fontId="1" fillId="0" borderId="22" xfId="0" applyFont="1" applyBorder="1" applyAlignment="1">
      <alignment horizontal="center" textRotation="90"/>
    </xf>
    <xf numFmtId="1" fontId="1" fillId="0" borderId="6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textRotation="90"/>
    </xf>
    <xf numFmtId="0" fontId="8" fillId="0" borderId="6" xfId="0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0" fontId="10" fillId="0" borderId="0" xfId="0" applyFont="1"/>
    <xf numFmtId="0" fontId="8" fillId="0" borderId="41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1" fontId="10" fillId="0" borderId="1" xfId="0" applyNumberFormat="1" applyFont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164" fontId="10" fillId="0" borderId="1" xfId="0" applyNumberFormat="1" applyFont="1" applyBorder="1" applyAlignment="1">
      <alignment vertical="center"/>
    </xf>
    <xf numFmtId="1" fontId="10" fillId="0" borderId="1" xfId="0" applyNumberFormat="1" applyFont="1" applyBorder="1" applyAlignment="1">
      <alignment horizontal="right" vertical="center"/>
    </xf>
    <xf numFmtId="0" fontId="12" fillId="0" borderId="1" xfId="0" applyFont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1" fontId="11" fillId="0" borderId="1" xfId="0" applyNumberFormat="1" applyFont="1" applyBorder="1" applyAlignment="1">
      <alignment horizontal="right" vertical="center"/>
    </xf>
    <xf numFmtId="164" fontId="11" fillId="0" borderId="1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left" vertical="center"/>
    </xf>
    <xf numFmtId="0" fontId="11" fillId="2" borderId="1" xfId="0" applyFont="1" applyFill="1" applyBorder="1" applyAlignment="1">
      <alignment vertical="center" wrapText="1"/>
    </xf>
    <xf numFmtId="0" fontId="8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6" fillId="0" borderId="0" xfId="0" applyFont="1" applyAlignment="1">
      <alignment vertical="top" wrapText="1"/>
    </xf>
    <xf numFmtId="0" fontId="18" fillId="0" borderId="0" xfId="0" applyFont="1"/>
    <xf numFmtId="0" fontId="10" fillId="0" borderId="0" xfId="0" applyFont="1" applyAlignment="1">
      <alignment horizontal="right"/>
    </xf>
    <xf numFmtId="0" fontId="13" fillId="0" borderId="0" xfId="0" applyFont="1" applyAlignment="1">
      <alignment horizontal="center"/>
    </xf>
    <xf numFmtId="0" fontId="8" fillId="0" borderId="16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textRotation="90"/>
    </xf>
    <xf numFmtId="164" fontId="2" fillId="0" borderId="4" xfId="0" applyNumberFormat="1" applyFont="1" applyBorder="1" applyAlignment="1">
      <alignment horizontal="center" vertical="center"/>
    </xf>
    <xf numFmtId="164" fontId="2" fillId="0" borderId="38" xfId="0" applyNumberFormat="1" applyFont="1" applyBorder="1" applyAlignment="1">
      <alignment horizontal="center" vertical="center"/>
    </xf>
    <xf numFmtId="164" fontId="2" fillId="0" borderId="44" xfId="0" applyNumberFormat="1" applyFont="1" applyBorder="1" applyAlignment="1">
      <alignment horizontal="center" vertical="center"/>
    </xf>
    <xf numFmtId="164" fontId="1" fillId="0" borderId="16" xfId="0" applyNumberFormat="1" applyFont="1" applyBorder="1" applyAlignment="1">
      <alignment horizontal="center" vertical="center"/>
    </xf>
    <xf numFmtId="1" fontId="1" fillId="0" borderId="18" xfId="0" applyNumberFormat="1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8" fillId="0" borderId="16" xfId="0" applyFont="1" applyBorder="1" applyAlignment="1">
      <alignment horizontal="left" vertical="center" wrapText="1"/>
    </xf>
    <xf numFmtId="1" fontId="1" fillId="0" borderId="22" xfId="0" applyNumberFormat="1" applyFont="1" applyBorder="1" applyAlignment="1">
      <alignment horizontal="center" vertical="center"/>
    </xf>
    <xf numFmtId="0" fontId="8" fillId="0" borderId="45" xfId="0" applyFont="1" applyBorder="1" applyAlignment="1">
      <alignment horizontal="left" vertical="center" wrapText="1"/>
    </xf>
    <xf numFmtId="1" fontId="0" fillId="0" borderId="1" xfId="0" applyNumberFormat="1" applyBorder="1"/>
    <xf numFmtId="0" fontId="2" fillId="0" borderId="1" xfId="0" applyFont="1" applyBorder="1"/>
    <xf numFmtId="0" fontId="9" fillId="0" borderId="1" xfId="0" applyFont="1" applyBorder="1" applyAlignment="1">
      <alignment horizontal="right" vertical="center"/>
    </xf>
    <xf numFmtId="0" fontId="8" fillId="0" borderId="7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0" borderId="48" xfId="0" applyNumberFormat="1" applyFont="1" applyBorder="1" applyAlignment="1">
      <alignment horizontal="center" vertical="center"/>
    </xf>
    <xf numFmtId="164" fontId="1" fillId="0" borderId="49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7" xfId="0" applyFont="1" applyBorder="1"/>
    <xf numFmtId="0" fontId="1" fillId="0" borderId="26" xfId="0" applyFont="1" applyBorder="1"/>
    <xf numFmtId="164" fontId="2" fillId="0" borderId="6" xfId="0" applyNumberFormat="1" applyFont="1" applyBorder="1"/>
    <xf numFmtId="164" fontId="2" fillId="0" borderId="1" xfId="0" applyNumberFormat="1" applyFont="1" applyBorder="1"/>
    <xf numFmtId="164" fontId="2" fillId="0" borderId="27" xfId="0" applyNumberFormat="1" applyFont="1" applyBorder="1"/>
    <xf numFmtId="0" fontId="1" fillId="0" borderId="8" xfId="0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1" fontId="2" fillId="0" borderId="3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46" xfId="0" applyNumberFormat="1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8" fillId="0" borderId="40" xfId="0" applyFont="1" applyBorder="1" applyAlignment="1">
      <alignment horizontal="left" vertical="center" wrapText="1"/>
    </xf>
    <xf numFmtId="1" fontId="2" fillId="0" borderId="57" xfId="0" applyNumberFormat="1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164" fontId="2" fillId="0" borderId="32" xfId="0" applyNumberFormat="1" applyFont="1" applyBorder="1"/>
    <xf numFmtId="164" fontId="2" fillId="0" borderId="50" xfId="0" applyNumberFormat="1" applyFont="1" applyBorder="1"/>
    <xf numFmtId="1" fontId="2" fillId="0" borderId="10" xfId="0" applyNumberFormat="1" applyFont="1" applyBorder="1"/>
    <xf numFmtId="164" fontId="1" fillId="0" borderId="4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164" fontId="0" fillId="0" borderId="1" xfId="0" applyNumberFormat="1" applyBorder="1"/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1" fillId="5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textRotation="90"/>
    </xf>
    <xf numFmtId="164" fontId="2" fillId="0" borderId="1" xfId="0" applyNumberFormat="1" applyFont="1" applyBorder="1" applyAlignment="1">
      <alignment horizontal="center" vertical="center"/>
    </xf>
    <xf numFmtId="0" fontId="8" fillId="0" borderId="18" xfId="3" applyFont="1" applyBorder="1" applyAlignment="1">
      <alignment horizontal="left" vertical="center" wrapText="1"/>
    </xf>
    <xf numFmtId="0" fontId="8" fillId="0" borderId="1" xfId="3" applyFont="1" applyBorder="1" applyAlignment="1">
      <alignment horizontal="left" vertical="center" wrapText="1"/>
    </xf>
    <xf numFmtId="164" fontId="1" fillId="0" borderId="16" xfId="0" applyNumberFormat="1" applyFont="1" applyBorder="1"/>
    <xf numFmtId="164" fontId="1" fillId="0" borderId="7" xfId="0" applyNumberFormat="1" applyFont="1" applyBorder="1"/>
    <xf numFmtId="164" fontId="1" fillId="0" borderId="40" xfId="0" applyNumberFormat="1" applyFont="1" applyBorder="1"/>
    <xf numFmtId="1" fontId="1" fillId="0" borderId="40" xfId="0" applyNumberFormat="1" applyFont="1" applyBorder="1"/>
    <xf numFmtId="1" fontId="2" fillId="0" borderId="32" xfId="0" applyNumberFormat="1" applyFont="1" applyBorder="1"/>
    <xf numFmtId="0" fontId="22" fillId="0" borderId="0" xfId="0" applyFont="1"/>
    <xf numFmtId="0" fontId="1" fillId="0" borderId="33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23" fillId="0" borderId="0" xfId="0" applyFont="1" applyAlignment="1">
      <alignment vertical="center" wrapText="1"/>
    </xf>
    <xf numFmtId="0" fontId="8" fillId="0" borderId="48" xfId="0" applyFont="1" applyBorder="1" applyAlignment="1">
      <alignment horizontal="left" vertical="center" wrapText="1"/>
    </xf>
    <xf numFmtId="0" fontId="2" fillId="0" borderId="8" xfId="0" applyFont="1" applyBorder="1"/>
    <xf numFmtId="0" fontId="2" fillId="0" borderId="2" xfId="0" applyFont="1" applyBorder="1"/>
    <xf numFmtId="0" fontId="2" fillId="0" borderId="54" xfId="0" applyFont="1" applyBorder="1"/>
    <xf numFmtId="0" fontId="2" fillId="0" borderId="11" xfId="0" applyFont="1" applyBorder="1"/>
    <xf numFmtId="49" fontId="1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center" textRotation="90"/>
    </xf>
    <xf numFmtId="0" fontId="4" fillId="0" borderId="0" xfId="0" applyFont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0" fontId="9" fillId="0" borderId="14" xfId="0" applyFont="1" applyBorder="1" applyAlignment="1">
      <alignment horizontal="right" vertical="center"/>
    </xf>
    <xf numFmtId="1" fontId="1" fillId="4" borderId="2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1" fontId="1" fillId="0" borderId="0" xfId="0" applyNumberFormat="1" applyFont="1"/>
    <xf numFmtId="164" fontId="1" fillId="0" borderId="56" xfId="0" applyNumberFormat="1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164" fontId="1" fillId="0" borderId="26" xfId="0" applyNumberFormat="1" applyFont="1" applyBorder="1" applyAlignment="1">
      <alignment horizontal="center" vertical="center"/>
    </xf>
    <xf numFmtId="1" fontId="1" fillId="0" borderId="34" xfId="0" applyNumberFormat="1" applyFont="1" applyBorder="1" applyAlignment="1">
      <alignment horizontal="center" vertical="center"/>
    </xf>
    <xf numFmtId="0" fontId="8" fillId="0" borderId="50" xfId="0" applyFont="1" applyBorder="1" applyAlignment="1">
      <alignment horizontal="left" vertical="center" wrapText="1"/>
    </xf>
    <xf numFmtId="1" fontId="1" fillId="0" borderId="1" xfId="0" applyNumberFormat="1" applyFont="1" applyBorder="1"/>
    <xf numFmtId="0" fontId="8" fillId="0" borderId="31" xfId="0" applyFont="1" applyBorder="1" applyAlignment="1">
      <alignment horizontal="center" vertical="center" wrapText="1"/>
    </xf>
    <xf numFmtId="1" fontId="2" fillId="0" borderId="10" xfId="0" applyNumberFormat="1" applyFont="1" applyBorder="1" applyAlignment="1">
      <alignment horizontal="center" vertical="center"/>
    </xf>
    <xf numFmtId="164" fontId="2" fillId="0" borderId="12" xfId="0" applyNumberFormat="1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8" fillId="0" borderId="49" xfId="0" applyFont="1" applyBorder="1" applyAlignment="1">
      <alignment horizontal="left" vertical="center" wrapText="1"/>
    </xf>
    <xf numFmtId="0" fontId="8" fillId="0" borderId="39" xfId="0" applyFont="1" applyBorder="1" applyAlignment="1">
      <alignment horizontal="center" vertical="center" wrapText="1"/>
    </xf>
    <xf numFmtId="1" fontId="2" fillId="0" borderId="14" xfId="0" applyNumberFormat="1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 wrapText="1"/>
    </xf>
    <xf numFmtId="0" fontId="8" fillId="4" borderId="7" xfId="0" applyFont="1" applyFill="1" applyBorder="1" applyAlignment="1">
      <alignment horizontal="left" vertical="center" wrapText="1"/>
    </xf>
    <xf numFmtId="0" fontId="8" fillId="4" borderId="37" xfId="0" applyFont="1" applyFill="1" applyBorder="1" applyAlignment="1">
      <alignment horizontal="center" vertical="center" wrapText="1"/>
    </xf>
    <xf numFmtId="0" fontId="9" fillId="0" borderId="57" xfId="0" applyFont="1" applyBorder="1" applyAlignment="1">
      <alignment horizontal="right" vertical="center"/>
    </xf>
    <xf numFmtId="1" fontId="1" fillId="4" borderId="3" xfId="0" applyNumberFormat="1" applyFont="1" applyFill="1" applyBorder="1" applyAlignment="1">
      <alignment horizontal="center" vertical="center"/>
    </xf>
    <xf numFmtId="1" fontId="1" fillId="4" borderId="5" xfId="0" applyNumberFormat="1" applyFont="1" applyFill="1" applyBorder="1" applyAlignment="1">
      <alignment horizontal="center" vertical="center"/>
    </xf>
    <xf numFmtId="0" fontId="8" fillId="0" borderId="0" xfId="3" applyFont="1" applyAlignment="1">
      <alignment horizontal="left" vertical="center" wrapText="1"/>
    </xf>
    <xf numFmtId="0" fontId="8" fillId="4" borderId="31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6" fillId="0" borderId="0" xfId="0" applyFont="1"/>
    <xf numFmtId="0" fontId="11" fillId="0" borderId="0" xfId="0" applyFont="1"/>
    <xf numFmtId="0" fontId="2" fillId="0" borderId="7" xfId="0" applyFont="1" applyBorder="1" applyAlignment="1">
      <alignment horizontal="center" textRotation="90"/>
    </xf>
    <xf numFmtId="0" fontId="2" fillId="3" borderId="7" xfId="0" applyFont="1" applyFill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1" fontId="2" fillId="0" borderId="7" xfId="0" applyNumberFormat="1" applyFont="1" applyBorder="1" applyAlignment="1">
      <alignment horizontal="center" vertical="center"/>
    </xf>
    <xf numFmtId="1" fontId="1" fillId="4" borderId="7" xfId="0" applyNumberFormat="1" applyFont="1" applyFill="1" applyBorder="1" applyAlignment="1">
      <alignment horizontal="center" vertical="center"/>
    </xf>
    <xf numFmtId="1" fontId="2" fillId="0" borderId="13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textRotation="90"/>
    </xf>
    <xf numFmtId="0" fontId="2" fillId="3" borderId="0" xfId="0" applyFont="1" applyFill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/>
    <xf numFmtId="0" fontId="4" fillId="0" borderId="0" xfId="0" applyFont="1" applyBorder="1"/>
    <xf numFmtId="0" fontId="2" fillId="0" borderId="30" xfId="0" applyFont="1" applyBorder="1"/>
    <xf numFmtId="0" fontId="2" fillId="0" borderId="37" xfId="0" applyFont="1" applyBorder="1"/>
    <xf numFmtId="0" fontId="2" fillId="0" borderId="39" xfId="0" applyFont="1" applyBorder="1"/>
    <xf numFmtId="0" fontId="2" fillId="0" borderId="4" xfId="0" applyFont="1" applyBorder="1"/>
    <xf numFmtId="0" fontId="2" fillId="0" borderId="0" xfId="0" applyFont="1" applyFill="1" applyBorder="1" applyAlignment="1">
      <alignment horizontal="center" vertical="center"/>
    </xf>
    <xf numFmtId="1" fontId="2" fillId="5" borderId="1" xfId="0" applyNumberFormat="1" applyFont="1" applyFill="1" applyBorder="1" applyAlignment="1">
      <alignment horizontal="center" vertical="center"/>
    </xf>
    <xf numFmtId="1" fontId="2" fillId="5" borderId="7" xfId="0" applyNumberFormat="1" applyFont="1" applyFill="1" applyBorder="1" applyAlignment="1">
      <alignment horizontal="center" vertical="center"/>
    </xf>
    <xf numFmtId="2" fontId="2" fillId="5" borderId="1" xfId="0" applyNumberFormat="1" applyFont="1" applyFill="1" applyBorder="1" applyAlignment="1">
      <alignment horizontal="center" vertical="center"/>
    </xf>
    <xf numFmtId="1" fontId="2" fillId="5" borderId="27" xfId="0" applyNumberFormat="1" applyFont="1" applyFill="1" applyBorder="1" applyAlignment="1">
      <alignment horizontal="center" vertical="center"/>
    </xf>
    <xf numFmtId="1" fontId="2" fillId="5" borderId="40" xfId="0" applyNumberFormat="1" applyFont="1" applyFill="1" applyBorder="1" applyAlignment="1">
      <alignment horizontal="center" vertical="center"/>
    </xf>
    <xf numFmtId="2" fontId="2" fillId="0" borderId="44" xfId="0" applyNumberFormat="1" applyFont="1" applyBorder="1" applyAlignment="1">
      <alignment horizontal="center" vertical="center"/>
    </xf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6" fillId="0" borderId="0" xfId="0" applyFont="1" applyFill="1"/>
    <xf numFmtId="0" fontId="4" fillId="0" borderId="0" xfId="0" applyFont="1" applyFill="1"/>
    <xf numFmtId="0" fontId="1" fillId="0" borderId="33" xfId="0" applyFont="1" applyFill="1" applyBorder="1" applyAlignment="1">
      <alignment horizontal="center" vertical="center"/>
    </xf>
    <xf numFmtId="0" fontId="1" fillId="0" borderId="61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textRotation="90"/>
    </xf>
    <xf numFmtId="0" fontId="1" fillId="0" borderId="62" xfId="0" applyFont="1" applyFill="1" applyBorder="1" applyAlignment="1">
      <alignment horizontal="center" textRotation="90"/>
    </xf>
    <xf numFmtId="0" fontId="1" fillId="0" borderId="29" xfId="0" applyFont="1" applyFill="1" applyBorder="1" applyAlignment="1">
      <alignment horizontal="center" textRotation="90"/>
    </xf>
    <xf numFmtId="0" fontId="1" fillId="0" borderId="44" xfId="0" applyFont="1" applyFill="1" applyBorder="1" applyAlignment="1">
      <alignment horizontal="center" textRotation="90"/>
    </xf>
    <xf numFmtId="0" fontId="1" fillId="0" borderId="21" xfId="0" applyFont="1" applyFill="1" applyBorder="1" applyAlignment="1">
      <alignment horizontal="center" textRotation="90"/>
    </xf>
    <xf numFmtId="0" fontId="1" fillId="0" borderId="22" xfId="0" applyFont="1" applyFill="1" applyBorder="1" applyAlignment="1">
      <alignment horizontal="center" textRotation="90"/>
    </xf>
    <xf numFmtId="0" fontId="1" fillId="0" borderId="18" xfId="0" applyFont="1" applyFill="1" applyBorder="1" applyAlignment="1">
      <alignment horizontal="center" textRotation="90"/>
    </xf>
    <xf numFmtId="0" fontId="8" fillId="0" borderId="8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46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164" fontId="1" fillId="0" borderId="48" xfId="0" applyNumberFormat="1" applyFont="1" applyFill="1" applyBorder="1" applyAlignment="1">
      <alignment horizontal="center" vertical="center"/>
    </xf>
    <xf numFmtId="164" fontId="1" fillId="0" borderId="3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1" fontId="1" fillId="0" borderId="6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1" fontId="2" fillId="0" borderId="30" xfId="0" applyNumberFormat="1" applyFont="1" applyFill="1" applyBorder="1" applyAlignment="1">
      <alignment horizontal="center" vertical="center"/>
    </xf>
    <xf numFmtId="164" fontId="2" fillId="0" borderId="46" xfId="0" applyNumberFormat="1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1" fontId="2" fillId="0" borderId="36" xfId="0" applyNumberFormat="1" applyFont="1" applyFill="1" applyBorder="1" applyAlignment="1">
      <alignment horizontal="center" vertical="center"/>
    </xf>
    <xf numFmtId="0" fontId="8" fillId="0" borderId="54" xfId="0" applyFont="1" applyFill="1" applyBorder="1" applyAlignment="1">
      <alignment horizontal="center" vertical="center"/>
    </xf>
    <xf numFmtId="0" fontId="8" fillId="0" borderId="38" xfId="0" applyFont="1" applyFill="1" applyBorder="1" applyAlignment="1">
      <alignment horizontal="left" vertical="center" wrapText="1"/>
    </xf>
    <xf numFmtId="0" fontId="1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164" fontId="2" fillId="0" borderId="20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48" xfId="0" applyFont="1" applyFill="1" applyBorder="1" applyAlignment="1">
      <alignment horizontal="left" vertical="center" wrapText="1"/>
    </xf>
    <xf numFmtId="1" fontId="1" fillId="0" borderId="2" xfId="0" applyNumberFormat="1" applyFont="1" applyFill="1" applyBorder="1" applyAlignment="1">
      <alignment horizontal="center" vertical="center"/>
    </xf>
    <xf numFmtId="1" fontId="5" fillId="0" borderId="6" xfId="0" applyNumberFormat="1" applyFont="1" applyFill="1" applyBorder="1" applyAlignment="1">
      <alignment horizontal="center" vertical="center"/>
    </xf>
    <xf numFmtId="164" fontId="1" fillId="0" borderId="16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164" fontId="1" fillId="0" borderId="5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164" fontId="1" fillId="0" borderId="6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8" fillId="0" borderId="40" xfId="0" applyFont="1" applyFill="1" applyBorder="1" applyAlignment="1">
      <alignment horizontal="left" vertical="center" wrapText="1"/>
    </xf>
    <xf numFmtId="0" fontId="1" fillId="0" borderId="19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164" fontId="1" fillId="0" borderId="22" xfId="0" applyNumberFormat="1" applyFont="1" applyFill="1" applyBorder="1" applyAlignment="1">
      <alignment horizontal="center" vertical="center"/>
    </xf>
    <xf numFmtId="1" fontId="1" fillId="0" borderId="22" xfId="0" applyNumberFormat="1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1" fillId="0" borderId="55" xfId="0" applyFont="1" applyFill="1" applyBorder="1" applyAlignment="1">
      <alignment horizontal="center" vertical="center"/>
    </xf>
    <xf numFmtId="1" fontId="1" fillId="0" borderId="3" xfId="0" applyNumberFormat="1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/>
    </xf>
    <xf numFmtId="164" fontId="2" fillId="0" borderId="44" xfId="0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left" vertical="center" wrapText="1"/>
    </xf>
    <xf numFmtId="1" fontId="1" fillId="0" borderId="8" xfId="0" applyNumberFormat="1" applyFont="1" applyFill="1" applyBorder="1" applyAlignment="1">
      <alignment horizontal="center" vertical="center"/>
    </xf>
    <xf numFmtId="164" fontId="1" fillId="0" borderId="46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top"/>
    </xf>
    <xf numFmtId="1" fontId="1" fillId="0" borderId="0" xfId="0" applyNumberFormat="1" applyFont="1" applyFill="1"/>
    <xf numFmtId="0" fontId="8" fillId="0" borderId="0" xfId="0" applyFont="1" applyFill="1" applyAlignment="1">
      <alignment vertical="top"/>
    </xf>
    <xf numFmtId="0" fontId="20" fillId="0" borderId="0" xfId="0" applyFont="1" applyFill="1"/>
    <xf numFmtId="14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8" fillId="0" borderId="15" xfId="0" applyFont="1" applyFill="1" applyBorder="1" applyAlignment="1">
      <alignment horizontal="center" vertical="center"/>
    </xf>
    <xf numFmtId="1" fontId="1" fillId="0" borderId="18" xfId="0" applyNumberFormat="1" applyFont="1" applyFill="1" applyBorder="1" applyAlignment="1">
      <alignment horizontal="center" vertical="center"/>
    </xf>
    <xf numFmtId="164" fontId="1" fillId="0" borderId="45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1" fillId="0" borderId="35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1" fillId="0" borderId="58" xfId="0" applyFont="1" applyFill="1" applyBorder="1" applyAlignment="1">
      <alignment horizontal="center" vertical="center"/>
    </xf>
    <xf numFmtId="164" fontId="1" fillId="0" borderId="49" xfId="0" applyNumberFormat="1" applyFont="1" applyFill="1" applyBorder="1" applyAlignment="1">
      <alignment horizontal="center" vertical="center"/>
    </xf>
    <xf numFmtId="1" fontId="2" fillId="0" borderId="24" xfId="0" applyNumberFormat="1" applyFont="1" applyFill="1" applyBorder="1" applyAlignment="1">
      <alignment horizontal="center" vertical="center"/>
    </xf>
    <xf numFmtId="0" fontId="8" fillId="0" borderId="45" xfId="0" applyFont="1" applyFill="1" applyBorder="1" applyAlignment="1">
      <alignment horizontal="left" vertical="center" wrapText="1"/>
    </xf>
    <xf numFmtId="0" fontId="1" fillId="0" borderId="6" xfId="0" applyFont="1" applyFill="1" applyBorder="1"/>
    <xf numFmtId="0" fontId="1" fillId="0" borderId="4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164" fontId="2" fillId="0" borderId="59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 wrapText="1"/>
    </xf>
    <xf numFmtId="1" fontId="1" fillId="0" borderId="15" xfId="0" applyNumberFormat="1" applyFont="1" applyFill="1" applyBorder="1" applyAlignment="1">
      <alignment horizontal="center" vertical="center"/>
    </xf>
    <xf numFmtId="1" fontId="5" fillId="0" borderId="18" xfId="0" applyNumberFormat="1" applyFont="1" applyFill="1" applyBorder="1" applyAlignment="1">
      <alignment horizontal="center" vertical="center"/>
    </xf>
    <xf numFmtId="1" fontId="1" fillId="0" borderId="52" xfId="0" applyNumberFormat="1" applyFont="1" applyFill="1" applyBorder="1" applyAlignment="1">
      <alignment horizontal="center" vertical="center"/>
    </xf>
    <xf numFmtId="164" fontId="1" fillId="0" borderId="35" xfId="0" applyNumberFormat="1" applyFont="1" applyFill="1" applyBorder="1" applyAlignment="1">
      <alignment horizontal="center" vertical="center"/>
    </xf>
    <xf numFmtId="164" fontId="2" fillId="0" borderId="30" xfId="0" applyNumberFormat="1" applyFont="1" applyFill="1" applyBorder="1" applyAlignment="1">
      <alignment horizontal="center" vertical="center"/>
    </xf>
    <xf numFmtId="1" fontId="1" fillId="0" borderId="5" xfId="0" applyNumberFormat="1" applyFont="1" applyFill="1" applyBorder="1" applyAlignment="1">
      <alignment horizontal="center" vertical="center"/>
    </xf>
    <xf numFmtId="164" fontId="2" fillId="0" borderId="36" xfId="0" applyNumberFormat="1" applyFont="1" applyFill="1" applyBorder="1" applyAlignment="1">
      <alignment horizontal="center" vertical="center"/>
    </xf>
    <xf numFmtId="0" fontId="1" fillId="0" borderId="54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164" fontId="1" fillId="0" borderId="27" xfId="0" applyNumberFormat="1" applyFont="1" applyFill="1" applyBorder="1" applyAlignment="1">
      <alignment horizontal="center" vertical="center"/>
    </xf>
    <xf numFmtId="1" fontId="1" fillId="0" borderId="27" xfId="0" applyNumberFormat="1" applyFont="1" applyFill="1" applyBorder="1" applyAlignment="1">
      <alignment horizontal="center" vertical="center"/>
    </xf>
    <xf numFmtId="1" fontId="1" fillId="0" borderId="54" xfId="0" applyNumberFormat="1" applyFont="1" applyFill="1" applyBorder="1" applyAlignment="1">
      <alignment horizontal="center" vertical="center"/>
    </xf>
    <xf numFmtId="1" fontId="1" fillId="0" borderId="53" xfId="0" applyNumberFormat="1" applyFont="1" applyFill="1" applyBorder="1" applyAlignment="1">
      <alignment horizontal="center" vertical="center"/>
    </xf>
    <xf numFmtId="1" fontId="5" fillId="0" borderId="27" xfId="0" applyNumberFormat="1" applyFont="1" applyFill="1" applyBorder="1" applyAlignment="1">
      <alignment horizontal="center" vertical="center"/>
    </xf>
    <xf numFmtId="164" fontId="1" fillId="0" borderId="55" xfId="0" applyNumberFormat="1" applyFont="1" applyFill="1" applyBorder="1" applyAlignment="1">
      <alignment horizontal="center" vertical="center"/>
    </xf>
    <xf numFmtId="0" fontId="1" fillId="0" borderId="1" xfId="0" applyFont="1" applyFill="1" applyBorder="1"/>
    <xf numFmtId="0" fontId="8" fillId="0" borderId="35" xfId="0" applyFont="1" applyFill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/>
    </xf>
    <xf numFmtId="1" fontId="2" fillId="0" borderId="37" xfId="0" applyNumberFormat="1" applyFont="1" applyFill="1" applyBorder="1" applyAlignment="1">
      <alignment horizontal="center" vertical="center"/>
    </xf>
    <xf numFmtId="1" fontId="2" fillId="0" borderId="57" xfId="0" applyNumberFormat="1" applyFont="1" applyFill="1" applyBorder="1" applyAlignment="1">
      <alignment horizontal="center" vertical="center"/>
    </xf>
    <xf numFmtId="1" fontId="2" fillId="0" borderId="31" xfId="0" applyNumberFormat="1" applyFont="1" applyFill="1" applyBorder="1" applyAlignment="1">
      <alignment horizontal="center" vertical="center"/>
    </xf>
    <xf numFmtId="164" fontId="2" fillId="0" borderId="60" xfId="0" applyNumberFormat="1" applyFont="1" applyFill="1" applyBorder="1" applyAlignment="1">
      <alignment horizontal="center" vertical="center"/>
    </xf>
    <xf numFmtId="0" fontId="1" fillId="0" borderId="27" xfId="0" applyFont="1" applyFill="1" applyBorder="1"/>
    <xf numFmtId="164" fontId="1" fillId="0" borderId="53" xfId="0" applyNumberFormat="1" applyFont="1" applyFill="1" applyBorder="1" applyAlignment="1">
      <alignment horizontal="center" vertical="center"/>
    </xf>
    <xf numFmtId="164" fontId="1" fillId="0" borderId="56" xfId="0" applyNumberFormat="1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164" fontId="1" fillId="0" borderId="26" xfId="0" applyNumberFormat="1" applyFont="1" applyFill="1" applyBorder="1" applyAlignment="1">
      <alignment horizontal="center" vertical="center"/>
    </xf>
    <xf numFmtId="1" fontId="1" fillId="0" borderId="34" xfId="0" applyNumberFormat="1" applyFont="1" applyFill="1" applyBorder="1" applyAlignment="1">
      <alignment horizontal="center" vertical="center"/>
    </xf>
    <xf numFmtId="1" fontId="1" fillId="0" borderId="26" xfId="0" applyNumberFormat="1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1" fillId="0" borderId="38" xfId="0" applyFont="1" applyFill="1" applyBorder="1" applyAlignment="1">
      <alignment horizontal="center" vertical="center"/>
    </xf>
    <xf numFmtId="0" fontId="1" fillId="0" borderId="46" xfId="0" applyFont="1" applyFill="1" applyBorder="1" applyAlignment="1">
      <alignment horizontal="center" vertical="center"/>
    </xf>
    <xf numFmtId="0" fontId="8" fillId="0" borderId="55" xfId="0" applyFont="1" applyFill="1" applyBorder="1" applyAlignment="1">
      <alignment horizontal="left" vertical="center" wrapText="1"/>
    </xf>
    <xf numFmtId="0" fontId="1" fillId="0" borderId="53" xfId="0" applyFont="1" applyFill="1" applyBorder="1" applyAlignment="1">
      <alignment horizontal="center" vertical="center"/>
    </xf>
    <xf numFmtId="0" fontId="1" fillId="0" borderId="40" xfId="0" applyFont="1" applyFill="1" applyBorder="1" applyAlignment="1">
      <alignment horizontal="center" vertical="center"/>
    </xf>
    <xf numFmtId="164" fontId="1" fillId="0" borderId="18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1" fontId="1" fillId="0" borderId="1" xfId="0" applyNumberFormat="1" applyFont="1" applyFill="1" applyBorder="1"/>
    <xf numFmtId="0" fontId="5" fillId="0" borderId="26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2" xfId="0" applyFont="1" applyFill="1" applyBorder="1"/>
    <xf numFmtId="164" fontId="1" fillId="0" borderId="21" xfId="0" applyNumberFormat="1" applyFont="1" applyFill="1" applyBorder="1" applyAlignment="1">
      <alignment horizontal="center" vertical="center"/>
    </xf>
    <xf numFmtId="0" fontId="8" fillId="0" borderId="56" xfId="0" applyFont="1" applyFill="1" applyBorder="1" applyAlignment="1">
      <alignment horizontal="left" vertical="center" wrapText="1"/>
    </xf>
    <xf numFmtId="0" fontId="8" fillId="0" borderId="50" xfId="0" applyFont="1" applyFill="1" applyBorder="1" applyAlignment="1">
      <alignment horizontal="left" vertical="center" wrapText="1"/>
    </xf>
    <xf numFmtId="1" fontId="1" fillId="0" borderId="32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Alignment="1">
      <alignment horizontal="center" vertical="center"/>
    </xf>
    <xf numFmtId="13" fontId="1" fillId="0" borderId="1" xfId="0" applyNumberFormat="1" applyFont="1" applyBorder="1" applyAlignment="1">
      <alignment horizontal="center" vertical="center"/>
    </xf>
    <xf numFmtId="13" fontId="1" fillId="0" borderId="0" xfId="0" applyNumberFormat="1" applyFont="1" applyBorder="1"/>
    <xf numFmtId="164" fontId="1" fillId="0" borderId="0" xfId="0" applyNumberFormat="1" applyFont="1"/>
    <xf numFmtId="164" fontId="1" fillId="0" borderId="0" xfId="0" applyNumberFormat="1" applyFont="1" applyAlignment="1">
      <alignment vertical="center"/>
    </xf>
    <xf numFmtId="2" fontId="1" fillId="0" borderId="1" xfId="0" applyNumberFormat="1" applyFont="1" applyBorder="1" applyAlignment="1">
      <alignment horizontal="center" vertical="center"/>
    </xf>
    <xf numFmtId="2" fontId="1" fillId="0" borderId="0" xfId="0" applyNumberFormat="1" applyFont="1" applyBorder="1"/>
    <xf numFmtId="1" fontId="1" fillId="0" borderId="6" xfId="0" applyNumberFormat="1" applyFont="1" applyBorder="1"/>
    <xf numFmtId="1" fontId="1" fillId="0" borderId="30" xfId="0" applyNumberFormat="1" applyFont="1" applyBorder="1"/>
    <xf numFmtId="1" fontId="1" fillId="0" borderId="37" xfId="0" applyNumberFormat="1" applyFont="1" applyBorder="1"/>
    <xf numFmtId="0" fontId="26" fillId="0" borderId="0" xfId="0" applyFont="1" applyAlignment="1">
      <alignment vertical="center" wrapText="1"/>
    </xf>
    <xf numFmtId="0" fontId="27" fillId="0" borderId="0" xfId="0" applyFont="1" applyAlignment="1">
      <alignment vertical="center"/>
    </xf>
    <xf numFmtId="1" fontId="1" fillId="0" borderId="31" xfId="0" applyNumberFormat="1" applyFont="1" applyBorder="1"/>
    <xf numFmtId="0" fontId="1" fillId="0" borderId="28" xfId="0" applyFont="1" applyBorder="1"/>
    <xf numFmtId="164" fontId="1" fillId="0" borderId="29" xfId="0" applyNumberFormat="1" applyFont="1" applyBorder="1"/>
    <xf numFmtId="0" fontId="1" fillId="0" borderId="29" xfId="0" applyFont="1" applyBorder="1"/>
    <xf numFmtId="1" fontId="1" fillId="0" borderId="44" xfId="0" applyNumberFormat="1" applyFont="1" applyBorder="1"/>
    <xf numFmtId="0" fontId="8" fillId="0" borderId="51" xfId="0" applyFont="1" applyBorder="1" applyAlignment="1">
      <alignment horizontal="left" vertical="center" wrapText="1"/>
    </xf>
    <xf numFmtId="0" fontId="27" fillId="0" borderId="19" xfId="0" applyFont="1" applyBorder="1" applyAlignment="1">
      <alignment vertical="center" wrapText="1"/>
    </xf>
    <xf numFmtId="1" fontId="1" fillId="0" borderId="37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9" xfId="0" applyFont="1" applyBorder="1" applyAlignment="1">
      <alignment horizontal="center" textRotation="90"/>
    </xf>
    <xf numFmtId="0" fontId="2" fillId="0" borderId="23" xfId="0" applyFont="1" applyBorder="1" applyAlignment="1">
      <alignment horizontal="center" textRotation="90"/>
    </xf>
    <xf numFmtId="0" fontId="9" fillId="0" borderId="13" xfId="0" applyFont="1" applyBorder="1" applyAlignment="1">
      <alignment horizontal="right" vertical="center"/>
    </xf>
    <xf numFmtId="0" fontId="9" fillId="0" borderId="25" xfId="0" applyFont="1" applyBorder="1" applyAlignment="1">
      <alignment horizontal="right" vertical="center"/>
    </xf>
    <xf numFmtId="0" fontId="9" fillId="0" borderId="14" xfId="0" applyFont="1" applyBorder="1" applyAlignment="1">
      <alignment horizontal="right" vertical="center"/>
    </xf>
    <xf numFmtId="164" fontId="6" fillId="0" borderId="13" xfId="0" applyNumberFormat="1" applyFont="1" applyBorder="1" applyAlignment="1">
      <alignment horizontal="center" vertical="center"/>
    </xf>
    <xf numFmtId="164" fontId="6" fillId="0" borderId="25" xfId="0" applyNumberFormat="1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center" vertical="center"/>
    </xf>
    <xf numFmtId="0" fontId="9" fillId="0" borderId="43" xfId="0" applyFont="1" applyBorder="1" applyAlignment="1">
      <alignment horizontal="right" vertical="center"/>
    </xf>
    <xf numFmtId="0" fontId="9" fillId="0" borderId="47" xfId="0" applyFont="1" applyBorder="1" applyAlignment="1">
      <alignment horizontal="right" vertical="center"/>
    </xf>
    <xf numFmtId="0" fontId="2" fillId="0" borderId="10" xfId="0" applyFont="1" applyBorder="1" applyAlignment="1">
      <alignment horizontal="center" textRotation="90"/>
    </xf>
    <xf numFmtId="0" fontId="2" fillId="0" borderId="24" xfId="0" applyFont="1" applyBorder="1" applyAlignment="1">
      <alignment horizontal="center" textRotation="90"/>
    </xf>
    <xf numFmtId="0" fontId="3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4" fillId="5" borderId="0" xfId="0" applyFont="1" applyFill="1" applyAlignment="1">
      <alignment horizontal="center" vertical="top" wrapText="1"/>
    </xf>
    <xf numFmtId="164" fontId="6" fillId="0" borderId="9" xfId="0" applyNumberFormat="1" applyFont="1" applyBorder="1" applyAlignment="1">
      <alignment horizontal="center" vertical="center"/>
    </xf>
    <xf numFmtId="164" fontId="6" fillId="0" borderId="33" xfId="0" applyNumberFormat="1" applyFont="1" applyBorder="1" applyAlignment="1">
      <alignment horizontal="center" vertical="center"/>
    </xf>
    <xf numFmtId="0" fontId="16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9" xfId="0" applyFont="1" applyFill="1" applyBorder="1" applyAlignment="1">
      <alignment horizontal="center" textRotation="90"/>
    </xf>
    <xf numFmtId="0" fontId="2" fillId="0" borderId="23" xfId="0" applyFont="1" applyFill="1" applyBorder="1" applyAlignment="1">
      <alignment horizontal="center" textRotation="90"/>
    </xf>
    <xf numFmtId="0" fontId="6" fillId="0" borderId="13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right" vertical="center"/>
    </xf>
    <xf numFmtId="0" fontId="2" fillId="0" borderId="25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2" fillId="0" borderId="14" xfId="0" applyFont="1" applyFill="1" applyBorder="1" applyAlignment="1">
      <alignment horizontal="right" vertical="center"/>
    </xf>
    <xf numFmtId="0" fontId="2" fillId="0" borderId="10" xfId="0" applyFont="1" applyFill="1" applyBorder="1" applyAlignment="1">
      <alignment horizontal="center" textRotation="90"/>
    </xf>
    <xf numFmtId="0" fontId="2" fillId="0" borderId="24" xfId="0" applyFont="1" applyFill="1" applyBorder="1" applyAlignment="1">
      <alignment horizontal="center" textRotation="90"/>
    </xf>
    <xf numFmtId="164" fontId="6" fillId="0" borderId="13" xfId="0" applyNumberFormat="1" applyFont="1" applyFill="1" applyBorder="1" applyAlignment="1">
      <alignment horizontal="center" vertical="center"/>
    </xf>
    <xf numFmtId="164" fontId="6" fillId="0" borderId="25" xfId="0" applyNumberFormat="1" applyFont="1" applyFill="1" applyBorder="1" applyAlignment="1">
      <alignment horizontal="center" vertical="center"/>
    </xf>
    <xf numFmtId="164" fontId="6" fillId="0" borderId="14" xfId="0" applyNumberFormat="1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46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164" fontId="6" fillId="0" borderId="33" xfId="0" applyNumberFormat="1" applyFont="1" applyFill="1" applyBorder="1" applyAlignment="1">
      <alignment horizontal="center" vertical="center"/>
    </xf>
    <xf numFmtId="0" fontId="1" fillId="0" borderId="0" xfId="0" applyFont="1"/>
    <xf numFmtId="0" fontId="0" fillId="0" borderId="0" xfId="0"/>
    <xf numFmtId="0" fontId="9" fillId="3" borderId="7" xfId="0" applyFont="1" applyFill="1" applyBorder="1" applyAlignment="1">
      <alignment horizontal="right" vertical="center"/>
    </xf>
    <xf numFmtId="0" fontId="9" fillId="3" borderId="3" xfId="0" applyFont="1" applyFill="1" applyBorder="1" applyAlignment="1">
      <alignment horizontal="right" vertical="center"/>
    </xf>
    <xf numFmtId="0" fontId="2" fillId="5" borderId="27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</cellXfs>
  <cellStyles count="4">
    <cellStyle name="Hiperłącze" xfId="1" builtinId="8" hidden="1"/>
    <cellStyle name="Normalny" xfId="0" builtinId="0"/>
    <cellStyle name="Normalny 2" xfId="3" xr:uid="{00000000-0005-0000-0000-000002000000}"/>
    <cellStyle name="Odwiedzone hiperłącze" xfId="2" builtinId="9" hidden="1"/>
  </cellStyles>
  <dxfs count="0"/>
  <tableStyles count="0" defaultTableStyle="TableStyleMedium2" defaultPivotStyle="PivotStyleLight16"/>
  <colors>
    <mruColors>
      <color rgb="FFFF3399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12876</xdr:colOff>
      <xdr:row>0</xdr:row>
      <xdr:rowOff>0</xdr:rowOff>
    </xdr:from>
    <xdr:to>
      <xdr:col>3</xdr:col>
      <xdr:colOff>1903483</xdr:colOff>
      <xdr:row>5</xdr:row>
      <xdr:rowOff>142110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229" y="0"/>
          <a:ext cx="3685213" cy="9300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323022</xdr:colOff>
      <xdr:row>0</xdr:row>
      <xdr:rowOff>101121</xdr:rowOff>
    </xdr:from>
    <xdr:to>
      <xdr:col>2</xdr:col>
      <xdr:colOff>2801825</xdr:colOff>
      <xdr:row>5</xdr:row>
      <xdr:rowOff>29639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5935" y="101121"/>
          <a:ext cx="3091716" cy="8313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12876</xdr:colOff>
      <xdr:row>0</xdr:row>
      <xdr:rowOff>0</xdr:rowOff>
    </xdr:from>
    <xdr:to>
      <xdr:col>3</xdr:col>
      <xdr:colOff>2406424</xdr:colOff>
      <xdr:row>5</xdr:row>
      <xdr:rowOff>145595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151" y="0"/>
          <a:ext cx="3676248" cy="955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12876</xdr:colOff>
      <xdr:row>0</xdr:row>
      <xdr:rowOff>0</xdr:rowOff>
    </xdr:from>
    <xdr:to>
      <xdr:col>3</xdr:col>
      <xdr:colOff>2137909</xdr:colOff>
      <xdr:row>5</xdr:row>
      <xdr:rowOff>124428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151" y="0"/>
          <a:ext cx="3676248" cy="955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12876</xdr:colOff>
      <xdr:row>0</xdr:row>
      <xdr:rowOff>0</xdr:rowOff>
    </xdr:from>
    <xdr:to>
      <xdr:col>3</xdr:col>
      <xdr:colOff>1922009</xdr:colOff>
      <xdr:row>5</xdr:row>
      <xdr:rowOff>145595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151" y="0"/>
          <a:ext cx="3669898" cy="955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12876</xdr:colOff>
      <xdr:row>0</xdr:row>
      <xdr:rowOff>0</xdr:rowOff>
    </xdr:from>
    <xdr:to>
      <xdr:col>3</xdr:col>
      <xdr:colOff>2124908</xdr:colOff>
      <xdr:row>5</xdr:row>
      <xdr:rowOff>124428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151" y="0"/>
          <a:ext cx="3676248" cy="955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12876</xdr:colOff>
      <xdr:row>0</xdr:row>
      <xdr:rowOff>0</xdr:rowOff>
    </xdr:from>
    <xdr:to>
      <xdr:col>3</xdr:col>
      <xdr:colOff>2309359</xdr:colOff>
      <xdr:row>5</xdr:row>
      <xdr:rowOff>124428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151" y="0"/>
          <a:ext cx="3668083" cy="934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12876</xdr:colOff>
      <xdr:row>0</xdr:row>
      <xdr:rowOff>0</xdr:rowOff>
    </xdr:from>
    <xdr:to>
      <xdr:col>3</xdr:col>
      <xdr:colOff>2093459</xdr:colOff>
      <xdr:row>5</xdr:row>
      <xdr:rowOff>145595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151" y="0"/>
          <a:ext cx="3452183" cy="955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12876</xdr:colOff>
      <xdr:row>0</xdr:row>
      <xdr:rowOff>0</xdr:rowOff>
    </xdr:from>
    <xdr:to>
      <xdr:col>3</xdr:col>
      <xdr:colOff>1860324</xdr:colOff>
      <xdr:row>5</xdr:row>
      <xdr:rowOff>124428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151" y="0"/>
          <a:ext cx="3676248" cy="955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12876</xdr:colOff>
      <xdr:row>0</xdr:row>
      <xdr:rowOff>0</xdr:rowOff>
    </xdr:from>
    <xdr:to>
      <xdr:col>3</xdr:col>
      <xdr:colOff>2124908</xdr:colOff>
      <xdr:row>5</xdr:row>
      <xdr:rowOff>124428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151" y="0"/>
          <a:ext cx="3655082" cy="934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12876</xdr:colOff>
      <xdr:row>0</xdr:row>
      <xdr:rowOff>0</xdr:rowOff>
    </xdr:from>
    <xdr:to>
      <xdr:col>3</xdr:col>
      <xdr:colOff>2309359</xdr:colOff>
      <xdr:row>5</xdr:row>
      <xdr:rowOff>124428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151" y="0"/>
          <a:ext cx="3839533" cy="934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12876</xdr:colOff>
      <xdr:row>0</xdr:row>
      <xdr:rowOff>0</xdr:rowOff>
    </xdr:from>
    <xdr:to>
      <xdr:col>3</xdr:col>
      <xdr:colOff>2093459</xdr:colOff>
      <xdr:row>5</xdr:row>
      <xdr:rowOff>145595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151" y="0"/>
          <a:ext cx="3623633" cy="955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12876</xdr:colOff>
      <xdr:row>0</xdr:row>
      <xdr:rowOff>0</xdr:rowOff>
    </xdr:from>
    <xdr:to>
      <xdr:col>3</xdr:col>
      <xdr:colOff>1934408</xdr:colOff>
      <xdr:row>5</xdr:row>
      <xdr:rowOff>124428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151" y="0"/>
          <a:ext cx="3676248" cy="955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12876</xdr:colOff>
      <xdr:row>0</xdr:row>
      <xdr:rowOff>0</xdr:rowOff>
    </xdr:from>
    <xdr:to>
      <xdr:col>3</xdr:col>
      <xdr:colOff>1860324</xdr:colOff>
      <xdr:row>5</xdr:row>
      <xdr:rowOff>124428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151" y="0"/>
          <a:ext cx="3638148" cy="934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12876</xdr:colOff>
      <xdr:row>0</xdr:row>
      <xdr:rowOff>0</xdr:rowOff>
    </xdr:from>
    <xdr:to>
      <xdr:col>3</xdr:col>
      <xdr:colOff>2124908</xdr:colOff>
      <xdr:row>5</xdr:row>
      <xdr:rowOff>124428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151" y="0"/>
          <a:ext cx="3902732" cy="934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12876</xdr:colOff>
      <xdr:row>0</xdr:row>
      <xdr:rowOff>0</xdr:rowOff>
    </xdr:from>
    <xdr:to>
      <xdr:col>3</xdr:col>
      <xdr:colOff>2309359</xdr:colOff>
      <xdr:row>5</xdr:row>
      <xdr:rowOff>124428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151" y="0"/>
          <a:ext cx="4087183" cy="934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12876</xdr:colOff>
      <xdr:row>0</xdr:row>
      <xdr:rowOff>0</xdr:rowOff>
    </xdr:from>
    <xdr:to>
      <xdr:col>3</xdr:col>
      <xdr:colOff>2093459</xdr:colOff>
      <xdr:row>5</xdr:row>
      <xdr:rowOff>145595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151" y="0"/>
          <a:ext cx="3871283" cy="955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12876</xdr:colOff>
      <xdr:row>0</xdr:row>
      <xdr:rowOff>0</xdr:rowOff>
    </xdr:from>
    <xdr:to>
      <xdr:col>2</xdr:col>
      <xdr:colOff>2209161</xdr:colOff>
      <xdr:row>5</xdr:row>
      <xdr:rowOff>124428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7983" y="0"/>
          <a:ext cx="3565803" cy="940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BA161"/>
  <sheetViews>
    <sheetView showZeros="0" zoomScale="85" zoomScaleNormal="85" zoomScaleSheetLayoutView="100" zoomScalePageLayoutView="90" workbookViewId="0">
      <selection activeCell="Z150" sqref="Z150"/>
    </sheetView>
  </sheetViews>
  <sheetFormatPr defaultColWidth="8.85546875" defaultRowHeight="12.75" x14ac:dyDescent="0.2"/>
  <cols>
    <col min="1" max="1" width="4.42578125" style="15" customWidth="1"/>
    <col min="2" max="2" width="4.28515625" style="15" customWidth="1"/>
    <col min="3" max="3" width="21.85546875" style="15" customWidth="1"/>
    <col min="4" max="4" width="66.140625" style="15" customWidth="1"/>
    <col min="5" max="5" width="7.7109375" style="15" customWidth="1"/>
    <col min="6" max="22" width="5.28515625" style="15" customWidth="1"/>
    <col min="23" max="23" width="5.5703125" style="15" customWidth="1"/>
    <col min="24" max="25" width="5.7109375" style="15" customWidth="1"/>
    <col min="26" max="26" width="23.140625" style="15" customWidth="1"/>
    <col min="27" max="30" width="6.5703125" style="75" customWidth="1"/>
    <col min="31" max="31" width="9.85546875" style="169" customWidth="1"/>
    <col min="32" max="32" width="9.7109375" style="15" customWidth="1"/>
    <col min="33" max="33" width="5.7109375" style="15" bestFit="1" customWidth="1"/>
    <col min="34" max="34" width="5.85546875" style="15" bestFit="1" customWidth="1"/>
    <col min="35" max="35" width="5.7109375" style="15" bestFit="1" customWidth="1"/>
    <col min="36" max="36" width="5.85546875" style="15" bestFit="1" customWidth="1"/>
    <col min="37" max="37" width="5.42578125" style="15" customWidth="1"/>
    <col min="38" max="38" width="5.7109375" style="15" bestFit="1" customWidth="1"/>
    <col min="39" max="39" width="5.85546875" style="15" bestFit="1" customWidth="1"/>
    <col min="40" max="40" width="5.7109375" style="15" bestFit="1" customWidth="1"/>
    <col min="41" max="41" width="5.85546875" style="15" bestFit="1" customWidth="1"/>
    <col min="42" max="42" width="5.7109375" style="15" bestFit="1" customWidth="1"/>
    <col min="43" max="43" width="5.85546875" style="15" bestFit="1" customWidth="1"/>
    <col min="44" max="44" width="5.7109375" style="15" bestFit="1" customWidth="1"/>
    <col min="45" max="45" width="5.85546875" style="15" bestFit="1" customWidth="1"/>
    <col min="46" max="46" width="5.7109375" style="15" bestFit="1" customWidth="1"/>
    <col min="47" max="47" width="5.85546875" style="15" bestFit="1" customWidth="1"/>
    <col min="48" max="48" width="5.7109375" style="15" bestFit="1" customWidth="1"/>
    <col min="49" max="49" width="5.85546875" style="15" bestFit="1" customWidth="1"/>
    <col min="50" max="50" width="5.7109375" style="15" bestFit="1" customWidth="1"/>
    <col min="51" max="51" width="5.85546875" style="15" bestFit="1" customWidth="1"/>
    <col min="52" max="16384" width="8.85546875" style="15"/>
  </cols>
  <sheetData>
    <row r="6" spans="2:51" s="1" customFormat="1" ht="20.25" customHeight="1" x14ac:dyDescent="0.2">
      <c r="B6" s="356" t="s">
        <v>252</v>
      </c>
      <c r="C6" s="356"/>
      <c r="D6" s="356"/>
      <c r="E6" s="356"/>
      <c r="F6" s="356"/>
      <c r="G6" s="356"/>
      <c r="H6" s="356"/>
      <c r="I6" s="356"/>
      <c r="J6" s="356"/>
      <c r="K6" s="356"/>
      <c r="L6" s="356"/>
      <c r="M6" s="356"/>
      <c r="N6" s="356"/>
      <c r="O6" s="356"/>
      <c r="P6" s="356"/>
      <c r="Q6" s="356"/>
      <c r="R6" s="356"/>
      <c r="S6" s="356"/>
      <c r="T6" s="356"/>
      <c r="U6" s="356"/>
      <c r="V6" s="356"/>
      <c r="W6" s="356"/>
      <c r="X6" s="356"/>
      <c r="Y6" s="356"/>
      <c r="Z6" s="110"/>
      <c r="AA6" s="109"/>
      <c r="AB6" s="109"/>
      <c r="AC6" s="109"/>
      <c r="AD6" s="109"/>
      <c r="AE6" s="167"/>
      <c r="AF6" s="110"/>
      <c r="AG6" s="110"/>
      <c r="AH6" s="110"/>
      <c r="AI6" s="110"/>
      <c r="AJ6" s="110"/>
      <c r="AK6" s="110"/>
      <c r="AL6" s="110"/>
      <c r="AM6" s="110"/>
      <c r="AN6" s="110"/>
    </row>
    <row r="7" spans="2:51" s="1" customFormat="1" ht="20.25" customHeight="1" x14ac:dyDescent="0.2"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09"/>
      <c r="AD7" s="109"/>
      <c r="AE7" s="168"/>
      <c r="AF7" s="109"/>
      <c r="AG7" s="109"/>
      <c r="AH7" s="109"/>
      <c r="AI7" s="109"/>
      <c r="AJ7" s="109"/>
      <c r="AK7" s="109"/>
      <c r="AL7" s="109"/>
      <c r="AM7" s="109"/>
      <c r="AN7" s="109"/>
    </row>
    <row r="9" spans="2:51" s="2" customFormat="1" ht="15" customHeight="1" x14ac:dyDescent="0.25">
      <c r="B9" s="155" t="s">
        <v>264</v>
      </c>
      <c r="AA9" s="120"/>
      <c r="AB9" s="120"/>
      <c r="AC9" s="120"/>
      <c r="AD9" s="120"/>
      <c r="AE9" s="170"/>
    </row>
    <row r="10" spans="2:51" s="2" customFormat="1" ht="15" customHeight="1" x14ac:dyDescent="0.25">
      <c r="B10" s="2" t="s">
        <v>17</v>
      </c>
      <c r="AA10" s="120"/>
      <c r="AB10" s="120"/>
      <c r="AC10" s="120"/>
      <c r="AD10" s="120"/>
      <c r="AE10" s="170"/>
    </row>
    <row r="11" spans="2:51" s="2" customFormat="1" ht="15" customHeight="1" x14ac:dyDescent="0.25">
      <c r="B11" s="2" t="s">
        <v>66</v>
      </c>
      <c r="AA11" s="120"/>
      <c r="AB11" s="120"/>
      <c r="AC11" s="120"/>
      <c r="AD11" s="120"/>
      <c r="AE11" s="170"/>
    </row>
    <row r="12" spans="2:51" s="2" customFormat="1" ht="15" customHeight="1" x14ac:dyDescent="0.25">
      <c r="B12" s="2" t="s">
        <v>18</v>
      </c>
      <c r="AA12" s="120"/>
      <c r="AB12" s="120"/>
      <c r="AC12" s="120"/>
      <c r="AD12" s="120"/>
      <c r="AE12" s="170"/>
    </row>
    <row r="13" spans="2:51" ht="15" customHeight="1" x14ac:dyDescent="0.25">
      <c r="B13" s="2" t="s">
        <v>254</v>
      </c>
      <c r="C13" s="2"/>
    </row>
    <row r="15" spans="2:51" ht="13.5" thickBot="1" x14ac:dyDescent="0.25"/>
    <row r="16" spans="2:51" ht="17.25" customHeight="1" thickBot="1" x14ac:dyDescent="0.25">
      <c r="B16" s="366" t="s">
        <v>19</v>
      </c>
      <c r="C16" s="107"/>
      <c r="D16" s="357" t="s">
        <v>222</v>
      </c>
      <c r="E16" s="44"/>
      <c r="F16" s="359"/>
      <c r="G16" s="360"/>
      <c r="H16" s="360"/>
      <c r="I16" s="360"/>
      <c r="J16" s="360"/>
      <c r="K16" s="360"/>
      <c r="L16" s="360"/>
      <c r="M16" s="360"/>
      <c r="N16" s="360"/>
      <c r="O16" s="360"/>
      <c r="P16" s="360"/>
      <c r="Q16" s="360"/>
      <c r="R16" s="360"/>
      <c r="S16" s="360"/>
      <c r="T16" s="360"/>
      <c r="U16" s="360"/>
      <c r="V16" s="360"/>
      <c r="W16" s="361"/>
      <c r="X16" s="344" t="s">
        <v>4</v>
      </c>
      <c r="Y16" s="354" t="s">
        <v>221</v>
      </c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</row>
    <row r="17" spans="1:53" ht="243" customHeight="1" thickBot="1" x14ac:dyDescent="0.25">
      <c r="B17" s="367"/>
      <c r="C17" s="108" t="s">
        <v>223</v>
      </c>
      <c r="D17" s="358"/>
      <c r="E17" s="45" t="s">
        <v>68</v>
      </c>
      <c r="F17" s="4" t="s">
        <v>5</v>
      </c>
      <c r="G17" s="5" t="s">
        <v>6</v>
      </c>
      <c r="H17" s="6" t="s">
        <v>34</v>
      </c>
      <c r="I17" s="6" t="s">
        <v>7</v>
      </c>
      <c r="J17" s="6" t="s">
        <v>8</v>
      </c>
      <c r="K17" s="6" t="s">
        <v>9</v>
      </c>
      <c r="L17" s="6" t="s">
        <v>10</v>
      </c>
      <c r="M17" s="6" t="s">
        <v>11</v>
      </c>
      <c r="N17" s="6" t="s">
        <v>12</v>
      </c>
      <c r="O17" s="6" t="s">
        <v>13</v>
      </c>
      <c r="P17" s="6" t="s">
        <v>37</v>
      </c>
      <c r="Q17" s="6" t="s">
        <v>16</v>
      </c>
      <c r="R17" s="6" t="s">
        <v>14</v>
      </c>
      <c r="S17" s="6" t="s">
        <v>0</v>
      </c>
      <c r="T17" s="6" t="s">
        <v>15</v>
      </c>
      <c r="U17" s="6" t="s">
        <v>3</v>
      </c>
      <c r="V17" s="6" t="s">
        <v>1</v>
      </c>
      <c r="W17" s="20" t="s">
        <v>220</v>
      </c>
      <c r="X17" s="345"/>
      <c r="Y17" s="355"/>
      <c r="AA17" s="119" t="s">
        <v>237</v>
      </c>
      <c r="AB17" s="119" t="s">
        <v>164</v>
      </c>
      <c r="AC17" s="157" t="s">
        <v>263</v>
      </c>
      <c r="AD17" s="119" t="s">
        <v>265</v>
      </c>
      <c r="AE17" s="163"/>
      <c r="AG17" s="87"/>
      <c r="AH17" s="87"/>
      <c r="AI17" s="87"/>
      <c r="AJ17" s="87"/>
      <c r="AK17" s="87"/>
      <c r="AL17" s="87"/>
      <c r="AM17" s="87"/>
      <c r="AN17" s="87"/>
      <c r="AO17" s="87"/>
      <c r="AP17" s="87"/>
      <c r="AQ17" s="87"/>
      <c r="AR17" s="87"/>
      <c r="AS17" s="87"/>
      <c r="AT17" s="87"/>
      <c r="AU17" s="87"/>
      <c r="AV17" s="87"/>
      <c r="AW17" s="87"/>
      <c r="AX17" s="87"/>
      <c r="AY17" s="87"/>
      <c r="AZ17" s="87"/>
      <c r="BA17" s="87"/>
    </row>
    <row r="18" spans="1:53" ht="15" customHeight="1" thickBot="1" x14ac:dyDescent="0.25">
      <c r="B18" s="349" t="s">
        <v>71</v>
      </c>
      <c r="C18" s="350"/>
      <c r="D18" s="350"/>
      <c r="E18" s="350"/>
      <c r="F18" s="350"/>
      <c r="G18" s="350"/>
      <c r="H18" s="350"/>
      <c r="I18" s="350"/>
      <c r="J18" s="350"/>
      <c r="K18" s="350"/>
      <c r="L18" s="350"/>
      <c r="M18" s="350"/>
      <c r="N18" s="350"/>
      <c r="O18" s="350"/>
      <c r="P18" s="350"/>
      <c r="Q18" s="350"/>
      <c r="R18" s="350"/>
      <c r="S18" s="350"/>
      <c r="T18" s="350"/>
      <c r="U18" s="350"/>
      <c r="V18" s="350"/>
      <c r="W18" s="350"/>
      <c r="X18" s="350"/>
      <c r="Y18" s="351"/>
      <c r="AA18" s="94" t="s">
        <v>133</v>
      </c>
      <c r="AB18" s="94" t="s">
        <v>133</v>
      </c>
      <c r="AC18" s="158" t="s">
        <v>133</v>
      </c>
      <c r="AD18" s="94" t="s">
        <v>133</v>
      </c>
      <c r="AE18" s="164"/>
      <c r="AZ18" s="86"/>
      <c r="BA18" s="86"/>
    </row>
    <row r="19" spans="1:53" ht="13.5" thickBot="1" x14ac:dyDescent="0.25">
      <c r="B19" s="18">
        <v>1</v>
      </c>
      <c r="C19" s="43" t="s">
        <v>225</v>
      </c>
      <c r="D19" s="52" t="s">
        <v>20</v>
      </c>
      <c r="E19" s="143">
        <v>1</v>
      </c>
      <c r="F19" s="72">
        <v>15</v>
      </c>
      <c r="G19" s="63"/>
      <c r="H19" s="63"/>
      <c r="I19" s="63">
        <v>35</v>
      </c>
      <c r="J19" s="73"/>
      <c r="K19" s="73"/>
      <c r="L19" s="73"/>
      <c r="M19" s="73"/>
      <c r="N19" s="73"/>
      <c r="O19" s="73"/>
      <c r="P19" s="73"/>
      <c r="Q19" s="73"/>
      <c r="R19" s="73"/>
      <c r="S19" s="63"/>
      <c r="T19" s="7">
        <f>SUM(F19:Q19)</f>
        <v>50</v>
      </c>
      <c r="U19" s="7">
        <f>SUM(F19:S19)</f>
        <v>50</v>
      </c>
      <c r="V19" s="80" t="s">
        <v>242</v>
      </c>
      <c r="W19" s="76">
        <v>2</v>
      </c>
      <c r="X19" s="79">
        <f>U19</f>
        <v>50</v>
      </c>
      <c r="Y19" s="47">
        <f>W19</f>
        <v>2</v>
      </c>
      <c r="AA19" s="3">
        <f t="shared" ref="AA19:AB32" si="0">IF((Y19*25-X19)&lt;0,0,(Y19*25-X19))</f>
        <v>0</v>
      </c>
      <c r="AB19" s="3">
        <f t="shared" si="0"/>
        <v>0</v>
      </c>
      <c r="AC19" s="127"/>
      <c r="AD19" s="322"/>
      <c r="AE19" s="323"/>
      <c r="AH19" s="324"/>
      <c r="AJ19" s="324"/>
      <c r="AM19" s="324"/>
      <c r="AO19" s="324"/>
      <c r="AS19" s="324"/>
      <c r="AU19" s="324"/>
      <c r="AW19" s="324"/>
      <c r="AY19" s="324"/>
      <c r="AZ19" s="86"/>
      <c r="BA19" s="325"/>
    </row>
    <row r="20" spans="1:53" ht="13.5" thickBot="1" x14ac:dyDescent="0.25">
      <c r="B20" s="11">
        <v>2</v>
      </c>
      <c r="C20" s="43" t="s">
        <v>225</v>
      </c>
      <c r="D20" s="52" t="s">
        <v>21</v>
      </c>
      <c r="E20" s="60">
        <v>2</v>
      </c>
      <c r="F20" s="16">
        <v>15</v>
      </c>
      <c r="G20" s="66"/>
      <c r="H20" s="66"/>
      <c r="I20" s="66">
        <v>30</v>
      </c>
      <c r="J20" s="8"/>
      <c r="K20" s="8"/>
      <c r="L20" s="8"/>
      <c r="M20" s="8"/>
      <c r="N20" s="8"/>
      <c r="O20" s="8"/>
      <c r="P20" s="8"/>
      <c r="Q20" s="8"/>
      <c r="R20" s="8"/>
      <c r="S20" s="66"/>
      <c r="T20" s="7">
        <f t="shared" ref="T20:T32" si="1">SUM(F20:Q20)</f>
        <v>45</v>
      </c>
      <c r="U20" s="7">
        <f t="shared" ref="U20:U32" si="2">SUM(F20:S20)</f>
        <v>45</v>
      </c>
      <c r="V20" s="17" t="s">
        <v>239</v>
      </c>
      <c r="W20" s="64">
        <v>3</v>
      </c>
      <c r="X20" s="10">
        <f t="shared" ref="X20" si="3">U20</f>
        <v>45</v>
      </c>
      <c r="Y20" s="48">
        <f t="shared" ref="Y20" si="4">W20</f>
        <v>3</v>
      </c>
      <c r="AA20" s="3">
        <f>IF((Y20*25-X20)&lt;0,0,(Y20*25-X20))</f>
        <v>30</v>
      </c>
      <c r="AB20" s="3">
        <f t="shared" si="0"/>
        <v>0</v>
      </c>
      <c r="AC20" s="127"/>
      <c r="AD20" s="322"/>
      <c r="AE20" s="323"/>
      <c r="AZ20" s="86"/>
    </row>
    <row r="21" spans="1:53" ht="13.5" thickBot="1" x14ac:dyDescent="0.25">
      <c r="A21" s="15" t="s">
        <v>183</v>
      </c>
      <c r="B21" s="18">
        <v>3</v>
      </c>
      <c r="C21" s="43" t="s">
        <v>225</v>
      </c>
      <c r="D21" s="58" t="s">
        <v>39</v>
      </c>
      <c r="E21" s="60">
        <v>2</v>
      </c>
      <c r="F21" s="16">
        <v>10</v>
      </c>
      <c r="G21" s="66"/>
      <c r="H21" s="66"/>
      <c r="I21" s="66"/>
      <c r="J21" s="8"/>
      <c r="K21" s="8"/>
      <c r="L21" s="8"/>
      <c r="M21" s="8"/>
      <c r="N21" s="8"/>
      <c r="O21" s="8"/>
      <c r="P21" s="8"/>
      <c r="Q21" s="8"/>
      <c r="R21" s="8"/>
      <c r="S21" s="3"/>
      <c r="T21" s="7">
        <f t="shared" si="1"/>
        <v>10</v>
      </c>
      <c r="U21" s="7">
        <f t="shared" si="2"/>
        <v>10</v>
      </c>
      <c r="V21" s="19" t="s">
        <v>242</v>
      </c>
      <c r="W21" s="64">
        <v>1</v>
      </c>
      <c r="X21" s="10">
        <f t="shared" ref="X21:X32" si="5">U21</f>
        <v>10</v>
      </c>
      <c r="Y21" s="48">
        <f t="shared" ref="Y21:Y33" si="6">W21</f>
        <v>1</v>
      </c>
      <c r="AA21" s="3">
        <f t="shared" si="0"/>
        <v>15</v>
      </c>
      <c r="AB21" s="3">
        <f t="shared" si="0"/>
        <v>0</v>
      </c>
      <c r="AC21" s="159"/>
      <c r="AD21" s="322"/>
      <c r="AE21" s="323"/>
    </row>
    <row r="22" spans="1:53" ht="13.5" thickBot="1" x14ac:dyDescent="0.25">
      <c r="B22" s="18">
        <v>4</v>
      </c>
      <c r="C22" s="43" t="s">
        <v>225</v>
      </c>
      <c r="D22" s="58" t="s">
        <v>104</v>
      </c>
      <c r="E22" s="60">
        <v>3</v>
      </c>
      <c r="F22" s="16">
        <v>10</v>
      </c>
      <c r="G22" s="66"/>
      <c r="H22" s="66"/>
      <c r="I22" s="66">
        <v>40</v>
      </c>
      <c r="J22" s="8"/>
      <c r="K22" s="8"/>
      <c r="L22" s="8"/>
      <c r="M22" s="8"/>
      <c r="N22" s="8"/>
      <c r="O22" s="8"/>
      <c r="P22" s="8"/>
      <c r="Q22" s="8"/>
      <c r="R22" s="8"/>
      <c r="S22" s="3"/>
      <c r="T22" s="7">
        <f t="shared" si="1"/>
        <v>50</v>
      </c>
      <c r="U22" s="7">
        <f t="shared" si="2"/>
        <v>50</v>
      </c>
      <c r="V22" s="17" t="s">
        <v>239</v>
      </c>
      <c r="W22" s="64">
        <v>3</v>
      </c>
      <c r="X22" s="10">
        <f t="shared" si="5"/>
        <v>50</v>
      </c>
      <c r="Y22" s="48">
        <f t="shared" si="6"/>
        <v>3</v>
      </c>
      <c r="AA22" s="3">
        <f t="shared" si="0"/>
        <v>25</v>
      </c>
      <c r="AB22" s="3">
        <f t="shared" si="0"/>
        <v>0</v>
      </c>
      <c r="AC22" s="159"/>
      <c r="AD22" s="322"/>
      <c r="AE22" s="323"/>
    </row>
    <row r="23" spans="1:53" ht="13.5" thickBot="1" x14ac:dyDescent="0.25">
      <c r="A23" s="15" t="s">
        <v>183</v>
      </c>
      <c r="B23" s="11">
        <v>5</v>
      </c>
      <c r="C23" s="43" t="s">
        <v>225</v>
      </c>
      <c r="D23" s="58" t="s">
        <v>67</v>
      </c>
      <c r="E23" s="60">
        <v>1</v>
      </c>
      <c r="F23" s="16">
        <v>25</v>
      </c>
      <c r="G23" s="66"/>
      <c r="H23" s="66"/>
      <c r="I23" s="9"/>
      <c r="J23" s="9"/>
      <c r="K23" s="9"/>
      <c r="L23" s="9"/>
      <c r="M23" s="9"/>
      <c r="N23" s="8"/>
      <c r="O23" s="8"/>
      <c r="P23" s="8"/>
      <c r="Q23" s="8"/>
      <c r="R23" s="8"/>
      <c r="S23" s="3"/>
      <c r="T23" s="7">
        <f t="shared" si="1"/>
        <v>25</v>
      </c>
      <c r="U23" s="7">
        <f t="shared" si="2"/>
        <v>25</v>
      </c>
      <c r="V23" s="19" t="s">
        <v>242</v>
      </c>
      <c r="W23" s="64">
        <v>1</v>
      </c>
      <c r="X23" s="10">
        <f t="shared" si="5"/>
        <v>25</v>
      </c>
      <c r="Y23" s="48">
        <f t="shared" si="6"/>
        <v>1</v>
      </c>
      <c r="AA23" s="3">
        <f>IF((Y23*25-X23)&lt;0,0,(Y23*25-X23))</f>
        <v>0</v>
      </c>
      <c r="AB23" s="3">
        <f>IF((Z23*25-Y23)&lt;0,0,(Z23*25-Y23))</f>
        <v>0</v>
      </c>
      <c r="AC23" s="159">
        <v>25</v>
      </c>
      <c r="AD23" s="326">
        <f t="shared" ref="AD23:AD28" si="7">(F23*1/X23)*Y23</f>
        <v>1</v>
      </c>
      <c r="AE23" s="327"/>
    </row>
    <row r="24" spans="1:53" ht="13.5" thickBot="1" x14ac:dyDescent="0.25">
      <c r="A24" s="15" t="s">
        <v>183</v>
      </c>
      <c r="B24" s="18">
        <v>6</v>
      </c>
      <c r="C24" s="43" t="s">
        <v>225</v>
      </c>
      <c r="D24" s="58" t="s">
        <v>22</v>
      </c>
      <c r="E24" s="60">
        <v>1</v>
      </c>
      <c r="F24" s="16">
        <v>25</v>
      </c>
      <c r="G24" s="66"/>
      <c r="H24" s="111"/>
      <c r="I24" s="66"/>
      <c r="J24" s="9"/>
      <c r="K24" s="9"/>
      <c r="L24" s="9"/>
      <c r="M24" s="9"/>
      <c r="N24" s="8"/>
      <c r="O24" s="8"/>
      <c r="P24" s="8"/>
      <c r="Q24" s="8"/>
      <c r="R24" s="8"/>
      <c r="S24" s="3"/>
      <c r="T24" s="7">
        <f t="shared" si="1"/>
        <v>25</v>
      </c>
      <c r="U24" s="7">
        <f t="shared" si="2"/>
        <v>25</v>
      </c>
      <c r="V24" s="19" t="s">
        <v>242</v>
      </c>
      <c r="W24" s="64">
        <v>1</v>
      </c>
      <c r="X24" s="10">
        <f t="shared" si="5"/>
        <v>25</v>
      </c>
      <c r="Y24" s="48">
        <f t="shared" si="6"/>
        <v>1</v>
      </c>
      <c r="AA24" s="3">
        <f t="shared" si="0"/>
        <v>0</v>
      </c>
      <c r="AB24" s="3">
        <f t="shared" si="0"/>
        <v>0</v>
      </c>
      <c r="AC24" s="159">
        <v>25</v>
      </c>
      <c r="AD24" s="326">
        <f t="shared" si="7"/>
        <v>1</v>
      </c>
      <c r="AE24" s="327"/>
    </row>
    <row r="25" spans="1:53" ht="13.5" thickBot="1" x14ac:dyDescent="0.25">
      <c r="A25" s="15" t="s">
        <v>183</v>
      </c>
      <c r="B25" s="18">
        <v>7</v>
      </c>
      <c r="C25" s="43" t="s">
        <v>225</v>
      </c>
      <c r="D25" s="58" t="s">
        <v>100</v>
      </c>
      <c r="E25" s="60">
        <v>1</v>
      </c>
      <c r="F25" s="12">
        <v>20</v>
      </c>
      <c r="G25" s="3"/>
      <c r="H25" s="135"/>
      <c r="I25" s="13">
        <v>10</v>
      </c>
      <c r="J25" s="8"/>
      <c r="K25" s="8"/>
      <c r="L25" s="8"/>
      <c r="M25" s="8"/>
      <c r="N25" s="8"/>
      <c r="O25" s="8"/>
      <c r="P25" s="8"/>
      <c r="Q25" s="8"/>
      <c r="R25" s="8"/>
      <c r="S25" s="3"/>
      <c r="T25" s="7">
        <f t="shared" si="1"/>
        <v>30</v>
      </c>
      <c r="U25" s="7">
        <f t="shared" si="2"/>
        <v>30</v>
      </c>
      <c r="V25" s="17" t="s">
        <v>239</v>
      </c>
      <c r="W25" s="64">
        <v>2</v>
      </c>
      <c r="X25" s="10">
        <f t="shared" ref="X25:X27" si="8">U25</f>
        <v>30</v>
      </c>
      <c r="Y25" s="48">
        <f t="shared" ref="Y25:Y27" si="9">W25</f>
        <v>2</v>
      </c>
      <c r="AA25" s="3">
        <f t="shared" si="0"/>
        <v>20</v>
      </c>
      <c r="AB25" s="3">
        <f t="shared" si="0"/>
        <v>0</v>
      </c>
      <c r="AC25" s="159">
        <v>20</v>
      </c>
      <c r="AD25" s="326">
        <f t="shared" si="7"/>
        <v>1.3333333333333333</v>
      </c>
      <c r="AE25" s="327"/>
    </row>
    <row r="26" spans="1:53" ht="13.5" thickBot="1" x14ac:dyDescent="0.25">
      <c r="A26" s="15" t="s">
        <v>183</v>
      </c>
      <c r="B26" s="11">
        <v>8</v>
      </c>
      <c r="C26" s="43" t="s">
        <v>225</v>
      </c>
      <c r="D26" s="58" t="s">
        <v>101</v>
      </c>
      <c r="E26" s="60">
        <v>2</v>
      </c>
      <c r="F26" s="16">
        <v>20</v>
      </c>
      <c r="G26" s="66"/>
      <c r="H26" s="66"/>
      <c r="I26" s="66">
        <v>20</v>
      </c>
      <c r="J26" s="8"/>
      <c r="K26" s="8"/>
      <c r="L26" s="8"/>
      <c r="M26" s="8"/>
      <c r="N26" s="8"/>
      <c r="O26" s="8"/>
      <c r="P26" s="8"/>
      <c r="Q26" s="8"/>
      <c r="R26" s="8"/>
      <c r="S26" s="3"/>
      <c r="T26" s="7">
        <f t="shared" si="1"/>
        <v>40</v>
      </c>
      <c r="U26" s="7">
        <f t="shared" si="2"/>
        <v>40</v>
      </c>
      <c r="V26" s="17" t="s">
        <v>239</v>
      </c>
      <c r="W26" s="64">
        <v>3</v>
      </c>
      <c r="X26" s="10">
        <f t="shared" si="8"/>
        <v>40</v>
      </c>
      <c r="Y26" s="48">
        <f t="shared" si="9"/>
        <v>3</v>
      </c>
      <c r="AA26" s="3">
        <f t="shared" si="0"/>
        <v>35</v>
      </c>
      <c r="AB26" s="3">
        <f t="shared" si="0"/>
        <v>0</v>
      </c>
      <c r="AC26" s="159">
        <v>20</v>
      </c>
      <c r="AD26" s="326">
        <f t="shared" si="7"/>
        <v>1.5</v>
      </c>
      <c r="AE26" s="327"/>
      <c r="AG26" s="364" t="s">
        <v>134</v>
      </c>
      <c r="AH26" s="365"/>
      <c r="AI26" s="365" t="s">
        <v>135</v>
      </c>
      <c r="AJ26" s="365"/>
      <c r="AK26" s="362" t="s">
        <v>167</v>
      </c>
    </row>
    <row r="27" spans="1:53" ht="13.5" thickBot="1" x14ac:dyDescent="0.25">
      <c r="A27" s="15" t="s">
        <v>183</v>
      </c>
      <c r="B27" s="18">
        <v>9</v>
      </c>
      <c r="C27" s="43" t="s">
        <v>225</v>
      </c>
      <c r="D27" s="58" t="s">
        <v>47</v>
      </c>
      <c r="E27" s="60">
        <v>3</v>
      </c>
      <c r="F27" s="16">
        <v>10</v>
      </c>
      <c r="G27" s="66"/>
      <c r="H27" s="66">
        <v>5</v>
      </c>
      <c r="I27" s="66"/>
      <c r="J27" s="3"/>
      <c r="K27" s="8"/>
      <c r="L27" s="66"/>
      <c r="M27" s="8"/>
      <c r="N27" s="8"/>
      <c r="O27" s="8"/>
      <c r="P27" s="8"/>
      <c r="Q27" s="8"/>
      <c r="R27" s="8"/>
      <c r="S27" s="3"/>
      <c r="T27" s="7">
        <f t="shared" si="1"/>
        <v>15</v>
      </c>
      <c r="U27" s="7">
        <f t="shared" si="2"/>
        <v>15</v>
      </c>
      <c r="V27" s="19" t="s">
        <v>242</v>
      </c>
      <c r="W27" s="64">
        <v>1</v>
      </c>
      <c r="X27" s="10">
        <f t="shared" si="8"/>
        <v>15</v>
      </c>
      <c r="Y27" s="48">
        <f t="shared" si="9"/>
        <v>1</v>
      </c>
      <c r="AA27" s="3">
        <f t="shared" si="0"/>
        <v>10</v>
      </c>
      <c r="AB27" s="3">
        <f t="shared" si="0"/>
        <v>0</v>
      </c>
      <c r="AC27" s="159">
        <v>10</v>
      </c>
      <c r="AD27" s="326">
        <f t="shared" si="7"/>
        <v>0.66666666666666663</v>
      </c>
      <c r="AE27" s="327"/>
      <c r="AG27" s="67" t="s">
        <v>57</v>
      </c>
      <c r="AH27" s="68" t="s">
        <v>55</v>
      </c>
      <c r="AI27" s="68" t="s">
        <v>57</v>
      </c>
      <c r="AJ27" s="68" t="s">
        <v>55</v>
      </c>
      <c r="AK27" s="363"/>
    </row>
    <row r="28" spans="1:53" ht="13.5" thickBot="1" x14ac:dyDescent="0.25">
      <c r="A28" s="15" t="s">
        <v>183</v>
      </c>
      <c r="B28" s="18">
        <v>10</v>
      </c>
      <c r="C28" s="43" t="s">
        <v>225</v>
      </c>
      <c r="D28" s="58" t="s">
        <v>23</v>
      </c>
      <c r="E28" s="60">
        <v>1</v>
      </c>
      <c r="F28" s="16">
        <v>15</v>
      </c>
      <c r="G28" s="66"/>
      <c r="H28" s="66"/>
      <c r="I28" s="66"/>
      <c r="J28" s="8"/>
      <c r="K28" s="8"/>
      <c r="L28" s="8"/>
      <c r="M28" s="8"/>
      <c r="N28" s="8"/>
      <c r="O28" s="8"/>
      <c r="P28" s="8"/>
      <c r="Q28" s="8"/>
      <c r="R28" s="8"/>
      <c r="S28" s="3"/>
      <c r="T28" s="7">
        <f t="shared" si="1"/>
        <v>15</v>
      </c>
      <c r="U28" s="7">
        <f t="shared" si="2"/>
        <v>15</v>
      </c>
      <c r="V28" s="19" t="s">
        <v>242</v>
      </c>
      <c r="W28" s="64">
        <v>2</v>
      </c>
      <c r="X28" s="10">
        <f t="shared" si="5"/>
        <v>15</v>
      </c>
      <c r="Y28" s="48">
        <f t="shared" si="6"/>
        <v>2</v>
      </c>
      <c r="AA28" s="3">
        <f t="shared" si="0"/>
        <v>35</v>
      </c>
      <c r="AB28" s="3">
        <f t="shared" si="0"/>
        <v>0</v>
      </c>
      <c r="AC28" s="159">
        <v>15</v>
      </c>
      <c r="AD28" s="326">
        <f t="shared" si="7"/>
        <v>2</v>
      </c>
      <c r="AE28" s="327"/>
      <c r="AF28" s="171" t="s">
        <v>133</v>
      </c>
      <c r="AG28" s="114">
        <v>400</v>
      </c>
      <c r="AH28" s="69">
        <v>25</v>
      </c>
      <c r="AI28" s="328">
        <f>X33</f>
        <v>400</v>
      </c>
      <c r="AJ28" s="101">
        <f>Y33</f>
        <v>25</v>
      </c>
      <c r="AK28" s="329">
        <f>T33</f>
        <v>400</v>
      </c>
    </row>
    <row r="29" spans="1:53" ht="13.5" thickBot="1" x14ac:dyDescent="0.25">
      <c r="A29" s="15" t="s">
        <v>183</v>
      </c>
      <c r="B29" s="11">
        <v>11</v>
      </c>
      <c r="C29" s="43" t="s">
        <v>225</v>
      </c>
      <c r="D29" s="58" t="s">
        <v>69</v>
      </c>
      <c r="E29" s="60">
        <v>3</v>
      </c>
      <c r="F29" s="16">
        <v>15</v>
      </c>
      <c r="G29" s="66"/>
      <c r="H29" s="66">
        <v>15</v>
      </c>
      <c r="I29" s="66"/>
      <c r="J29" s="66"/>
      <c r="K29" s="8"/>
      <c r="L29" s="8"/>
      <c r="M29" s="8"/>
      <c r="N29" s="8"/>
      <c r="O29" s="8"/>
      <c r="P29" s="8"/>
      <c r="Q29" s="8"/>
      <c r="R29" s="8"/>
      <c r="S29" s="3"/>
      <c r="T29" s="7">
        <f t="shared" si="1"/>
        <v>30</v>
      </c>
      <c r="U29" s="7">
        <f t="shared" si="2"/>
        <v>30</v>
      </c>
      <c r="V29" s="17" t="s">
        <v>239</v>
      </c>
      <c r="W29" s="64">
        <v>2</v>
      </c>
      <c r="X29" s="10">
        <f t="shared" si="5"/>
        <v>30</v>
      </c>
      <c r="Y29" s="48">
        <f t="shared" si="6"/>
        <v>2</v>
      </c>
      <c r="AA29" s="3">
        <f t="shared" si="0"/>
        <v>20</v>
      </c>
      <c r="AB29" s="3">
        <f t="shared" si="0"/>
        <v>0</v>
      </c>
      <c r="AC29" s="159"/>
      <c r="AD29" s="326"/>
      <c r="AE29" s="327"/>
      <c r="AF29" s="172" t="s">
        <v>136</v>
      </c>
      <c r="AG29" s="115">
        <v>300</v>
      </c>
      <c r="AH29" s="70">
        <v>18</v>
      </c>
      <c r="AI29" s="135">
        <f>X52</f>
        <v>335</v>
      </c>
      <c r="AJ29" s="102">
        <f>Y52</f>
        <v>18</v>
      </c>
      <c r="AK29" s="330">
        <f>T52</f>
        <v>335</v>
      </c>
    </row>
    <row r="30" spans="1:53" ht="13.5" thickBot="1" x14ac:dyDescent="0.25">
      <c r="A30" s="15" t="s">
        <v>183</v>
      </c>
      <c r="B30" s="18">
        <v>12</v>
      </c>
      <c r="C30" s="43" t="s">
        <v>225</v>
      </c>
      <c r="D30" s="58" t="s">
        <v>40</v>
      </c>
      <c r="E30" s="60">
        <v>2</v>
      </c>
      <c r="F30" s="16">
        <v>10</v>
      </c>
      <c r="G30" s="66"/>
      <c r="H30" s="66"/>
      <c r="I30" s="66">
        <v>10</v>
      </c>
      <c r="J30" s="66"/>
      <c r="K30" s="8"/>
      <c r="L30" s="8"/>
      <c r="M30" s="8"/>
      <c r="N30" s="8"/>
      <c r="O30" s="8"/>
      <c r="P30" s="8"/>
      <c r="Q30" s="8"/>
      <c r="R30" s="8"/>
      <c r="S30" s="3"/>
      <c r="T30" s="7">
        <f t="shared" si="1"/>
        <v>20</v>
      </c>
      <c r="U30" s="7">
        <f t="shared" si="2"/>
        <v>20</v>
      </c>
      <c r="V30" s="19" t="s">
        <v>242</v>
      </c>
      <c r="W30" s="64">
        <v>2</v>
      </c>
      <c r="X30" s="10">
        <f t="shared" ref="X30" si="10">U30</f>
        <v>20</v>
      </c>
      <c r="Y30" s="48">
        <f t="shared" ref="Y30" si="11">W30</f>
        <v>2</v>
      </c>
      <c r="AA30" s="3">
        <f t="shared" si="0"/>
        <v>30</v>
      </c>
      <c r="AB30" s="3">
        <f t="shared" si="0"/>
        <v>0</v>
      </c>
      <c r="AC30" s="159"/>
      <c r="AD30" s="326"/>
      <c r="AE30" s="327"/>
      <c r="AF30" s="172" t="s">
        <v>137</v>
      </c>
      <c r="AG30" s="115">
        <v>780</v>
      </c>
      <c r="AH30" s="70">
        <v>45</v>
      </c>
      <c r="AI30" s="135">
        <f>X74</f>
        <v>795</v>
      </c>
      <c r="AJ30" s="102">
        <f>Y74</f>
        <v>45</v>
      </c>
      <c r="AK30" s="330">
        <f>T74</f>
        <v>795</v>
      </c>
    </row>
    <row r="31" spans="1:53" ht="13.5" thickBot="1" x14ac:dyDescent="0.25">
      <c r="A31" s="15" t="s">
        <v>183</v>
      </c>
      <c r="B31" s="18">
        <v>13</v>
      </c>
      <c r="C31" s="43" t="s">
        <v>225</v>
      </c>
      <c r="D31" s="58" t="s">
        <v>28</v>
      </c>
      <c r="E31" s="60">
        <v>4</v>
      </c>
      <c r="F31" s="16">
        <v>15</v>
      </c>
      <c r="G31" s="66"/>
      <c r="H31" s="66">
        <v>5</v>
      </c>
      <c r="I31" s="66"/>
      <c r="J31" s="66"/>
      <c r="K31" s="8"/>
      <c r="L31" s="8"/>
      <c r="M31" s="8"/>
      <c r="N31" s="8"/>
      <c r="O31" s="8"/>
      <c r="P31" s="8"/>
      <c r="Q31" s="8"/>
      <c r="R31" s="8"/>
      <c r="S31" s="3"/>
      <c r="T31" s="7">
        <f t="shared" si="1"/>
        <v>20</v>
      </c>
      <c r="U31" s="7">
        <f t="shared" si="2"/>
        <v>20</v>
      </c>
      <c r="V31" s="19" t="s">
        <v>242</v>
      </c>
      <c r="W31" s="64">
        <v>1</v>
      </c>
      <c r="X31" s="10">
        <f t="shared" ref="X31" si="12">U31</f>
        <v>20</v>
      </c>
      <c r="Y31" s="48">
        <f t="shared" ref="Y31" si="13">W31</f>
        <v>1</v>
      </c>
      <c r="AA31" s="3">
        <f t="shared" si="0"/>
        <v>5</v>
      </c>
      <c r="AB31" s="3">
        <f t="shared" si="0"/>
        <v>0</v>
      </c>
      <c r="AC31" s="159">
        <v>15</v>
      </c>
      <c r="AD31" s="326">
        <f>(F31*1/X31)*Y31</f>
        <v>0.75</v>
      </c>
      <c r="AE31" s="327"/>
      <c r="AF31" s="172" t="s">
        <v>138</v>
      </c>
      <c r="AG31" s="115">
        <v>1670</v>
      </c>
      <c r="AH31" s="70">
        <v>99</v>
      </c>
      <c r="AI31" s="135">
        <f>X121</f>
        <v>1680</v>
      </c>
      <c r="AJ31" s="102">
        <f>Y121</f>
        <v>99</v>
      </c>
      <c r="AK31" s="330">
        <f>T121</f>
        <v>1680</v>
      </c>
    </row>
    <row r="32" spans="1:53" ht="13.5" thickBot="1" x14ac:dyDescent="0.25">
      <c r="B32" s="11">
        <v>14</v>
      </c>
      <c r="C32" s="43" t="s">
        <v>225</v>
      </c>
      <c r="D32" s="78" t="s">
        <v>70</v>
      </c>
      <c r="E32" s="136">
        <v>1</v>
      </c>
      <c r="F32" s="128">
        <v>5</v>
      </c>
      <c r="G32" s="51"/>
      <c r="H32" s="51"/>
      <c r="I32" s="51"/>
      <c r="J32" s="51">
        <v>20</v>
      </c>
      <c r="K32" s="132"/>
      <c r="L32" s="132"/>
      <c r="M32" s="132"/>
      <c r="N32" s="132"/>
      <c r="O32" s="132"/>
      <c r="P32" s="132"/>
      <c r="Q32" s="132"/>
      <c r="R32" s="132"/>
      <c r="S32" s="3"/>
      <c r="T32" s="133">
        <f t="shared" si="1"/>
        <v>25</v>
      </c>
      <c r="U32" s="133">
        <f t="shared" si="2"/>
        <v>25</v>
      </c>
      <c r="V32" s="19" t="s">
        <v>242</v>
      </c>
      <c r="W32" s="65">
        <v>1</v>
      </c>
      <c r="X32" s="137">
        <f t="shared" si="5"/>
        <v>25</v>
      </c>
      <c r="Y32" s="138">
        <f t="shared" si="6"/>
        <v>1</v>
      </c>
      <c r="AA32" s="3">
        <f t="shared" si="0"/>
        <v>0</v>
      </c>
      <c r="AB32" s="3">
        <f t="shared" si="0"/>
        <v>0</v>
      </c>
      <c r="AC32" s="159"/>
      <c r="AD32" s="326"/>
      <c r="AE32" s="327"/>
      <c r="AF32" s="172" t="s">
        <v>103</v>
      </c>
      <c r="AG32" s="115">
        <v>50</v>
      </c>
      <c r="AH32" s="70">
        <v>25</v>
      </c>
      <c r="AI32" s="135">
        <f>X128</f>
        <v>50</v>
      </c>
      <c r="AJ32" s="102">
        <f>Y128</f>
        <v>25</v>
      </c>
      <c r="AK32" s="330">
        <f>T128</f>
        <v>50</v>
      </c>
      <c r="AL32" s="331"/>
      <c r="AM32" s="331"/>
      <c r="AN32" s="331"/>
      <c r="AO32" s="331"/>
      <c r="AP32" s="331"/>
      <c r="AQ32" s="331"/>
      <c r="AR32" s="332"/>
      <c r="AS32" s="332"/>
      <c r="AT32" s="332"/>
    </row>
    <row r="33" spans="1:46" ht="13.5" thickBot="1" x14ac:dyDescent="0.25">
      <c r="B33" s="346" t="s">
        <v>27</v>
      </c>
      <c r="C33" s="347"/>
      <c r="D33" s="348"/>
      <c r="E33" s="123"/>
      <c r="F33" s="10">
        <f>SUM(F19:F32)</f>
        <v>210</v>
      </c>
      <c r="G33" s="10">
        <f t="shared" ref="G33:U33" si="14">SUM(G19:G32)</f>
        <v>0</v>
      </c>
      <c r="H33" s="10">
        <f t="shared" si="14"/>
        <v>25</v>
      </c>
      <c r="I33" s="10">
        <f t="shared" si="14"/>
        <v>145</v>
      </c>
      <c r="J33" s="10">
        <f t="shared" si="14"/>
        <v>20</v>
      </c>
      <c r="K33" s="10">
        <f t="shared" si="14"/>
        <v>0</v>
      </c>
      <c r="L33" s="10">
        <f t="shared" si="14"/>
        <v>0</v>
      </c>
      <c r="M33" s="10">
        <f t="shared" si="14"/>
        <v>0</v>
      </c>
      <c r="N33" s="10">
        <f t="shared" si="14"/>
        <v>0</v>
      </c>
      <c r="O33" s="10">
        <f t="shared" si="14"/>
        <v>0</v>
      </c>
      <c r="P33" s="10">
        <f t="shared" si="14"/>
        <v>0</v>
      </c>
      <c r="Q33" s="10">
        <f t="shared" si="14"/>
        <v>0</v>
      </c>
      <c r="R33" s="10">
        <f t="shared" si="14"/>
        <v>0</v>
      </c>
      <c r="S33" s="10">
        <f t="shared" si="14"/>
        <v>0</v>
      </c>
      <c r="T33" s="10">
        <f>SUM(T19:T32)</f>
        <v>400</v>
      </c>
      <c r="U33" s="10">
        <f t="shared" si="14"/>
        <v>400</v>
      </c>
      <c r="V33" s="10"/>
      <c r="W33" s="46">
        <f>SUM(W19:W32)</f>
        <v>25</v>
      </c>
      <c r="X33" s="10">
        <f>SUM(X19:X32)</f>
        <v>400</v>
      </c>
      <c r="Y33" s="48">
        <f t="shared" si="6"/>
        <v>25</v>
      </c>
      <c r="AA33" s="176">
        <f>SUM(AA19:AA32)</f>
        <v>225</v>
      </c>
      <c r="AB33" s="176">
        <f>SUM(AB19:AB32)</f>
        <v>0</v>
      </c>
      <c r="AC33" s="177">
        <f>SUM(AC19:AC32)</f>
        <v>130</v>
      </c>
      <c r="AD33" s="178">
        <f>SUM(AD19:AD32)</f>
        <v>8.25</v>
      </c>
      <c r="AE33" s="165"/>
      <c r="AF33" s="172" t="s">
        <v>139</v>
      </c>
      <c r="AG33" s="115">
        <v>1560</v>
      </c>
      <c r="AH33" s="70">
        <v>58</v>
      </c>
      <c r="AI33" s="135">
        <f>X137</f>
        <v>1560</v>
      </c>
      <c r="AJ33" s="102">
        <f>Y137</f>
        <v>58</v>
      </c>
      <c r="AK33" s="330">
        <f>R137</f>
        <v>1560</v>
      </c>
      <c r="AL33" s="112"/>
    </row>
    <row r="34" spans="1:46" ht="15.75" thickBot="1" x14ac:dyDescent="0.25">
      <c r="B34" s="369" t="s">
        <v>72</v>
      </c>
      <c r="C34" s="370"/>
      <c r="D34" s="370"/>
      <c r="E34" s="350"/>
      <c r="F34" s="350"/>
      <c r="G34" s="350"/>
      <c r="H34" s="350"/>
      <c r="I34" s="350"/>
      <c r="J34" s="350"/>
      <c r="K34" s="350"/>
      <c r="L34" s="350"/>
      <c r="M34" s="350"/>
      <c r="N34" s="350"/>
      <c r="O34" s="350"/>
      <c r="P34" s="350"/>
      <c r="Q34" s="350"/>
      <c r="R34" s="350"/>
      <c r="S34" s="350"/>
      <c r="T34" s="350"/>
      <c r="U34" s="350"/>
      <c r="V34" s="350"/>
      <c r="W34" s="350"/>
      <c r="X34" s="350"/>
      <c r="Y34" s="351"/>
      <c r="AA34" s="94" t="s">
        <v>136</v>
      </c>
      <c r="AB34" s="94" t="s">
        <v>136</v>
      </c>
      <c r="AC34" s="158" t="s">
        <v>136</v>
      </c>
      <c r="AD34" s="94" t="s">
        <v>136</v>
      </c>
      <c r="AE34" s="175"/>
      <c r="AF34" s="173" t="s">
        <v>262</v>
      </c>
      <c r="AG34" s="116">
        <v>500</v>
      </c>
      <c r="AH34" s="71">
        <v>30</v>
      </c>
      <c r="AI34" s="104">
        <f>AB157</f>
        <v>485</v>
      </c>
      <c r="AJ34" s="103">
        <f>Y156</f>
        <v>30</v>
      </c>
      <c r="AK34" s="333">
        <f>T156</f>
        <v>485</v>
      </c>
      <c r="AN34" s="129"/>
      <c r="AO34" s="129"/>
      <c r="AP34" s="324"/>
    </row>
    <row r="35" spans="1:46" ht="13.5" thickBot="1" x14ac:dyDescent="0.25">
      <c r="B35" s="151">
        <v>1</v>
      </c>
      <c r="C35" s="152" t="s">
        <v>225</v>
      </c>
      <c r="D35" s="54" t="s">
        <v>82</v>
      </c>
      <c r="E35" s="59">
        <v>1</v>
      </c>
      <c r="F35" s="139"/>
      <c r="G35" s="121"/>
      <c r="H35" s="121"/>
      <c r="I35" s="121"/>
      <c r="J35" s="121"/>
      <c r="K35" s="121"/>
      <c r="L35" s="121"/>
      <c r="M35" s="121"/>
      <c r="N35" s="121"/>
      <c r="O35" s="121">
        <v>30</v>
      </c>
      <c r="P35" s="121"/>
      <c r="Q35" s="121"/>
      <c r="R35" s="121"/>
      <c r="S35" s="121"/>
      <c r="T35" s="50">
        <f t="shared" ref="T35:T38" si="15">SUM(F35:Q35)</f>
        <v>30</v>
      </c>
      <c r="U35" s="50">
        <f t="shared" ref="U35:U38" si="16">SUM(F35:S35)</f>
        <v>30</v>
      </c>
      <c r="V35" s="19" t="s">
        <v>242</v>
      </c>
      <c r="W35" s="64">
        <v>1</v>
      </c>
      <c r="X35" s="10">
        <f>U35</f>
        <v>30</v>
      </c>
      <c r="Y35" s="48">
        <f t="shared" ref="Y35:Y38" si="17">W35</f>
        <v>1</v>
      </c>
      <c r="AA35" s="3">
        <f>IF((Y35*25-X35)&lt;0,0,(Y35*25-X35))</f>
        <v>0</v>
      </c>
      <c r="AB35" s="3">
        <f>IF((Z35*25-Y35)&lt;0,0,(Z35*25-Y35))</f>
        <v>0</v>
      </c>
      <c r="AC35" s="159"/>
      <c r="AD35" s="66"/>
      <c r="AF35" s="61" t="s">
        <v>142</v>
      </c>
      <c r="AG35" s="117">
        <f>SUM(AG28:AG34)</f>
        <v>5260</v>
      </c>
      <c r="AH35" s="81">
        <f t="shared" ref="AH35:AJ35" si="18">SUM(AH28:AH34)</f>
        <v>300</v>
      </c>
      <c r="AI35" s="105">
        <f>SUM(AI28:AI34)</f>
        <v>5305</v>
      </c>
      <c r="AJ35" s="82">
        <f t="shared" si="18"/>
        <v>300</v>
      </c>
      <c r="AK35" s="83">
        <f>SUM(AK28:AK34)</f>
        <v>5305</v>
      </c>
    </row>
    <row r="36" spans="1:46" ht="13.5" thickBot="1" x14ac:dyDescent="0.25">
      <c r="B36" s="11">
        <v>2</v>
      </c>
      <c r="C36" s="43" t="s">
        <v>225</v>
      </c>
      <c r="D36" s="113" t="s">
        <v>83</v>
      </c>
      <c r="E36" s="60">
        <v>2</v>
      </c>
      <c r="F36" s="62"/>
      <c r="G36" s="66"/>
      <c r="H36" s="66"/>
      <c r="I36" s="66"/>
      <c r="J36" s="66"/>
      <c r="K36" s="66"/>
      <c r="L36" s="66"/>
      <c r="M36" s="66"/>
      <c r="N36" s="66"/>
      <c r="O36" s="66">
        <v>30</v>
      </c>
      <c r="P36" s="66"/>
      <c r="Q36" s="66"/>
      <c r="R36" s="66"/>
      <c r="S36" s="66"/>
      <c r="T36" s="7">
        <f t="shared" ref="T36:T37" si="19">SUM(F36:Q36)</f>
        <v>30</v>
      </c>
      <c r="U36" s="7">
        <f t="shared" ref="U36:U37" si="20">SUM(F36:S36)</f>
        <v>30</v>
      </c>
      <c r="V36" s="19" t="s">
        <v>242</v>
      </c>
      <c r="W36" s="64">
        <v>1</v>
      </c>
      <c r="X36" s="10">
        <f t="shared" ref="X36:X37" si="21">U36</f>
        <v>30</v>
      </c>
      <c r="Y36" s="48">
        <f t="shared" ref="Y36:Y37" si="22">W36</f>
        <v>1</v>
      </c>
      <c r="AA36" s="3">
        <f t="shared" ref="AA36:AB99" si="23">IF((Y36*25-X36)&lt;0,0,(Y36*25-X36))</f>
        <v>0</v>
      </c>
      <c r="AB36" s="3">
        <f t="shared" si="23"/>
        <v>0</v>
      </c>
      <c r="AC36" s="159"/>
      <c r="AD36" s="66"/>
      <c r="AF36" s="174" t="s">
        <v>181</v>
      </c>
      <c r="AG36" s="334">
        <f>SUM(AG28:AG33)</f>
        <v>4760</v>
      </c>
      <c r="AH36" s="335">
        <f t="shared" ref="AH36:AI36" si="24">SUM(AH28:AH33)</f>
        <v>270</v>
      </c>
      <c r="AI36" s="336">
        <f t="shared" si="24"/>
        <v>4820</v>
      </c>
      <c r="AJ36" s="335">
        <f>SUM(AJ28:AJ33)</f>
        <v>270</v>
      </c>
      <c r="AK36" s="337">
        <f>SUM(AK28:AK33)</f>
        <v>4820</v>
      </c>
      <c r="AT36" s="129"/>
    </row>
    <row r="37" spans="1:46" ht="13.5" thickBot="1" x14ac:dyDescent="0.25">
      <c r="B37" s="11">
        <v>3</v>
      </c>
      <c r="C37" s="43" t="s">
        <v>225</v>
      </c>
      <c r="D37" s="113" t="s">
        <v>115</v>
      </c>
      <c r="E37" s="60">
        <v>3</v>
      </c>
      <c r="F37" s="62"/>
      <c r="G37" s="66"/>
      <c r="H37" s="66"/>
      <c r="I37" s="66"/>
      <c r="J37" s="66"/>
      <c r="K37" s="66"/>
      <c r="L37" s="66"/>
      <c r="M37" s="66"/>
      <c r="N37" s="66"/>
      <c r="O37" s="66">
        <v>30</v>
      </c>
      <c r="P37" s="66"/>
      <c r="Q37" s="66"/>
      <c r="R37" s="66"/>
      <c r="S37" s="66"/>
      <c r="T37" s="7">
        <f t="shared" si="19"/>
        <v>30</v>
      </c>
      <c r="U37" s="7">
        <f t="shared" si="20"/>
        <v>30</v>
      </c>
      <c r="V37" s="19" t="s">
        <v>242</v>
      </c>
      <c r="W37" s="64">
        <v>1</v>
      </c>
      <c r="X37" s="10">
        <f t="shared" si="21"/>
        <v>30</v>
      </c>
      <c r="Y37" s="48">
        <f t="shared" si="22"/>
        <v>1</v>
      </c>
      <c r="AA37" s="3">
        <f t="shared" si="23"/>
        <v>0</v>
      </c>
      <c r="AB37" s="3">
        <f t="shared" si="23"/>
        <v>0</v>
      </c>
      <c r="AC37" s="159"/>
      <c r="AD37" s="66"/>
    </row>
    <row r="38" spans="1:46" ht="13.5" thickBot="1" x14ac:dyDescent="0.25">
      <c r="B38" s="11">
        <v>4</v>
      </c>
      <c r="C38" s="43" t="s">
        <v>225</v>
      </c>
      <c r="D38" s="113" t="s">
        <v>116</v>
      </c>
      <c r="E38" s="60">
        <v>4</v>
      </c>
      <c r="F38" s="62"/>
      <c r="G38" s="66"/>
      <c r="H38" s="66"/>
      <c r="I38" s="66"/>
      <c r="J38" s="66"/>
      <c r="K38" s="66"/>
      <c r="L38" s="66"/>
      <c r="M38" s="66"/>
      <c r="N38" s="66"/>
      <c r="O38" s="66">
        <v>30</v>
      </c>
      <c r="P38" s="66"/>
      <c r="Q38" s="66"/>
      <c r="R38" s="66"/>
      <c r="S38" s="66"/>
      <c r="T38" s="7">
        <f t="shared" si="15"/>
        <v>30</v>
      </c>
      <c r="U38" s="7">
        <f t="shared" si="16"/>
        <v>30</v>
      </c>
      <c r="V38" s="17" t="s">
        <v>239</v>
      </c>
      <c r="W38" s="64">
        <v>2</v>
      </c>
      <c r="X38" s="10">
        <f t="shared" ref="X38" si="25">U38</f>
        <v>30</v>
      </c>
      <c r="Y38" s="48">
        <f t="shared" si="17"/>
        <v>2</v>
      </c>
      <c r="AA38" s="3">
        <f t="shared" si="23"/>
        <v>20</v>
      </c>
      <c r="AB38" s="3">
        <f t="shared" si="23"/>
        <v>0</v>
      </c>
      <c r="AC38" s="159"/>
      <c r="AD38" s="66"/>
      <c r="AF38" s="1"/>
      <c r="AG38" s="1"/>
      <c r="AH38" s="1"/>
    </row>
    <row r="39" spans="1:46" ht="13.5" thickBot="1" x14ac:dyDescent="0.25">
      <c r="A39" s="15" t="s">
        <v>183</v>
      </c>
      <c r="B39" s="11">
        <v>5</v>
      </c>
      <c r="C39" s="43" t="s">
        <v>225</v>
      </c>
      <c r="D39" s="113" t="s">
        <v>212</v>
      </c>
      <c r="E39" s="60">
        <v>1</v>
      </c>
      <c r="F39" s="62">
        <v>10</v>
      </c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7">
        <f t="shared" ref="T39:T50" si="26">SUM(F39:Q39)</f>
        <v>10</v>
      </c>
      <c r="U39" s="7">
        <f t="shared" ref="U39:U50" si="27">SUM(F39:S39)</f>
        <v>10</v>
      </c>
      <c r="V39" s="19" t="s">
        <v>242</v>
      </c>
      <c r="W39" s="64">
        <v>1</v>
      </c>
      <c r="X39" s="10">
        <f t="shared" ref="X39:X51" si="28">U39</f>
        <v>10</v>
      </c>
      <c r="Y39" s="48">
        <f t="shared" ref="Y39:Y51" si="29">W39</f>
        <v>1</v>
      </c>
      <c r="AA39" s="3">
        <f t="shared" si="23"/>
        <v>15</v>
      </c>
      <c r="AB39" s="3">
        <f t="shared" si="23"/>
        <v>0</v>
      </c>
      <c r="AC39" s="159"/>
      <c r="AD39" s="66"/>
      <c r="AF39" s="86"/>
      <c r="AG39" s="86"/>
      <c r="AH39" s="86"/>
    </row>
    <row r="40" spans="1:46" ht="13.5" thickBot="1" x14ac:dyDescent="0.25">
      <c r="A40" s="15" t="s">
        <v>183</v>
      </c>
      <c r="B40" s="11">
        <v>6</v>
      </c>
      <c r="C40" s="43" t="s">
        <v>225</v>
      </c>
      <c r="D40" s="113" t="s">
        <v>214</v>
      </c>
      <c r="E40" s="60">
        <v>2</v>
      </c>
      <c r="F40" s="62">
        <v>10</v>
      </c>
      <c r="G40" s="66"/>
      <c r="H40" s="66">
        <v>10</v>
      </c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7">
        <f t="shared" si="26"/>
        <v>20</v>
      </c>
      <c r="U40" s="7">
        <f t="shared" si="27"/>
        <v>20</v>
      </c>
      <c r="V40" s="17" t="s">
        <v>239</v>
      </c>
      <c r="W40" s="64">
        <v>2</v>
      </c>
      <c r="X40" s="10">
        <f t="shared" si="28"/>
        <v>20</v>
      </c>
      <c r="Y40" s="48">
        <f t="shared" si="29"/>
        <v>2</v>
      </c>
      <c r="AA40" s="3">
        <f t="shared" si="23"/>
        <v>30</v>
      </c>
      <c r="AB40" s="3">
        <f t="shared" si="23"/>
        <v>0</v>
      </c>
      <c r="AC40" s="159"/>
      <c r="AD40" s="66"/>
      <c r="AF40" s="368" t="s">
        <v>230</v>
      </c>
      <c r="AG40" s="368"/>
      <c r="AH40" s="368"/>
      <c r="AI40" s="368"/>
      <c r="AJ40" s="368"/>
      <c r="AK40" s="368"/>
    </row>
    <row r="41" spans="1:46" ht="13.5" thickBot="1" x14ac:dyDescent="0.25">
      <c r="A41" s="15" t="s">
        <v>183</v>
      </c>
      <c r="B41" s="11">
        <v>7</v>
      </c>
      <c r="C41" s="43" t="s">
        <v>225</v>
      </c>
      <c r="D41" s="113" t="s">
        <v>81</v>
      </c>
      <c r="E41" s="60">
        <v>1</v>
      </c>
      <c r="F41" s="62">
        <v>10</v>
      </c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7">
        <f t="shared" si="26"/>
        <v>10</v>
      </c>
      <c r="U41" s="7">
        <f t="shared" si="27"/>
        <v>10</v>
      </c>
      <c r="V41" s="19" t="s">
        <v>242</v>
      </c>
      <c r="W41" s="64">
        <v>1</v>
      </c>
      <c r="X41" s="10">
        <f t="shared" si="28"/>
        <v>10</v>
      </c>
      <c r="Y41" s="48">
        <f t="shared" si="29"/>
        <v>1</v>
      </c>
      <c r="AA41" s="3">
        <f t="shared" si="23"/>
        <v>15</v>
      </c>
      <c r="AB41" s="3">
        <f t="shared" si="23"/>
        <v>0</v>
      </c>
      <c r="AC41" s="159">
        <v>10</v>
      </c>
      <c r="AD41" s="326">
        <f>(F41*1/X41)*Y41</f>
        <v>1</v>
      </c>
      <c r="AE41" s="327"/>
      <c r="AF41" s="368"/>
      <c r="AG41" s="368"/>
      <c r="AH41" s="368"/>
      <c r="AI41" s="368"/>
      <c r="AJ41" s="368"/>
      <c r="AK41" s="368"/>
    </row>
    <row r="42" spans="1:46" ht="13.5" thickBot="1" x14ac:dyDescent="0.25">
      <c r="A42" s="15" t="s">
        <v>183</v>
      </c>
      <c r="B42" s="11">
        <v>8</v>
      </c>
      <c r="C42" s="43" t="s">
        <v>225</v>
      </c>
      <c r="D42" s="113" t="s">
        <v>80</v>
      </c>
      <c r="E42" s="60">
        <v>1</v>
      </c>
      <c r="F42" s="62">
        <v>10</v>
      </c>
      <c r="G42" s="66"/>
      <c r="H42" s="62">
        <v>5</v>
      </c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7">
        <f t="shared" si="26"/>
        <v>15</v>
      </c>
      <c r="U42" s="7">
        <f t="shared" si="27"/>
        <v>15</v>
      </c>
      <c r="V42" s="19" t="s">
        <v>242</v>
      </c>
      <c r="W42" s="64">
        <v>1</v>
      </c>
      <c r="X42" s="10">
        <f t="shared" si="28"/>
        <v>15</v>
      </c>
      <c r="Y42" s="48">
        <f t="shared" si="29"/>
        <v>1</v>
      </c>
      <c r="AA42" s="3">
        <f t="shared" si="23"/>
        <v>10</v>
      </c>
      <c r="AB42" s="3">
        <f t="shared" si="23"/>
        <v>0</v>
      </c>
      <c r="AC42" s="159">
        <v>10</v>
      </c>
      <c r="AD42" s="326">
        <f>(F42*1/X42)*Y42</f>
        <v>0.66666666666666663</v>
      </c>
      <c r="AE42" s="327"/>
      <c r="AF42" s="368"/>
      <c r="AG42" s="368"/>
      <c r="AH42" s="368"/>
      <c r="AI42" s="368"/>
      <c r="AJ42" s="368"/>
      <c r="AK42" s="368"/>
    </row>
    <row r="43" spans="1:46" ht="13.5" thickBot="1" x14ac:dyDescent="0.25">
      <c r="A43" s="15" t="s">
        <v>183</v>
      </c>
      <c r="B43" s="11">
        <v>9</v>
      </c>
      <c r="C43" s="43" t="s">
        <v>225</v>
      </c>
      <c r="D43" s="113" t="s">
        <v>53</v>
      </c>
      <c r="E43" s="60">
        <v>7</v>
      </c>
      <c r="F43" s="62">
        <v>10</v>
      </c>
      <c r="G43" s="66"/>
      <c r="H43" s="66">
        <v>20</v>
      </c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7">
        <f t="shared" si="26"/>
        <v>30</v>
      </c>
      <c r="U43" s="7">
        <f t="shared" si="27"/>
        <v>30</v>
      </c>
      <c r="V43" s="19" t="s">
        <v>242</v>
      </c>
      <c r="W43" s="64">
        <v>2</v>
      </c>
      <c r="X43" s="10">
        <f t="shared" si="28"/>
        <v>30</v>
      </c>
      <c r="Y43" s="48">
        <f t="shared" si="29"/>
        <v>2</v>
      </c>
      <c r="AA43" s="3">
        <f t="shared" si="23"/>
        <v>20</v>
      </c>
      <c r="AB43" s="3">
        <f t="shared" si="23"/>
        <v>0</v>
      </c>
      <c r="AC43" s="159"/>
      <c r="AD43" s="326"/>
      <c r="AE43" s="327"/>
      <c r="AF43" s="368"/>
      <c r="AG43" s="368"/>
      <c r="AH43" s="368"/>
      <c r="AI43" s="368"/>
      <c r="AJ43" s="368"/>
      <c r="AK43" s="368"/>
    </row>
    <row r="44" spans="1:46" ht="13.5" thickBot="1" x14ac:dyDescent="0.25">
      <c r="B44" s="11">
        <v>10</v>
      </c>
      <c r="C44" s="43" t="s">
        <v>225</v>
      </c>
      <c r="D44" s="113" t="s">
        <v>41</v>
      </c>
      <c r="E44" s="60">
        <v>1</v>
      </c>
      <c r="F44" s="62">
        <v>10</v>
      </c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7">
        <f t="shared" si="26"/>
        <v>10</v>
      </c>
      <c r="U44" s="7">
        <f t="shared" si="27"/>
        <v>10</v>
      </c>
      <c r="V44" s="19" t="s">
        <v>242</v>
      </c>
      <c r="W44" s="64">
        <v>1</v>
      </c>
      <c r="X44" s="10">
        <f t="shared" si="28"/>
        <v>10</v>
      </c>
      <c r="Y44" s="48">
        <f t="shared" si="29"/>
        <v>1</v>
      </c>
      <c r="AA44" s="3">
        <f t="shared" si="23"/>
        <v>15</v>
      </c>
      <c r="AB44" s="3">
        <f t="shared" si="23"/>
        <v>0</v>
      </c>
      <c r="AC44" s="159">
        <v>10</v>
      </c>
      <c r="AD44" s="326">
        <f>(F44*1/X44)*Y44</f>
        <v>1</v>
      </c>
      <c r="AE44" s="327"/>
      <c r="AF44" s="368"/>
      <c r="AG44" s="368"/>
      <c r="AH44" s="368"/>
      <c r="AI44" s="368"/>
      <c r="AJ44" s="368"/>
      <c r="AK44" s="368"/>
    </row>
    <row r="45" spans="1:46" ht="13.5" thickBot="1" x14ac:dyDescent="0.25">
      <c r="A45" s="15" t="s">
        <v>183</v>
      </c>
      <c r="B45" s="11">
        <v>11</v>
      </c>
      <c r="C45" s="43" t="s">
        <v>225</v>
      </c>
      <c r="D45" s="113" t="s">
        <v>73</v>
      </c>
      <c r="E45" s="60">
        <v>1</v>
      </c>
      <c r="F45" s="62">
        <v>10</v>
      </c>
      <c r="G45" s="66"/>
      <c r="H45" s="62">
        <v>5</v>
      </c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7">
        <f t="shared" si="26"/>
        <v>15</v>
      </c>
      <c r="U45" s="7">
        <f t="shared" si="27"/>
        <v>15</v>
      </c>
      <c r="V45" s="19" t="s">
        <v>242</v>
      </c>
      <c r="W45" s="64">
        <v>1</v>
      </c>
      <c r="X45" s="10">
        <f t="shared" si="28"/>
        <v>15</v>
      </c>
      <c r="Y45" s="48">
        <f t="shared" si="29"/>
        <v>1</v>
      </c>
      <c r="AA45" s="3">
        <f t="shared" si="23"/>
        <v>10</v>
      </c>
      <c r="AB45" s="3">
        <f t="shared" si="23"/>
        <v>0</v>
      </c>
      <c r="AC45" s="159">
        <v>10</v>
      </c>
      <c r="AD45" s="326">
        <f>(F45*1/X45)*Y45</f>
        <v>0.66666666666666663</v>
      </c>
      <c r="AE45" s="327"/>
      <c r="AF45" s="368"/>
      <c r="AG45" s="368"/>
      <c r="AH45" s="368"/>
      <c r="AI45" s="368"/>
      <c r="AJ45" s="368"/>
      <c r="AK45" s="368"/>
    </row>
    <row r="46" spans="1:46" ht="13.5" thickBot="1" x14ac:dyDescent="0.25">
      <c r="A46" s="15" t="s">
        <v>183</v>
      </c>
      <c r="B46" s="11">
        <v>12</v>
      </c>
      <c r="C46" s="43" t="s">
        <v>225</v>
      </c>
      <c r="D46" s="113" t="s">
        <v>166</v>
      </c>
      <c r="E46" s="60">
        <v>1</v>
      </c>
      <c r="F46" s="62">
        <v>10</v>
      </c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7">
        <f t="shared" si="26"/>
        <v>10</v>
      </c>
      <c r="U46" s="7">
        <f t="shared" si="27"/>
        <v>10</v>
      </c>
      <c r="V46" s="19" t="s">
        <v>242</v>
      </c>
      <c r="W46" s="64">
        <v>1</v>
      </c>
      <c r="X46" s="10">
        <f t="shared" si="28"/>
        <v>10</v>
      </c>
      <c r="Y46" s="48">
        <f t="shared" si="29"/>
        <v>1</v>
      </c>
      <c r="AA46" s="3">
        <f t="shared" si="23"/>
        <v>15</v>
      </c>
      <c r="AB46" s="3">
        <f t="shared" si="23"/>
        <v>0</v>
      </c>
      <c r="AC46" s="159">
        <v>10</v>
      </c>
      <c r="AD46" s="326">
        <f>(F46*1/X46)*Y46</f>
        <v>1</v>
      </c>
      <c r="AE46" s="327"/>
      <c r="AF46" s="368"/>
      <c r="AG46" s="368"/>
      <c r="AH46" s="368"/>
      <c r="AI46" s="368"/>
      <c r="AJ46" s="368"/>
      <c r="AK46" s="368"/>
    </row>
    <row r="47" spans="1:46" ht="13.5" thickBot="1" x14ac:dyDescent="0.25">
      <c r="B47" s="11">
        <v>13</v>
      </c>
      <c r="C47" s="43" t="s">
        <v>225</v>
      </c>
      <c r="D47" s="113" t="s">
        <v>54</v>
      </c>
      <c r="E47" s="60">
        <v>8</v>
      </c>
      <c r="F47" s="62">
        <v>10</v>
      </c>
      <c r="G47" s="66"/>
      <c r="H47" s="66">
        <v>5</v>
      </c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7">
        <f t="shared" si="26"/>
        <v>15</v>
      </c>
      <c r="U47" s="7">
        <f t="shared" si="27"/>
        <v>15</v>
      </c>
      <c r="V47" s="19" t="s">
        <v>242</v>
      </c>
      <c r="W47" s="64">
        <v>1</v>
      </c>
      <c r="X47" s="10">
        <f t="shared" si="28"/>
        <v>15</v>
      </c>
      <c r="Y47" s="48">
        <f t="shared" si="29"/>
        <v>1</v>
      </c>
      <c r="AA47" s="3">
        <f t="shared" si="23"/>
        <v>10</v>
      </c>
      <c r="AB47" s="3">
        <f t="shared" si="23"/>
        <v>0</v>
      </c>
      <c r="AC47" s="159">
        <v>10</v>
      </c>
      <c r="AD47" s="326">
        <f>(F47*1/X47)*Y47</f>
        <v>0.66666666666666663</v>
      </c>
      <c r="AE47" s="327"/>
    </row>
    <row r="48" spans="1:46" ht="13.5" thickBot="1" x14ac:dyDescent="0.25">
      <c r="B48" s="11">
        <v>14</v>
      </c>
      <c r="C48" s="43" t="s">
        <v>225</v>
      </c>
      <c r="D48" s="113" t="s">
        <v>74</v>
      </c>
      <c r="E48" s="60">
        <v>1</v>
      </c>
      <c r="F48" s="62">
        <v>5</v>
      </c>
      <c r="G48" s="66"/>
      <c r="H48" s="66">
        <v>5</v>
      </c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7">
        <f t="shared" si="26"/>
        <v>10</v>
      </c>
      <c r="U48" s="7">
        <f t="shared" si="27"/>
        <v>10</v>
      </c>
      <c r="V48" s="19" t="s">
        <v>242</v>
      </c>
      <c r="W48" s="64">
        <v>1</v>
      </c>
      <c r="X48" s="10">
        <f t="shared" si="28"/>
        <v>10</v>
      </c>
      <c r="Y48" s="48">
        <f t="shared" si="29"/>
        <v>1</v>
      </c>
      <c r="AA48" s="3">
        <f t="shared" si="23"/>
        <v>15</v>
      </c>
      <c r="AB48" s="3">
        <f t="shared" si="23"/>
        <v>0</v>
      </c>
      <c r="AC48" s="159"/>
      <c r="AD48" s="66"/>
    </row>
    <row r="49" spans="1:31" ht="13.5" thickBot="1" x14ac:dyDescent="0.25">
      <c r="B49" s="11">
        <v>15</v>
      </c>
      <c r="C49" s="43" t="s">
        <v>225</v>
      </c>
      <c r="D49" s="113" t="s">
        <v>35</v>
      </c>
      <c r="E49" s="60">
        <v>1</v>
      </c>
      <c r="F49" s="62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>
        <v>30</v>
      </c>
      <c r="R49" s="66"/>
      <c r="S49" s="66"/>
      <c r="T49" s="7">
        <f t="shared" si="26"/>
        <v>30</v>
      </c>
      <c r="U49" s="7">
        <f t="shared" si="27"/>
        <v>30</v>
      </c>
      <c r="V49" s="17" t="s">
        <v>105</v>
      </c>
      <c r="W49" s="49"/>
      <c r="X49" s="10">
        <f t="shared" si="28"/>
        <v>30</v>
      </c>
      <c r="Y49" s="48">
        <f t="shared" si="29"/>
        <v>0</v>
      </c>
      <c r="AA49" s="3">
        <f t="shared" si="23"/>
        <v>0</v>
      </c>
      <c r="AB49" s="3">
        <f t="shared" si="23"/>
        <v>0</v>
      </c>
      <c r="AC49" s="159"/>
      <c r="AD49" s="66"/>
    </row>
    <row r="50" spans="1:31" ht="13.5" thickBot="1" x14ac:dyDescent="0.25">
      <c r="B50" s="11">
        <v>16</v>
      </c>
      <c r="C50" s="43" t="s">
        <v>225</v>
      </c>
      <c r="D50" s="113" t="s">
        <v>36</v>
      </c>
      <c r="E50" s="60">
        <v>2</v>
      </c>
      <c r="F50" s="62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>
        <v>30</v>
      </c>
      <c r="R50" s="66"/>
      <c r="S50" s="66"/>
      <c r="T50" s="7">
        <f t="shared" si="26"/>
        <v>30</v>
      </c>
      <c r="U50" s="7">
        <f t="shared" si="27"/>
        <v>30</v>
      </c>
      <c r="V50" s="17" t="s">
        <v>105</v>
      </c>
      <c r="W50" s="49"/>
      <c r="X50" s="10">
        <f t="shared" si="28"/>
        <v>30</v>
      </c>
      <c r="Y50" s="48">
        <f t="shared" si="29"/>
        <v>0</v>
      </c>
      <c r="AA50" s="3">
        <f t="shared" si="23"/>
        <v>0</v>
      </c>
      <c r="AB50" s="3">
        <f t="shared" si="23"/>
        <v>0</v>
      </c>
      <c r="AC50" s="159"/>
      <c r="AD50" s="66"/>
    </row>
    <row r="51" spans="1:31" ht="13.5" thickBot="1" x14ac:dyDescent="0.25">
      <c r="A51" s="15" t="s">
        <v>183</v>
      </c>
      <c r="B51" s="153">
        <v>17</v>
      </c>
      <c r="C51" s="154" t="s">
        <v>225</v>
      </c>
      <c r="D51" s="140" t="s">
        <v>124</v>
      </c>
      <c r="E51" s="141">
        <v>1</v>
      </c>
      <c r="F51" s="131">
        <v>10</v>
      </c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53">
        <f t="shared" ref="T51" si="30">SUM(F51:Q51)</f>
        <v>10</v>
      </c>
      <c r="U51" s="53">
        <f t="shared" ref="U51" si="31">SUM(F51:S51)</f>
        <v>10</v>
      </c>
      <c r="V51" s="19" t="s">
        <v>242</v>
      </c>
      <c r="W51" s="130">
        <v>1</v>
      </c>
      <c r="X51" s="137">
        <f t="shared" si="28"/>
        <v>10</v>
      </c>
      <c r="Y51" s="138">
        <f t="shared" si="29"/>
        <v>1</v>
      </c>
      <c r="AA51" s="3">
        <f t="shared" si="23"/>
        <v>15</v>
      </c>
      <c r="AB51" s="3">
        <f t="shared" si="23"/>
        <v>0</v>
      </c>
      <c r="AC51" s="159">
        <v>10</v>
      </c>
      <c r="AD51" s="326">
        <f>(F51*1/X51)*Y51</f>
        <v>1</v>
      </c>
      <c r="AE51" s="327"/>
    </row>
    <row r="52" spans="1:31" ht="13.5" thickBot="1" x14ac:dyDescent="0.25">
      <c r="B52" s="352" t="s">
        <v>27</v>
      </c>
      <c r="C52" s="353"/>
      <c r="D52" s="353"/>
      <c r="E52" s="61"/>
      <c r="F52" s="142">
        <f>SUM(F35:F51)</f>
        <v>105</v>
      </c>
      <c r="G52" s="142">
        <f t="shared" ref="G52:S52" si="32">SUM(G35:G51)</f>
        <v>0</v>
      </c>
      <c r="H52" s="142">
        <f t="shared" si="32"/>
        <v>50</v>
      </c>
      <c r="I52" s="142">
        <f t="shared" si="32"/>
        <v>0</v>
      </c>
      <c r="J52" s="142">
        <f t="shared" si="32"/>
        <v>0</v>
      </c>
      <c r="K52" s="142">
        <f t="shared" si="32"/>
        <v>0</v>
      </c>
      <c r="L52" s="142">
        <f t="shared" si="32"/>
        <v>0</v>
      </c>
      <c r="M52" s="142">
        <f t="shared" si="32"/>
        <v>0</v>
      </c>
      <c r="N52" s="142">
        <f t="shared" si="32"/>
        <v>0</v>
      </c>
      <c r="O52" s="142">
        <f t="shared" si="32"/>
        <v>120</v>
      </c>
      <c r="P52" s="142">
        <f t="shared" si="32"/>
        <v>0</v>
      </c>
      <c r="Q52" s="142">
        <f t="shared" si="32"/>
        <v>60</v>
      </c>
      <c r="R52" s="142">
        <f t="shared" si="32"/>
        <v>0</v>
      </c>
      <c r="S52" s="142">
        <f t="shared" si="32"/>
        <v>0</v>
      </c>
      <c r="T52" s="142">
        <f>SUM(T35:T51)</f>
        <v>335</v>
      </c>
      <c r="U52" s="142">
        <f>SUM(U35:U51)</f>
        <v>335</v>
      </c>
      <c r="V52" s="10"/>
      <c r="W52" s="46">
        <f>SUM(W35:W51)</f>
        <v>18</v>
      </c>
      <c r="X52" s="10">
        <f>SUM(X35:X51)</f>
        <v>335</v>
      </c>
      <c r="Y52" s="46">
        <f>W52</f>
        <v>18</v>
      </c>
      <c r="AA52" s="176">
        <f>SUM(AA35:AA51)</f>
        <v>190</v>
      </c>
      <c r="AB52" s="176">
        <f>SUM(AB35:AB51)</f>
        <v>0</v>
      </c>
      <c r="AC52" s="177">
        <f>SUM(AC35:AC51)</f>
        <v>70</v>
      </c>
      <c r="AD52" s="178">
        <f>SUM(AD35:AD51)</f>
        <v>6</v>
      </c>
      <c r="AE52" s="165"/>
    </row>
    <row r="53" spans="1:31" ht="15.75" thickBot="1" x14ac:dyDescent="0.25">
      <c r="B53" s="349" t="s">
        <v>77</v>
      </c>
      <c r="C53" s="350"/>
      <c r="D53" s="350"/>
      <c r="E53" s="350"/>
      <c r="F53" s="350"/>
      <c r="G53" s="350"/>
      <c r="H53" s="350"/>
      <c r="I53" s="350"/>
      <c r="J53" s="350"/>
      <c r="K53" s="350"/>
      <c r="L53" s="350"/>
      <c r="M53" s="350"/>
      <c r="N53" s="350"/>
      <c r="O53" s="350"/>
      <c r="P53" s="350"/>
      <c r="Q53" s="350"/>
      <c r="R53" s="350"/>
      <c r="S53" s="350"/>
      <c r="T53" s="350"/>
      <c r="U53" s="350"/>
      <c r="V53" s="350"/>
      <c r="W53" s="350"/>
      <c r="X53" s="350"/>
      <c r="Y53" s="351"/>
      <c r="AA53" s="94" t="s">
        <v>137</v>
      </c>
      <c r="AB53" s="94" t="s">
        <v>137</v>
      </c>
      <c r="AC53" s="158" t="s">
        <v>137</v>
      </c>
      <c r="AD53" s="94" t="s">
        <v>137</v>
      </c>
      <c r="AE53" s="175"/>
    </row>
    <row r="54" spans="1:31" ht="13.5" thickBot="1" x14ac:dyDescent="0.25">
      <c r="A54" s="15" t="s">
        <v>183</v>
      </c>
      <c r="B54" s="11">
        <v>1</v>
      </c>
      <c r="C54" s="43" t="s">
        <v>225</v>
      </c>
      <c r="D54" s="52" t="s">
        <v>25</v>
      </c>
      <c r="E54" s="59">
        <v>1</v>
      </c>
      <c r="F54" s="62">
        <v>20</v>
      </c>
      <c r="G54" s="66"/>
      <c r="H54" s="66">
        <v>5</v>
      </c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>
        <f t="shared" ref="T54" si="33">SUM(F54:Q54)</f>
        <v>25</v>
      </c>
      <c r="U54" s="66">
        <f t="shared" ref="U54" si="34">SUM(F54:S54)</f>
        <v>25</v>
      </c>
      <c r="V54" s="19" t="s">
        <v>242</v>
      </c>
      <c r="W54" s="64">
        <v>1</v>
      </c>
      <c r="X54" s="10">
        <f t="shared" ref="X54" si="35">U54</f>
        <v>25</v>
      </c>
      <c r="Y54" s="48">
        <f>W54</f>
        <v>1</v>
      </c>
      <c r="AA54" s="3">
        <f t="shared" si="23"/>
        <v>0</v>
      </c>
      <c r="AB54" s="3">
        <f t="shared" si="23"/>
        <v>0</v>
      </c>
      <c r="AC54" s="159"/>
      <c r="AD54" s="66"/>
    </row>
    <row r="55" spans="1:31" ht="13.5" thickBot="1" x14ac:dyDescent="0.25">
      <c r="B55" s="11">
        <v>2</v>
      </c>
      <c r="C55" s="43" t="s">
        <v>225</v>
      </c>
      <c r="D55" s="52" t="s">
        <v>26</v>
      </c>
      <c r="E55" s="60">
        <v>2</v>
      </c>
      <c r="F55" s="62">
        <v>10</v>
      </c>
      <c r="G55" s="66"/>
      <c r="H55" s="66">
        <v>5</v>
      </c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>
        <f t="shared" ref="T55:T73" si="36">SUM(F55:Q55)</f>
        <v>15</v>
      </c>
      <c r="U55" s="66">
        <f t="shared" ref="U55:U73" si="37">SUM(F55:S55)</f>
        <v>15</v>
      </c>
      <c r="V55" s="19" t="s">
        <v>242</v>
      </c>
      <c r="W55" s="64">
        <v>1</v>
      </c>
      <c r="X55" s="10">
        <f t="shared" ref="X55" si="38">U55</f>
        <v>15</v>
      </c>
      <c r="Y55" s="48">
        <f t="shared" ref="Y55" si="39">W55</f>
        <v>1</v>
      </c>
      <c r="AA55" s="3">
        <f t="shared" si="23"/>
        <v>10</v>
      </c>
      <c r="AB55" s="3">
        <f t="shared" si="23"/>
        <v>0</v>
      </c>
      <c r="AC55" s="159"/>
      <c r="AD55" s="66"/>
    </row>
    <row r="56" spans="1:31" ht="13.5" thickBot="1" x14ac:dyDescent="0.25">
      <c r="B56" s="11">
        <v>3</v>
      </c>
      <c r="C56" s="43" t="s">
        <v>225</v>
      </c>
      <c r="D56" s="58" t="s">
        <v>84</v>
      </c>
      <c r="E56" s="60">
        <v>1</v>
      </c>
      <c r="F56" s="62">
        <v>15</v>
      </c>
      <c r="G56" s="66"/>
      <c r="H56" s="66">
        <v>15</v>
      </c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>
        <f t="shared" si="36"/>
        <v>30</v>
      </c>
      <c r="U56" s="66">
        <f t="shared" si="37"/>
        <v>30</v>
      </c>
      <c r="V56" s="19" t="s">
        <v>242</v>
      </c>
      <c r="W56" s="64">
        <v>1</v>
      </c>
      <c r="X56" s="10">
        <f t="shared" ref="X56:X73" si="40">U56</f>
        <v>30</v>
      </c>
      <c r="Y56" s="48">
        <f t="shared" ref="Y56:Y73" si="41">W56</f>
        <v>1</v>
      </c>
      <c r="AA56" s="3">
        <f t="shared" si="23"/>
        <v>0</v>
      </c>
      <c r="AB56" s="3">
        <v>5</v>
      </c>
      <c r="AC56" s="159"/>
      <c r="AD56" s="66"/>
    </row>
    <row r="57" spans="1:31" ht="13.5" thickBot="1" x14ac:dyDescent="0.25">
      <c r="B57" s="11">
        <v>4</v>
      </c>
      <c r="C57" s="43" t="s">
        <v>225</v>
      </c>
      <c r="D57" s="58" t="s">
        <v>85</v>
      </c>
      <c r="E57" s="60">
        <v>2</v>
      </c>
      <c r="F57" s="62">
        <v>10</v>
      </c>
      <c r="G57" s="66"/>
      <c r="H57" s="66">
        <v>20</v>
      </c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>
        <f t="shared" si="36"/>
        <v>30</v>
      </c>
      <c r="U57" s="66">
        <f t="shared" si="37"/>
        <v>30</v>
      </c>
      <c r="V57" s="17" t="s">
        <v>239</v>
      </c>
      <c r="W57" s="64">
        <v>2</v>
      </c>
      <c r="X57" s="10">
        <f t="shared" si="40"/>
        <v>30</v>
      </c>
      <c r="Y57" s="48">
        <f t="shared" si="41"/>
        <v>2</v>
      </c>
      <c r="AA57" s="3">
        <f t="shared" si="23"/>
        <v>20</v>
      </c>
      <c r="AB57" s="3">
        <v>10</v>
      </c>
      <c r="AC57" s="159"/>
      <c r="AD57" s="66"/>
    </row>
    <row r="58" spans="1:31" ht="13.5" thickBot="1" x14ac:dyDescent="0.25">
      <c r="B58" s="11">
        <v>5</v>
      </c>
      <c r="C58" s="43" t="s">
        <v>225</v>
      </c>
      <c r="D58" s="58" t="s">
        <v>86</v>
      </c>
      <c r="E58" s="60">
        <v>2</v>
      </c>
      <c r="F58" s="62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>
        <v>25</v>
      </c>
      <c r="R58" s="66"/>
      <c r="S58" s="66"/>
      <c r="T58" s="66">
        <f t="shared" si="36"/>
        <v>25</v>
      </c>
      <c r="U58" s="66">
        <f t="shared" si="37"/>
        <v>25</v>
      </c>
      <c r="V58" s="19" t="s">
        <v>242</v>
      </c>
      <c r="W58" s="64">
        <v>1</v>
      </c>
      <c r="X58" s="10">
        <f t="shared" si="40"/>
        <v>25</v>
      </c>
      <c r="Y58" s="48">
        <f t="shared" si="41"/>
        <v>1</v>
      </c>
      <c r="AA58" s="3">
        <f t="shared" si="23"/>
        <v>0</v>
      </c>
      <c r="AB58" s="3">
        <f t="shared" si="23"/>
        <v>0</v>
      </c>
      <c r="AC58" s="159"/>
      <c r="AD58" s="66"/>
    </row>
    <row r="59" spans="1:31" ht="13.5" thickBot="1" x14ac:dyDescent="0.25">
      <c r="B59" s="11">
        <v>6</v>
      </c>
      <c r="C59" s="43" t="s">
        <v>225</v>
      </c>
      <c r="D59" s="52" t="s">
        <v>24</v>
      </c>
      <c r="E59" s="60">
        <v>2</v>
      </c>
      <c r="F59" s="62">
        <v>15</v>
      </c>
      <c r="G59" s="66"/>
      <c r="H59" s="66"/>
      <c r="I59" s="66">
        <v>30</v>
      </c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>
        <f t="shared" si="36"/>
        <v>45</v>
      </c>
      <c r="U59" s="66">
        <f t="shared" si="37"/>
        <v>45</v>
      </c>
      <c r="V59" s="19" t="s">
        <v>242</v>
      </c>
      <c r="W59" s="64">
        <v>3</v>
      </c>
      <c r="X59" s="10">
        <f t="shared" si="40"/>
        <v>45</v>
      </c>
      <c r="Y59" s="48">
        <f t="shared" si="41"/>
        <v>3</v>
      </c>
      <c r="AA59" s="3">
        <f t="shared" si="23"/>
        <v>30</v>
      </c>
      <c r="AB59" s="3">
        <f t="shared" si="23"/>
        <v>0</v>
      </c>
      <c r="AC59" s="159"/>
      <c r="AD59" s="66"/>
    </row>
    <row r="60" spans="1:31" ht="13.5" thickBot="1" x14ac:dyDescent="0.25">
      <c r="B60" s="11">
        <v>7</v>
      </c>
      <c r="C60" s="43" t="s">
        <v>225</v>
      </c>
      <c r="D60" s="52" t="s">
        <v>48</v>
      </c>
      <c r="E60" s="60">
        <v>3</v>
      </c>
      <c r="F60" s="62">
        <v>15</v>
      </c>
      <c r="G60" s="66"/>
      <c r="H60" s="66"/>
      <c r="I60" s="66">
        <v>30</v>
      </c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>
        <f t="shared" ref="T60" si="42">SUM(F60:Q60)</f>
        <v>45</v>
      </c>
      <c r="U60" s="66">
        <f t="shared" ref="U60" si="43">SUM(F60:S60)</f>
        <v>45</v>
      </c>
      <c r="V60" s="19" t="s">
        <v>242</v>
      </c>
      <c r="W60" s="64">
        <v>3</v>
      </c>
      <c r="X60" s="10">
        <f t="shared" si="40"/>
        <v>45</v>
      </c>
      <c r="Y60" s="48">
        <f t="shared" si="41"/>
        <v>3</v>
      </c>
      <c r="AA60" s="3">
        <f t="shared" si="23"/>
        <v>30</v>
      </c>
      <c r="AB60" s="3">
        <f t="shared" si="23"/>
        <v>0</v>
      </c>
      <c r="AC60" s="159"/>
      <c r="AD60" s="66"/>
    </row>
    <row r="61" spans="1:31" ht="13.5" thickBot="1" x14ac:dyDescent="0.25">
      <c r="A61" s="15" t="s">
        <v>183</v>
      </c>
      <c r="B61" s="11">
        <v>8</v>
      </c>
      <c r="C61" s="43" t="s">
        <v>225</v>
      </c>
      <c r="D61" s="52" t="s">
        <v>106</v>
      </c>
      <c r="E61" s="60">
        <v>4</v>
      </c>
      <c r="F61" s="62">
        <v>10</v>
      </c>
      <c r="G61" s="66"/>
      <c r="H61" s="66"/>
      <c r="I61" s="66">
        <v>30</v>
      </c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>
        <f t="shared" si="36"/>
        <v>40</v>
      </c>
      <c r="U61" s="66">
        <f t="shared" si="37"/>
        <v>40</v>
      </c>
      <c r="V61" s="17" t="s">
        <v>239</v>
      </c>
      <c r="W61" s="64">
        <v>4</v>
      </c>
      <c r="X61" s="10">
        <f t="shared" si="40"/>
        <v>40</v>
      </c>
      <c r="Y61" s="48">
        <f t="shared" si="41"/>
        <v>4</v>
      </c>
      <c r="AA61" s="3">
        <f t="shared" si="23"/>
        <v>60</v>
      </c>
      <c r="AB61" s="3">
        <f t="shared" si="23"/>
        <v>0</v>
      </c>
      <c r="AC61" s="159"/>
      <c r="AD61" s="66"/>
    </row>
    <row r="62" spans="1:31" ht="13.5" thickBot="1" x14ac:dyDescent="0.25">
      <c r="A62" s="15" t="s">
        <v>183</v>
      </c>
      <c r="B62" s="11">
        <v>9</v>
      </c>
      <c r="C62" s="43" t="s">
        <v>225</v>
      </c>
      <c r="D62" s="52" t="s">
        <v>76</v>
      </c>
      <c r="E62" s="60">
        <v>5</v>
      </c>
      <c r="F62" s="62">
        <v>15</v>
      </c>
      <c r="G62" s="66"/>
      <c r="H62" s="66"/>
      <c r="I62" s="66">
        <v>30</v>
      </c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>
        <f t="shared" si="36"/>
        <v>45</v>
      </c>
      <c r="U62" s="66">
        <f t="shared" si="37"/>
        <v>45</v>
      </c>
      <c r="V62" s="17" t="s">
        <v>239</v>
      </c>
      <c r="W62" s="64">
        <v>3</v>
      </c>
      <c r="X62" s="10">
        <f t="shared" si="40"/>
        <v>45</v>
      </c>
      <c r="Y62" s="48">
        <f t="shared" si="41"/>
        <v>3</v>
      </c>
      <c r="AA62" s="3">
        <f t="shared" si="23"/>
        <v>30</v>
      </c>
      <c r="AB62" s="3">
        <f t="shared" si="23"/>
        <v>0</v>
      </c>
      <c r="AC62" s="159"/>
      <c r="AD62" s="66"/>
    </row>
    <row r="63" spans="1:31" ht="13.5" thickBot="1" x14ac:dyDescent="0.25">
      <c r="A63" s="15" t="s">
        <v>183</v>
      </c>
      <c r="B63" s="11">
        <v>10</v>
      </c>
      <c r="C63" s="43" t="s">
        <v>225</v>
      </c>
      <c r="D63" s="52" t="s">
        <v>117</v>
      </c>
      <c r="E63" s="60">
        <v>1</v>
      </c>
      <c r="F63" s="62">
        <v>10</v>
      </c>
      <c r="G63" s="66"/>
      <c r="H63" s="66"/>
      <c r="I63" s="66">
        <v>40</v>
      </c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>
        <f t="shared" ref="T63" si="44">SUM(F63:Q63)</f>
        <v>50</v>
      </c>
      <c r="U63" s="66">
        <f t="shared" ref="U63" si="45">SUM(F63:S63)</f>
        <v>50</v>
      </c>
      <c r="V63" s="19" t="s">
        <v>242</v>
      </c>
      <c r="W63" s="64">
        <v>2</v>
      </c>
      <c r="X63" s="10">
        <f t="shared" ref="X63" si="46">U63</f>
        <v>50</v>
      </c>
      <c r="Y63" s="48">
        <f t="shared" ref="Y63" si="47">W63</f>
        <v>2</v>
      </c>
      <c r="AA63" s="3">
        <f t="shared" si="23"/>
        <v>0</v>
      </c>
      <c r="AB63" s="3">
        <f t="shared" si="23"/>
        <v>0</v>
      </c>
      <c r="AC63" s="159"/>
      <c r="AD63" s="66"/>
    </row>
    <row r="64" spans="1:31" ht="13.5" thickBot="1" x14ac:dyDescent="0.25">
      <c r="A64" s="15" t="s">
        <v>183</v>
      </c>
      <c r="B64" s="11">
        <v>11</v>
      </c>
      <c r="C64" s="43" t="s">
        <v>225</v>
      </c>
      <c r="D64" s="52" t="s">
        <v>118</v>
      </c>
      <c r="E64" s="60">
        <v>2</v>
      </c>
      <c r="F64" s="62">
        <v>10</v>
      </c>
      <c r="G64" s="66"/>
      <c r="H64" s="66"/>
      <c r="I64" s="66">
        <v>20</v>
      </c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>
        <f t="shared" si="36"/>
        <v>30</v>
      </c>
      <c r="U64" s="66">
        <f t="shared" si="37"/>
        <v>30</v>
      </c>
      <c r="V64" s="17" t="s">
        <v>239</v>
      </c>
      <c r="W64" s="64">
        <v>3</v>
      </c>
      <c r="X64" s="10">
        <f t="shared" si="40"/>
        <v>30</v>
      </c>
      <c r="Y64" s="48">
        <f t="shared" si="41"/>
        <v>3</v>
      </c>
      <c r="AA64" s="3">
        <f t="shared" si="23"/>
        <v>45</v>
      </c>
      <c r="AB64" s="3">
        <f t="shared" si="23"/>
        <v>0</v>
      </c>
      <c r="AC64" s="159"/>
      <c r="AD64" s="66"/>
    </row>
    <row r="65" spans="1:31" ht="13.5" thickBot="1" x14ac:dyDescent="0.25">
      <c r="A65" s="15" t="s">
        <v>183</v>
      </c>
      <c r="B65" s="11">
        <v>12</v>
      </c>
      <c r="C65" s="43" t="s">
        <v>225</v>
      </c>
      <c r="D65" s="52" t="s">
        <v>165</v>
      </c>
      <c r="E65" s="60">
        <v>5</v>
      </c>
      <c r="F65" s="62">
        <v>15</v>
      </c>
      <c r="G65" s="66"/>
      <c r="H65" s="66"/>
      <c r="I65" s="66">
        <v>10</v>
      </c>
      <c r="J65" s="66"/>
      <c r="K65" s="66"/>
      <c r="L65" s="66">
        <v>10</v>
      </c>
      <c r="M65" s="66"/>
      <c r="N65" s="66"/>
      <c r="O65" s="66"/>
      <c r="P65" s="66"/>
      <c r="Q65" s="66"/>
      <c r="R65" s="66"/>
      <c r="S65" s="66"/>
      <c r="T65" s="66">
        <f t="shared" ref="T65" si="48">SUM(F65:Q65)</f>
        <v>35</v>
      </c>
      <c r="U65" s="66">
        <f t="shared" ref="U65" si="49">SUM(F65:S65)</f>
        <v>35</v>
      </c>
      <c r="V65" s="19" t="s">
        <v>242</v>
      </c>
      <c r="W65" s="64">
        <v>3</v>
      </c>
      <c r="X65" s="10">
        <f t="shared" ref="X65" si="50">U65</f>
        <v>35</v>
      </c>
      <c r="Y65" s="48">
        <f t="shared" ref="Y65:Y66" si="51">W65</f>
        <v>3</v>
      </c>
      <c r="AA65" s="3">
        <f t="shared" si="23"/>
        <v>40</v>
      </c>
      <c r="AB65" s="3">
        <f t="shared" si="23"/>
        <v>0</v>
      </c>
      <c r="AC65" s="159"/>
      <c r="AD65" s="66"/>
    </row>
    <row r="66" spans="1:31" ht="13.5" thickBot="1" x14ac:dyDescent="0.25">
      <c r="B66" s="11">
        <v>13</v>
      </c>
      <c r="C66" s="43" t="s">
        <v>225</v>
      </c>
      <c r="D66" s="52" t="s">
        <v>50</v>
      </c>
      <c r="E66" s="60">
        <v>2</v>
      </c>
      <c r="F66" s="62">
        <v>10</v>
      </c>
      <c r="G66" s="66"/>
      <c r="H66" s="66"/>
      <c r="I66" s="66">
        <v>40</v>
      </c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>
        <f t="shared" si="36"/>
        <v>50</v>
      </c>
      <c r="U66" s="66">
        <f t="shared" si="37"/>
        <v>50</v>
      </c>
      <c r="V66" s="19" t="s">
        <v>242</v>
      </c>
      <c r="W66" s="64">
        <v>2</v>
      </c>
      <c r="X66" s="10">
        <f t="shared" si="40"/>
        <v>50</v>
      </c>
      <c r="Y66" s="48">
        <f t="shared" si="51"/>
        <v>2</v>
      </c>
      <c r="AA66" s="3">
        <f t="shared" si="23"/>
        <v>0</v>
      </c>
      <c r="AB66" s="3">
        <f t="shared" si="23"/>
        <v>0</v>
      </c>
      <c r="AC66" s="159"/>
      <c r="AD66" s="66"/>
    </row>
    <row r="67" spans="1:31" ht="13.5" thickBot="1" x14ac:dyDescent="0.25">
      <c r="A67" s="15" t="s">
        <v>183</v>
      </c>
      <c r="B67" s="11">
        <v>14</v>
      </c>
      <c r="C67" s="43" t="s">
        <v>225</v>
      </c>
      <c r="D67" s="52" t="s">
        <v>49</v>
      </c>
      <c r="E67" s="60">
        <v>3</v>
      </c>
      <c r="F67" s="62">
        <v>10</v>
      </c>
      <c r="G67" s="66"/>
      <c r="H67" s="66"/>
      <c r="I67" s="66">
        <v>40</v>
      </c>
      <c r="J67" s="66"/>
      <c r="K67" s="66"/>
      <c r="L67" s="66"/>
      <c r="M67" s="66"/>
      <c r="N67" s="66"/>
      <c r="O67" s="66"/>
      <c r="P67" s="66"/>
      <c r="Q67" s="66"/>
      <c r="R67" s="66"/>
      <c r="S67" s="66"/>
      <c r="T67" s="66">
        <f t="shared" si="36"/>
        <v>50</v>
      </c>
      <c r="U67" s="66">
        <f t="shared" si="37"/>
        <v>50</v>
      </c>
      <c r="V67" s="17" t="s">
        <v>239</v>
      </c>
      <c r="W67" s="64">
        <v>3</v>
      </c>
      <c r="X67" s="10">
        <f t="shared" si="40"/>
        <v>50</v>
      </c>
      <c r="Y67" s="48">
        <f t="shared" si="41"/>
        <v>3</v>
      </c>
      <c r="AA67" s="3">
        <f t="shared" si="23"/>
        <v>25</v>
      </c>
      <c r="AB67" s="3">
        <f t="shared" si="23"/>
        <v>0</v>
      </c>
      <c r="AC67" s="159"/>
      <c r="AD67" s="66"/>
    </row>
    <row r="68" spans="1:31" ht="13.5" thickBot="1" x14ac:dyDescent="0.25">
      <c r="A68" s="15" t="s">
        <v>183</v>
      </c>
      <c r="B68" s="11">
        <v>15</v>
      </c>
      <c r="C68" s="43" t="s">
        <v>225</v>
      </c>
      <c r="D68" s="52" t="s">
        <v>131</v>
      </c>
      <c r="E68" s="60">
        <v>7</v>
      </c>
      <c r="F68" s="62">
        <v>10</v>
      </c>
      <c r="G68" s="66"/>
      <c r="H68" s="66"/>
      <c r="I68" s="66">
        <v>75</v>
      </c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>
        <f t="shared" si="36"/>
        <v>85</v>
      </c>
      <c r="U68" s="66">
        <f t="shared" si="37"/>
        <v>85</v>
      </c>
      <c r="V68" s="19" t="s">
        <v>242</v>
      </c>
      <c r="W68" s="64">
        <v>3</v>
      </c>
      <c r="X68" s="10">
        <f t="shared" si="40"/>
        <v>85</v>
      </c>
      <c r="Y68" s="48">
        <f t="shared" si="41"/>
        <v>3</v>
      </c>
      <c r="AA68" s="3">
        <f t="shared" si="23"/>
        <v>0</v>
      </c>
      <c r="AB68" s="3">
        <f t="shared" si="23"/>
        <v>0</v>
      </c>
      <c r="AC68" s="159"/>
      <c r="AD68" s="66"/>
    </row>
    <row r="69" spans="1:31" ht="13.5" thickBot="1" x14ac:dyDescent="0.25">
      <c r="A69" s="15" t="s">
        <v>183</v>
      </c>
      <c r="B69" s="11">
        <v>16</v>
      </c>
      <c r="C69" s="43" t="s">
        <v>225</v>
      </c>
      <c r="D69" s="52" t="s">
        <v>132</v>
      </c>
      <c r="E69" s="60">
        <v>8</v>
      </c>
      <c r="F69" s="62">
        <v>10</v>
      </c>
      <c r="G69" s="66"/>
      <c r="H69" s="66"/>
      <c r="I69" s="66">
        <v>71</v>
      </c>
      <c r="J69" s="66">
        <v>4</v>
      </c>
      <c r="K69" s="66"/>
      <c r="L69" s="66"/>
      <c r="M69" s="66"/>
      <c r="N69" s="66"/>
      <c r="O69" s="66"/>
      <c r="P69" s="66"/>
      <c r="Q69" s="66"/>
      <c r="R69" s="66"/>
      <c r="S69" s="66"/>
      <c r="T69" s="66">
        <f t="shared" si="36"/>
        <v>85</v>
      </c>
      <c r="U69" s="66">
        <f t="shared" si="37"/>
        <v>85</v>
      </c>
      <c r="V69" s="17" t="s">
        <v>239</v>
      </c>
      <c r="W69" s="64">
        <v>4</v>
      </c>
      <c r="X69" s="10">
        <f t="shared" si="40"/>
        <v>85</v>
      </c>
      <c r="Y69" s="48">
        <f t="shared" si="41"/>
        <v>4</v>
      </c>
      <c r="AA69" s="3">
        <f t="shared" si="23"/>
        <v>15</v>
      </c>
      <c r="AB69" s="3">
        <f t="shared" si="23"/>
        <v>0</v>
      </c>
      <c r="AC69" s="159"/>
      <c r="AD69" s="66"/>
    </row>
    <row r="70" spans="1:31" ht="13.5" thickBot="1" x14ac:dyDescent="0.25">
      <c r="B70" s="11">
        <v>17</v>
      </c>
      <c r="C70" s="43" t="s">
        <v>225</v>
      </c>
      <c r="D70" s="52" t="s">
        <v>130</v>
      </c>
      <c r="E70" s="60">
        <v>9</v>
      </c>
      <c r="F70" s="62">
        <v>15</v>
      </c>
      <c r="G70" s="66"/>
      <c r="H70" s="66"/>
      <c r="I70" s="66">
        <v>10</v>
      </c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>
        <f t="shared" si="36"/>
        <v>25</v>
      </c>
      <c r="U70" s="66">
        <f t="shared" si="37"/>
        <v>25</v>
      </c>
      <c r="V70" s="19" t="s">
        <v>242</v>
      </c>
      <c r="W70" s="64">
        <v>1</v>
      </c>
      <c r="X70" s="10">
        <f t="shared" si="40"/>
        <v>25</v>
      </c>
      <c r="Y70" s="48">
        <f t="shared" si="41"/>
        <v>1</v>
      </c>
      <c r="AA70" s="3">
        <f t="shared" si="23"/>
        <v>0</v>
      </c>
      <c r="AB70" s="3">
        <f t="shared" si="23"/>
        <v>0</v>
      </c>
      <c r="AC70" s="159"/>
      <c r="AD70" s="66"/>
    </row>
    <row r="71" spans="1:31" ht="13.5" thickBot="1" x14ac:dyDescent="0.25">
      <c r="A71" s="15" t="s">
        <v>183</v>
      </c>
      <c r="B71" s="11">
        <v>18</v>
      </c>
      <c r="C71" s="43" t="s">
        <v>225</v>
      </c>
      <c r="D71" s="52" t="s">
        <v>125</v>
      </c>
      <c r="E71" s="60">
        <v>9</v>
      </c>
      <c r="F71" s="62">
        <v>10</v>
      </c>
      <c r="G71" s="66"/>
      <c r="H71" s="66"/>
      <c r="I71" s="66">
        <v>15</v>
      </c>
      <c r="J71" s="66"/>
      <c r="K71" s="66"/>
      <c r="L71" s="66"/>
      <c r="M71" s="66"/>
      <c r="N71" s="66"/>
      <c r="O71" s="66"/>
      <c r="P71" s="66"/>
      <c r="Q71" s="66"/>
      <c r="R71" s="66"/>
      <c r="S71" s="66"/>
      <c r="T71" s="66">
        <f t="shared" si="36"/>
        <v>25</v>
      </c>
      <c r="U71" s="66">
        <f t="shared" si="37"/>
        <v>25</v>
      </c>
      <c r="V71" s="19" t="s">
        <v>242</v>
      </c>
      <c r="W71" s="64">
        <v>1</v>
      </c>
      <c r="X71" s="10">
        <f t="shared" si="40"/>
        <v>25</v>
      </c>
      <c r="Y71" s="48">
        <f t="shared" si="41"/>
        <v>1</v>
      </c>
      <c r="AA71" s="3">
        <f t="shared" si="23"/>
        <v>0</v>
      </c>
      <c r="AB71" s="3">
        <f t="shared" si="23"/>
        <v>0</v>
      </c>
      <c r="AC71" s="159">
        <f>F71</f>
        <v>10</v>
      </c>
      <c r="AD71" s="326">
        <f t="shared" ref="AD71" si="52">(F71*1/X71)*Y71</f>
        <v>0.4</v>
      </c>
    </row>
    <row r="72" spans="1:31" ht="13.5" thickBot="1" x14ac:dyDescent="0.25">
      <c r="A72" s="15" t="s">
        <v>183</v>
      </c>
      <c r="B72" s="11">
        <v>19</v>
      </c>
      <c r="C72" s="43" t="s">
        <v>225</v>
      </c>
      <c r="D72" s="52" t="s">
        <v>75</v>
      </c>
      <c r="E72" s="60">
        <v>9</v>
      </c>
      <c r="F72" s="62">
        <v>25</v>
      </c>
      <c r="G72" s="66"/>
      <c r="H72" s="66">
        <v>5</v>
      </c>
      <c r="I72" s="66"/>
      <c r="J72" s="66"/>
      <c r="K72" s="66"/>
      <c r="L72" s="66"/>
      <c r="M72" s="66"/>
      <c r="N72" s="66"/>
      <c r="O72" s="66"/>
      <c r="P72" s="66"/>
      <c r="Q72" s="66"/>
      <c r="R72" s="66"/>
      <c r="S72" s="66"/>
      <c r="T72" s="66">
        <f t="shared" si="36"/>
        <v>30</v>
      </c>
      <c r="U72" s="66">
        <f t="shared" si="37"/>
        <v>30</v>
      </c>
      <c r="V72" s="17" t="s">
        <v>239</v>
      </c>
      <c r="W72" s="64">
        <v>2</v>
      </c>
      <c r="X72" s="10">
        <f t="shared" si="40"/>
        <v>30</v>
      </c>
      <c r="Y72" s="48">
        <f t="shared" si="41"/>
        <v>2</v>
      </c>
      <c r="AA72" s="3">
        <f t="shared" si="23"/>
        <v>20</v>
      </c>
      <c r="AB72" s="3">
        <f t="shared" si="23"/>
        <v>0</v>
      </c>
      <c r="AC72" s="159"/>
      <c r="AD72" s="66"/>
    </row>
    <row r="73" spans="1:31" ht="13.5" thickBot="1" x14ac:dyDescent="0.25">
      <c r="A73" s="15" t="s">
        <v>183</v>
      </c>
      <c r="B73" s="11">
        <v>20</v>
      </c>
      <c r="C73" s="43" t="s">
        <v>225</v>
      </c>
      <c r="D73" s="52" t="s">
        <v>229</v>
      </c>
      <c r="E73" s="60">
        <v>1</v>
      </c>
      <c r="F73" s="62">
        <v>10</v>
      </c>
      <c r="G73" s="66"/>
      <c r="H73" s="66">
        <v>20</v>
      </c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>
        <f t="shared" si="36"/>
        <v>30</v>
      </c>
      <c r="U73" s="66">
        <f t="shared" si="37"/>
        <v>30</v>
      </c>
      <c r="V73" s="19" t="s">
        <v>242</v>
      </c>
      <c r="W73" s="64">
        <v>2</v>
      </c>
      <c r="X73" s="10">
        <f t="shared" si="40"/>
        <v>30</v>
      </c>
      <c r="Y73" s="48">
        <f t="shared" si="41"/>
        <v>2</v>
      </c>
      <c r="AA73" s="3">
        <f t="shared" si="23"/>
        <v>20</v>
      </c>
      <c r="AB73" s="3">
        <f t="shared" si="23"/>
        <v>0</v>
      </c>
      <c r="AC73" s="159"/>
      <c r="AD73" s="66"/>
    </row>
    <row r="74" spans="1:31" ht="13.5" thickBot="1" x14ac:dyDescent="0.25">
      <c r="B74" s="346" t="s">
        <v>27</v>
      </c>
      <c r="C74" s="347"/>
      <c r="D74" s="348"/>
      <c r="E74" s="123"/>
      <c r="F74" s="10">
        <f t="shared" ref="F74:U74" si="53">SUM(F54:F73)</f>
        <v>245</v>
      </c>
      <c r="G74" s="10">
        <f t="shared" si="53"/>
        <v>0</v>
      </c>
      <c r="H74" s="10">
        <f t="shared" si="53"/>
        <v>70</v>
      </c>
      <c r="I74" s="10">
        <f t="shared" si="53"/>
        <v>441</v>
      </c>
      <c r="J74" s="10">
        <f t="shared" si="53"/>
        <v>4</v>
      </c>
      <c r="K74" s="10">
        <f t="shared" si="53"/>
        <v>0</v>
      </c>
      <c r="L74" s="10">
        <f t="shared" si="53"/>
        <v>10</v>
      </c>
      <c r="M74" s="10">
        <f t="shared" si="53"/>
        <v>0</v>
      </c>
      <c r="N74" s="10">
        <f t="shared" si="53"/>
        <v>0</v>
      </c>
      <c r="O74" s="10">
        <f t="shared" si="53"/>
        <v>0</v>
      </c>
      <c r="P74" s="10">
        <f t="shared" si="53"/>
        <v>0</v>
      </c>
      <c r="Q74" s="10">
        <f t="shared" si="53"/>
        <v>25</v>
      </c>
      <c r="R74" s="10">
        <f t="shared" si="53"/>
        <v>0</v>
      </c>
      <c r="S74" s="10">
        <f t="shared" si="53"/>
        <v>0</v>
      </c>
      <c r="T74" s="10">
        <f t="shared" si="53"/>
        <v>795</v>
      </c>
      <c r="U74" s="10">
        <f t="shared" si="53"/>
        <v>795</v>
      </c>
      <c r="V74" s="10"/>
      <c r="W74" s="46">
        <f>SUM(W54:W73)</f>
        <v>45</v>
      </c>
      <c r="X74" s="10">
        <f>SUM(X54:X73)</f>
        <v>795</v>
      </c>
      <c r="Y74" s="46">
        <f>W74</f>
        <v>45</v>
      </c>
      <c r="AA74" s="176">
        <f>SUM(AA54:AA73)</f>
        <v>345</v>
      </c>
      <c r="AB74" s="176">
        <f>SUM(AB54:AB73)</f>
        <v>15</v>
      </c>
      <c r="AC74" s="177">
        <v>10</v>
      </c>
      <c r="AD74" s="178">
        <f>SUM(AD54:AD73)</f>
        <v>0.4</v>
      </c>
      <c r="AE74" s="165"/>
    </row>
    <row r="75" spans="1:31" ht="15.75" thickBot="1" x14ac:dyDescent="0.25">
      <c r="B75" s="349" t="s">
        <v>78</v>
      </c>
      <c r="C75" s="350"/>
      <c r="D75" s="350"/>
      <c r="E75" s="350"/>
      <c r="F75" s="350"/>
      <c r="G75" s="350"/>
      <c r="H75" s="350"/>
      <c r="I75" s="350"/>
      <c r="J75" s="350"/>
      <c r="K75" s="350"/>
      <c r="L75" s="350"/>
      <c r="M75" s="350"/>
      <c r="N75" s="350"/>
      <c r="O75" s="350"/>
      <c r="P75" s="350"/>
      <c r="Q75" s="350"/>
      <c r="R75" s="350"/>
      <c r="S75" s="350"/>
      <c r="T75" s="350"/>
      <c r="U75" s="350"/>
      <c r="V75" s="350"/>
      <c r="W75" s="350"/>
      <c r="X75" s="350"/>
      <c r="Y75" s="351"/>
      <c r="AA75" s="94" t="s">
        <v>138</v>
      </c>
      <c r="AB75" s="94" t="s">
        <v>138</v>
      </c>
      <c r="AC75" s="158" t="s">
        <v>138</v>
      </c>
      <c r="AD75" s="94" t="s">
        <v>138</v>
      </c>
      <c r="AE75" s="175"/>
    </row>
    <row r="76" spans="1:31" ht="13.5" thickBot="1" x14ac:dyDescent="0.25">
      <c r="B76" s="18">
        <v>1</v>
      </c>
      <c r="C76" s="43" t="s">
        <v>225</v>
      </c>
      <c r="D76" s="54" t="s">
        <v>184</v>
      </c>
      <c r="E76" s="59">
        <v>2</v>
      </c>
      <c r="F76" s="12">
        <v>25</v>
      </c>
      <c r="G76" s="66"/>
      <c r="H76" s="66"/>
      <c r="I76" s="3"/>
      <c r="J76" s="3"/>
      <c r="K76" s="3"/>
      <c r="L76" s="3"/>
      <c r="M76" s="3"/>
      <c r="N76" s="3"/>
      <c r="O76" s="3"/>
      <c r="P76" s="3"/>
      <c r="Q76" s="66"/>
      <c r="R76" s="3"/>
      <c r="S76" s="66"/>
      <c r="T76" s="66">
        <f t="shared" ref="T76" si="54">SUM(F76:Q76)</f>
        <v>25</v>
      </c>
      <c r="U76" s="66">
        <f t="shared" ref="U76" si="55">SUM(F76:S76)</f>
        <v>25</v>
      </c>
      <c r="V76" s="19" t="s">
        <v>242</v>
      </c>
      <c r="W76" s="49">
        <v>2</v>
      </c>
      <c r="X76" s="10">
        <f t="shared" ref="X76" si="56">U76</f>
        <v>25</v>
      </c>
      <c r="Y76" s="48">
        <f t="shared" ref="Y76" si="57">W76</f>
        <v>2</v>
      </c>
      <c r="AA76" s="3">
        <f t="shared" si="23"/>
        <v>25</v>
      </c>
      <c r="AB76" s="3">
        <f t="shared" si="23"/>
        <v>0</v>
      </c>
      <c r="AC76" s="159">
        <v>25</v>
      </c>
      <c r="AD76" s="326">
        <f t="shared" ref="AD76:AD101" si="58">(F76*1/X76)*Y76</f>
        <v>2</v>
      </c>
      <c r="AE76" s="327"/>
    </row>
    <row r="77" spans="1:31" ht="13.5" thickBot="1" x14ac:dyDescent="0.25">
      <c r="A77" s="15" t="s">
        <v>183</v>
      </c>
      <c r="B77" s="18">
        <v>2</v>
      </c>
      <c r="C77" s="43" t="s">
        <v>225</v>
      </c>
      <c r="D77" s="52" t="s">
        <v>185</v>
      </c>
      <c r="E77" s="143">
        <v>3</v>
      </c>
      <c r="F77" s="12">
        <v>25</v>
      </c>
      <c r="G77" s="66"/>
      <c r="H77" s="66"/>
      <c r="I77" s="3"/>
      <c r="J77" s="3"/>
      <c r="K77" s="3"/>
      <c r="L77" s="3"/>
      <c r="M77" s="3"/>
      <c r="N77" s="3"/>
      <c r="O77" s="3"/>
      <c r="P77" s="3"/>
      <c r="Q77" s="66"/>
      <c r="R77" s="3"/>
      <c r="S77" s="66"/>
      <c r="T77" s="66">
        <f t="shared" ref="T77" si="59">SUM(F77:Q77)</f>
        <v>25</v>
      </c>
      <c r="U77" s="66">
        <f t="shared" ref="U77" si="60">SUM(F77:S77)</f>
        <v>25</v>
      </c>
      <c r="V77" s="17" t="s">
        <v>239</v>
      </c>
      <c r="W77" s="49">
        <v>2</v>
      </c>
      <c r="X77" s="10">
        <f t="shared" ref="X77:X87" si="61">U77</f>
        <v>25</v>
      </c>
      <c r="Y77" s="48">
        <f t="shared" ref="Y77:Y87" si="62">W77</f>
        <v>2</v>
      </c>
      <c r="AA77" s="3">
        <f t="shared" si="23"/>
        <v>25</v>
      </c>
      <c r="AB77" s="3">
        <f t="shared" si="23"/>
        <v>0</v>
      </c>
      <c r="AC77" s="159">
        <v>25</v>
      </c>
      <c r="AD77" s="326">
        <f t="shared" si="58"/>
        <v>2</v>
      </c>
      <c r="AE77" s="327"/>
    </row>
    <row r="78" spans="1:31" ht="13.5" thickBot="1" x14ac:dyDescent="0.25">
      <c r="A78" s="15" t="s">
        <v>183</v>
      </c>
      <c r="B78" s="18">
        <v>3</v>
      </c>
      <c r="C78" s="43" t="s">
        <v>225</v>
      </c>
      <c r="D78" s="58" t="s">
        <v>52</v>
      </c>
      <c r="E78" s="60">
        <v>5</v>
      </c>
      <c r="F78" s="12">
        <v>25</v>
      </c>
      <c r="G78" s="66"/>
      <c r="H78" s="66"/>
      <c r="I78" s="3"/>
      <c r="J78" s="3"/>
      <c r="K78" s="3"/>
      <c r="L78" s="3"/>
      <c r="M78" s="3"/>
      <c r="N78" s="3"/>
      <c r="O78" s="3"/>
      <c r="P78" s="3"/>
      <c r="Q78" s="66"/>
      <c r="R78" s="3"/>
      <c r="S78" s="66"/>
      <c r="T78" s="66">
        <f t="shared" ref="T78:T119" si="63">SUM(F78:Q78)</f>
        <v>25</v>
      </c>
      <c r="U78" s="66">
        <f t="shared" ref="U78:U110" si="64">SUM(F78:S78)</f>
        <v>25</v>
      </c>
      <c r="V78" s="19" t="s">
        <v>242</v>
      </c>
      <c r="W78" s="49">
        <v>1</v>
      </c>
      <c r="X78" s="10">
        <f t="shared" si="61"/>
        <v>25</v>
      </c>
      <c r="Y78" s="48">
        <f t="shared" si="62"/>
        <v>1</v>
      </c>
      <c r="AA78" s="3">
        <f t="shared" si="23"/>
        <v>0</v>
      </c>
      <c r="AB78" s="3">
        <f t="shared" si="23"/>
        <v>0</v>
      </c>
      <c r="AC78" s="159">
        <v>25</v>
      </c>
      <c r="AD78" s="326">
        <f t="shared" si="58"/>
        <v>1</v>
      </c>
      <c r="AE78" s="327"/>
    </row>
    <row r="79" spans="1:31" ht="13.5" thickBot="1" x14ac:dyDescent="0.25">
      <c r="A79" s="15" t="s">
        <v>183</v>
      </c>
      <c r="B79" s="18">
        <v>4</v>
      </c>
      <c r="C79" s="43" t="s">
        <v>225</v>
      </c>
      <c r="D79" s="58" t="s">
        <v>141</v>
      </c>
      <c r="E79" s="60">
        <v>4</v>
      </c>
      <c r="F79" s="12">
        <v>15</v>
      </c>
      <c r="G79" s="66"/>
      <c r="H79" s="66"/>
      <c r="I79" s="3"/>
      <c r="J79" s="3"/>
      <c r="K79" s="3"/>
      <c r="L79" s="3"/>
      <c r="M79" s="3"/>
      <c r="N79" s="3"/>
      <c r="O79" s="3"/>
      <c r="P79" s="3"/>
      <c r="Q79" s="66"/>
      <c r="R79" s="3"/>
      <c r="S79" s="66"/>
      <c r="T79" s="66">
        <f t="shared" si="63"/>
        <v>15</v>
      </c>
      <c r="U79" s="66">
        <f t="shared" si="64"/>
        <v>15</v>
      </c>
      <c r="V79" s="17" t="s">
        <v>239</v>
      </c>
      <c r="W79" s="49">
        <v>2</v>
      </c>
      <c r="X79" s="10">
        <f t="shared" si="61"/>
        <v>15</v>
      </c>
      <c r="Y79" s="48">
        <f t="shared" si="62"/>
        <v>2</v>
      </c>
      <c r="AA79" s="3">
        <f t="shared" si="23"/>
        <v>35</v>
      </c>
      <c r="AB79" s="3">
        <f t="shared" si="23"/>
        <v>0</v>
      </c>
      <c r="AC79" s="159">
        <v>15</v>
      </c>
      <c r="AD79" s="326">
        <f t="shared" si="58"/>
        <v>2</v>
      </c>
      <c r="AE79" s="327"/>
    </row>
    <row r="80" spans="1:31" ht="13.5" thickBot="1" x14ac:dyDescent="0.25">
      <c r="B80" s="18">
        <v>5</v>
      </c>
      <c r="C80" s="43" t="s">
        <v>225</v>
      </c>
      <c r="D80" s="58" t="s">
        <v>186</v>
      </c>
      <c r="E80" s="60">
        <v>3</v>
      </c>
      <c r="F80" s="12">
        <v>25</v>
      </c>
      <c r="G80" s="66"/>
      <c r="H80" s="66"/>
      <c r="I80" s="3"/>
      <c r="J80" s="3"/>
      <c r="K80" s="3"/>
      <c r="L80" s="3"/>
      <c r="M80" s="3"/>
      <c r="N80" s="3"/>
      <c r="O80" s="3"/>
      <c r="P80" s="3"/>
      <c r="Q80" s="66"/>
      <c r="R80" s="3"/>
      <c r="S80" s="66"/>
      <c r="T80" s="66">
        <f t="shared" ref="T80" si="65">SUM(F80:Q80)</f>
        <v>25</v>
      </c>
      <c r="U80" s="66">
        <f t="shared" ref="U80" si="66">SUM(F80:S80)</f>
        <v>25</v>
      </c>
      <c r="V80" s="19" t="s">
        <v>242</v>
      </c>
      <c r="W80" s="49">
        <v>2</v>
      </c>
      <c r="X80" s="10">
        <f t="shared" ref="X80" si="67">U80</f>
        <v>25</v>
      </c>
      <c r="Y80" s="48">
        <f t="shared" ref="Y80" si="68">W80</f>
        <v>2</v>
      </c>
      <c r="AA80" s="3">
        <f t="shared" si="23"/>
        <v>25</v>
      </c>
      <c r="AB80" s="3">
        <f t="shared" si="23"/>
        <v>0</v>
      </c>
      <c r="AC80" s="159">
        <v>25</v>
      </c>
      <c r="AD80" s="326">
        <f t="shared" si="58"/>
        <v>2</v>
      </c>
      <c r="AE80" s="327"/>
    </row>
    <row r="81" spans="1:31" ht="13.5" thickBot="1" x14ac:dyDescent="0.25">
      <c r="A81" s="15" t="s">
        <v>183</v>
      </c>
      <c r="B81" s="18">
        <v>6</v>
      </c>
      <c r="C81" s="43" t="s">
        <v>225</v>
      </c>
      <c r="D81" s="58" t="s">
        <v>187</v>
      </c>
      <c r="E81" s="60">
        <v>4</v>
      </c>
      <c r="F81" s="12">
        <v>25</v>
      </c>
      <c r="G81" s="66"/>
      <c r="H81" s="66"/>
      <c r="I81" s="3"/>
      <c r="J81" s="3"/>
      <c r="K81" s="3"/>
      <c r="L81" s="3"/>
      <c r="M81" s="3"/>
      <c r="N81" s="3"/>
      <c r="O81" s="3"/>
      <c r="P81" s="3"/>
      <c r="Q81" s="66"/>
      <c r="R81" s="3"/>
      <c r="S81" s="66"/>
      <c r="T81" s="66">
        <f t="shared" si="63"/>
        <v>25</v>
      </c>
      <c r="U81" s="66">
        <f t="shared" si="64"/>
        <v>25</v>
      </c>
      <c r="V81" s="17" t="s">
        <v>239</v>
      </c>
      <c r="W81" s="49">
        <v>2</v>
      </c>
      <c r="X81" s="10">
        <f t="shared" si="61"/>
        <v>25</v>
      </c>
      <c r="Y81" s="48">
        <f t="shared" si="62"/>
        <v>2</v>
      </c>
      <c r="AA81" s="3">
        <f t="shared" si="23"/>
        <v>25</v>
      </c>
      <c r="AB81" s="3">
        <f t="shared" si="23"/>
        <v>0</v>
      </c>
      <c r="AC81" s="159">
        <v>25</v>
      </c>
      <c r="AD81" s="326">
        <f t="shared" si="58"/>
        <v>2</v>
      </c>
      <c r="AE81" s="327"/>
    </row>
    <row r="82" spans="1:31" ht="13.5" thickBot="1" x14ac:dyDescent="0.25">
      <c r="A82" s="15" t="s">
        <v>183</v>
      </c>
      <c r="B82" s="18">
        <v>7</v>
      </c>
      <c r="C82" s="43" t="s">
        <v>225</v>
      </c>
      <c r="D82" s="58" t="s">
        <v>87</v>
      </c>
      <c r="E82" s="60">
        <v>2</v>
      </c>
      <c r="F82" s="12">
        <v>15</v>
      </c>
      <c r="G82" s="66"/>
      <c r="H82" s="66"/>
      <c r="I82" s="3"/>
      <c r="J82" s="3"/>
      <c r="K82" s="3"/>
      <c r="L82" s="3"/>
      <c r="M82" s="3"/>
      <c r="N82" s="3"/>
      <c r="O82" s="3"/>
      <c r="P82" s="3"/>
      <c r="Q82" s="66"/>
      <c r="R82" s="3"/>
      <c r="S82" s="66"/>
      <c r="T82" s="66">
        <f t="shared" si="63"/>
        <v>15</v>
      </c>
      <c r="U82" s="66">
        <f t="shared" si="64"/>
        <v>15</v>
      </c>
      <c r="V82" s="19" t="s">
        <v>242</v>
      </c>
      <c r="W82" s="49">
        <v>1</v>
      </c>
      <c r="X82" s="10">
        <f t="shared" si="61"/>
        <v>15</v>
      </c>
      <c r="Y82" s="48">
        <f t="shared" si="62"/>
        <v>1</v>
      </c>
      <c r="AA82" s="3">
        <f t="shared" si="23"/>
        <v>10</v>
      </c>
      <c r="AB82" s="3">
        <f t="shared" si="23"/>
        <v>0</v>
      </c>
      <c r="AC82" s="159">
        <v>15</v>
      </c>
      <c r="AD82" s="326">
        <f t="shared" si="58"/>
        <v>1</v>
      </c>
      <c r="AE82" s="327"/>
    </row>
    <row r="83" spans="1:31" ht="13.5" thickBot="1" x14ac:dyDescent="0.25">
      <c r="A83" s="15" t="s">
        <v>183</v>
      </c>
      <c r="B83" s="18">
        <v>8</v>
      </c>
      <c r="C83" s="43" t="s">
        <v>225</v>
      </c>
      <c r="D83" s="58" t="s">
        <v>88</v>
      </c>
      <c r="E83" s="60">
        <v>3</v>
      </c>
      <c r="F83" s="12">
        <v>15</v>
      </c>
      <c r="G83" s="66"/>
      <c r="H83" s="66"/>
      <c r="I83" s="3"/>
      <c r="J83" s="3"/>
      <c r="K83" s="3"/>
      <c r="L83" s="3"/>
      <c r="M83" s="3"/>
      <c r="N83" s="3"/>
      <c r="O83" s="3"/>
      <c r="P83" s="3"/>
      <c r="Q83" s="66"/>
      <c r="R83" s="3"/>
      <c r="S83" s="66"/>
      <c r="T83" s="66">
        <f t="shared" si="63"/>
        <v>15</v>
      </c>
      <c r="U83" s="66">
        <f t="shared" si="64"/>
        <v>15</v>
      </c>
      <c r="V83" s="19" t="s">
        <v>242</v>
      </c>
      <c r="W83" s="49">
        <v>1</v>
      </c>
      <c r="X83" s="10">
        <f t="shared" si="61"/>
        <v>15</v>
      </c>
      <c r="Y83" s="48">
        <f t="shared" si="62"/>
        <v>1</v>
      </c>
      <c r="AA83" s="3">
        <f t="shared" si="23"/>
        <v>10</v>
      </c>
      <c r="AB83" s="3">
        <f t="shared" si="23"/>
        <v>0</v>
      </c>
      <c r="AC83" s="159">
        <v>15</v>
      </c>
      <c r="AD83" s="326">
        <f t="shared" si="58"/>
        <v>1</v>
      </c>
      <c r="AE83" s="327"/>
    </row>
    <row r="84" spans="1:31" ht="13.5" thickBot="1" x14ac:dyDescent="0.25">
      <c r="B84" s="18">
        <v>9</v>
      </c>
      <c r="C84" s="43" t="s">
        <v>225</v>
      </c>
      <c r="D84" s="58" t="s">
        <v>188</v>
      </c>
      <c r="E84" s="60">
        <v>3</v>
      </c>
      <c r="F84" s="12">
        <v>15</v>
      </c>
      <c r="G84" s="66"/>
      <c r="H84" s="66"/>
      <c r="I84" s="3"/>
      <c r="J84" s="3"/>
      <c r="K84" s="3"/>
      <c r="L84" s="3"/>
      <c r="M84" s="3"/>
      <c r="N84" s="3"/>
      <c r="O84" s="3"/>
      <c r="P84" s="3"/>
      <c r="Q84" s="66"/>
      <c r="R84" s="3"/>
      <c r="S84" s="66"/>
      <c r="T84" s="66">
        <f t="shared" ref="T84" si="69">SUM(F84:Q84)</f>
        <v>15</v>
      </c>
      <c r="U84" s="66">
        <f t="shared" ref="U84" si="70">SUM(F84:S84)</f>
        <v>15</v>
      </c>
      <c r="V84" s="19" t="s">
        <v>242</v>
      </c>
      <c r="W84" s="49">
        <v>2</v>
      </c>
      <c r="X84" s="10">
        <f t="shared" ref="X84" si="71">U84</f>
        <v>15</v>
      </c>
      <c r="Y84" s="48">
        <f t="shared" ref="Y84" si="72">W84</f>
        <v>2</v>
      </c>
      <c r="AA84" s="3">
        <f t="shared" si="23"/>
        <v>35</v>
      </c>
      <c r="AB84" s="3">
        <f t="shared" si="23"/>
        <v>0</v>
      </c>
      <c r="AC84" s="159">
        <v>15</v>
      </c>
      <c r="AD84" s="326">
        <f t="shared" si="58"/>
        <v>2</v>
      </c>
      <c r="AE84" s="327"/>
    </row>
    <row r="85" spans="1:31" ht="13.5" thickBot="1" x14ac:dyDescent="0.25">
      <c r="A85" s="15" t="s">
        <v>183</v>
      </c>
      <c r="B85" s="18">
        <v>10</v>
      </c>
      <c r="C85" s="43" t="s">
        <v>225</v>
      </c>
      <c r="D85" s="58" t="s">
        <v>189</v>
      </c>
      <c r="E85" s="60">
        <v>4</v>
      </c>
      <c r="F85" s="12">
        <v>10</v>
      </c>
      <c r="G85" s="66"/>
      <c r="H85" s="66"/>
      <c r="I85" s="3"/>
      <c r="J85" s="3"/>
      <c r="K85" s="3"/>
      <c r="L85" s="3"/>
      <c r="M85" s="3"/>
      <c r="N85" s="3"/>
      <c r="O85" s="3"/>
      <c r="P85" s="3"/>
      <c r="Q85" s="66"/>
      <c r="R85" s="3"/>
      <c r="S85" s="66"/>
      <c r="T85" s="66">
        <f t="shared" si="63"/>
        <v>10</v>
      </c>
      <c r="U85" s="66">
        <f t="shared" si="64"/>
        <v>10</v>
      </c>
      <c r="V85" s="17" t="s">
        <v>239</v>
      </c>
      <c r="W85" s="49">
        <v>2</v>
      </c>
      <c r="X85" s="10">
        <f t="shared" si="61"/>
        <v>10</v>
      </c>
      <c r="Y85" s="48">
        <f t="shared" si="62"/>
        <v>2</v>
      </c>
      <c r="AA85" s="3">
        <f t="shared" si="23"/>
        <v>40</v>
      </c>
      <c r="AB85" s="3">
        <f t="shared" si="23"/>
        <v>0</v>
      </c>
      <c r="AC85" s="159">
        <v>10</v>
      </c>
      <c r="AD85" s="326">
        <f t="shared" si="58"/>
        <v>2</v>
      </c>
      <c r="AE85" s="327"/>
    </row>
    <row r="86" spans="1:31" ht="13.5" thickBot="1" x14ac:dyDescent="0.25">
      <c r="A86" s="15" t="s">
        <v>183</v>
      </c>
      <c r="B86" s="18">
        <v>11</v>
      </c>
      <c r="C86" s="43" t="s">
        <v>225</v>
      </c>
      <c r="D86" s="58" t="s">
        <v>89</v>
      </c>
      <c r="E86" s="60">
        <v>4</v>
      </c>
      <c r="F86" s="12">
        <v>15</v>
      </c>
      <c r="G86" s="66"/>
      <c r="H86" s="66"/>
      <c r="I86" s="3"/>
      <c r="J86" s="3"/>
      <c r="K86" s="3"/>
      <c r="L86" s="3"/>
      <c r="M86" s="3"/>
      <c r="N86" s="3"/>
      <c r="O86" s="3"/>
      <c r="P86" s="3"/>
      <c r="Q86" s="66"/>
      <c r="R86" s="3"/>
      <c r="S86" s="66"/>
      <c r="T86" s="66">
        <f t="shared" si="63"/>
        <v>15</v>
      </c>
      <c r="U86" s="66">
        <f t="shared" si="64"/>
        <v>15</v>
      </c>
      <c r="V86" s="19" t="s">
        <v>242</v>
      </c>
      <c r="W86" s="49">
        <v>1</v>
      </c>
      <c r="X86" s="10">
        <f t="shared" si="61"/>
        <v>15</v>
      </c>
      <c r="Y86" s="48">
        <f t="shared" si="62"/>
        <v>1</v>
      </c>
      <c r="AA86" s="3">
        <f t="shared" si="23"/>
        <v>10</v>
      </c>
      <c r="AB86" s="3">
        <f t="shared" si="23"/>
        <v>0</v>
      </c>
      <c r="AC86" s="159">
        <v>15</v>
      </c>
      <c r="AD86" s="326">
        <f t="shared" si="58"/>
        <v>1</v>
      </c>
      <c r="AE86" s="327"/>
    </row>
    <row r="87" spans="1:31" ht="13.5" thickBot="1" x14ac:dyDescent="0.25">
      <c r="A87" s="15" t="s">
        <v>183</v>
      </c>
      <c r="B87" s="18">
        <v>12</v>
      </c>
      <c r="C87" s="43" t="s">
        <v>225</v>
      </c>
      <c r="D87" s="58" t="s">
        <v>33</v>
      </c>
      <c r="E87" s="60">
        <v>5</v>
      </c>
      <c r="F87" s="12">
        <v>15</v>
      </c>
      <c r="G87" s="66"/>
      <c r="H87" s="66"/>
      <c r="I87" s="3"/>
      <c r="J87" s="3"/>
      <c r="K87" s="3"/>
      <c r="L87" s="3"/>
      <c r="M87" s="3"/>
      <c r="N87" s="3"/>
      <c r="O87" s="3"/>
      <c r="P87" s="3"/>
      <c r="Q87" s="66"/>
      <c r="R87" s="3"/>
      <c r="S87" s="66"/>
      <c r="T87" s="66">
        <f t="shared" si="63"/>
        <v>15</v>
      </c>
      <c r="U87" s="66">
        <f t="shared" si="64"/>
        <v>15</v>
      </c>
      <c r="V87" s="19" t="s">
        <v>242</v>
      </c>
      <c r="W87" s="49">
        <v>1</v>
      </c>
      <c r="X87" s="10">
        <f t="shared" si="61"/>
        <v>15</v>
      </c>
      <c r="Y87" s="48">
        <f t="shared" si="62"/>
        <v>1</v>
      </c>
      <c r="AA87" s="3">
        <f t="shared" si="23"/>
        <v>10</v>
      </c>
      <c r="AB87" s="3">
        <f t="shared" si="23"/>
        <v>0</v>
      </c>
      <c r="AC87" s="159">
        <v>15</v>
      </c>
      <c r="AD87" s="326">
        <f t="shared" si="58"/>
        <v>1</v>
      </c>
      <c r="AE87" s="327"/>
    </row>
    <row r="88" spans="1:31" ht="13.5" thickBot="1" x14ac:dyDescent="0.25">
      <c r="A88" s="15" t="s">
        <v>183</v>
      </c>
      <c r="B88" s="18">
        <v>13</v>
      </c>
      <c r="C88" s="43" t="s">
        <v>225</v>
      </c>
      <c r="D88" s="58" t="s">
        <v>90</v>
      </c>
      <c r="E88" s="60">
        <v>4</v>
      </c>
      <c r="F88" s="12">
        <v>15</v>
      </c>
      <c r="G88" s="66"/>
      <c r="H88" s="66"/>
      <c r="I88" s="3"/>
      <c r="J88" s="3"/>
      <c r="K88" s="3"/>
      <c r="L88" s="3"/>
      <c r="M88" s="3"/>
      <c r="N88" s="3"/>
      <c r="O88" s="3"/>
      <c r="P88" s="3"/>
      <c r="Q88" s="66"/>
      <c r="R88" s="3"/>
      <c r="S88" s="66"/>
      <c r="T88" s="66">
        <f t="shared" si="63"/>
        <v>15</v>
      </c>
      <c r="U88" s="66">
        <f t="shared" si="64"/>
        <v>15</v>
      </c>
      <c r="V88" s="19" t="s">
        <v>242</v>
      </c>
      <c r="W88" s="49">
        <v>1</v>
      </c>
      <c r="X88" s="10">
        <f t="shared" ref="X88:X120" si="73">U88</f>
        <v>15</v>
      </c>
      <c r="Y88" s="48">
        <f t="shared" ref="Y88:Y120" si="74">W88</f>
        <v>1</v>
      </c>
      <c r="AA88" s="3">
        <f t="shared" si="23"/>
        <v>10</v>
      </c>
      <c r="AB88" s="3">
        <f t="shared" si="23"/>
        <v>0</v>
      </c>
      <c r="AC88" s="159">
        <v>15</v>
      </c>
      <c r="AD88" s="326">
        <f t="shared" si="58"/>
        <v>1</v>
      </c>
      <c r="AE88" s="327"/>
    </row>
    <row r="89" spans="1:31" ht="13.5" thickBot="1" x14ac:dyDescent="0.25">
      <c r="A89" s="15" t="s">
        <v>183</v>
      </c>
      <c r="B89" s="18">
        <v>14</v>
      </c>
      <c r="C89" s="43" t="s">
        <v>225</v>
      </c>
      <c r="D89" s="58" t="s">
        <v>32</v>
      </c>
      <c r="E89" s="60">
        <v>3</v>
      </c>
      <c r="F89" s="12">
        <v>12</v>
      </c>
      <c r="G89" s="66"/>
      <c r="H89" s="66"/>
      <c r="I89" s="3"/>
      <c r="J89" s="3">
        <v>3</v>
      </c>
      <c r="K89" s="3"/>
      <c r="L89" s="3"/>
      <c r="M89" s="3"/>
      <c r="N89" s="3"/>
      <c r="O89" s="3"/>
      <c r="P89" s="3"/>
      <c r="Q89" s="66"/>
      <c r="R89" s="3"/>
      <c r="S89" s="66"/>
      <c r="T89" s="66">
        <f t="shared" si="63"/>
        <v>15</v>
      </c>
      <c r="U89" s="66">
        <f t="shared" si="64"/>
        <v>15</v>
      </c>
      <c r="V89" s="19" t="s">
        <v>242</v>
      </c>
      <c r="W89" s="49">
        <v>1</v>
      </c>
      <c r="X89" s="10">
        <f t="shared" si="73"/>
        <v>15</v>
      </c>
      <c r="Y89" s="48">
        <f t="shared" si="74"/>
        <v>1</v>
      </c>
      <c r="AA89" s="3">
        <f t="shared" si="23"/>
        <v>10</v>
      </c>
      <c r="AB89" s="3">
        <f t="shared" si="23"/>
        <v>0</v>
      </c>
      <c r="AC89" s="159">
        <v>12</v>
      </c>
      <c r="AD89" s="326">
        <f t="shared" si="58"/>
        <v>0.8</v>
      </c>
      <c r="AE89" s="327"/>
    </row>
    <row r="90" spans="1:31" ht="13.5" thickBot="1" x14ac:dyDescent="0.25">
      <c r="A90" s="15" t="s">
        <v>183</v>
      </c>
      <c r="B90" s="18">
        <v>15</v>
      </c>
      <c r="C90" s="43" t="s">
        <v>225</v>
      </c>
      <c r="D90" s="58" t="s">
        <v>31</v>
      </c>
      <c r="E90" s="60">
        <v>3</v>
      </c>
      <c r="F90" s="12">
        <v>15</v>
      </c>
      <c r="G90" s="66"/>
      <c r="H90" s="66"/>
      <c r="I90" s="3"/>
      <c r="J90" s="3"/>
      <c r="K90" s="3"/>
      <c r="L90" s="3"/>
      <c r="M90" s="3"/>
      <c r="N90" s="3"/>
      <c r="O90" s="3"/>
      <c r="P90" s="3"/>
      <c r="Q90" s="66"/>
      <c r="R90" s="3"/>
      <c r="S90" s="66"/>
      <c r="T90" s="66">
        <f t="shared" si="63"/>
        <v>15</v>
      </c>
      <c r="U90" s="66">
        <f t="shared" si="64"/>
        <v>15</v>
      </c>
      <c r="V90" s="19" t="s">
        <v>242</v>
      </c>
      <c r="W90" s="49">
        <v>1</v>
      </c>
      <c r="X90" s="10">
        <f t="shared" si="73"/>
        <v>15</v>
      </c>
      <c r="Y90" s="48">
        <f t="shared" si="74"/>
        <v>1</v>
      </c>
      <c r="AA90" s="3">
        <f t="shared" si="23"/>
        <v>10</v>
      </c>
      <c r="AB90" s="3">
        <f t="shared" si="23"/>
        <v>0</v>
      </c>
      <c r="AC90" s="159">
        <v>15</v>
      </c>
      <c r="AD90" s="326">
        <f t="shared" si="58"/>
        <v>1</v>
      </c>
      <c r="AE90" s="327"/>
    </row>
    <row r="91" spans="1:31" ht="13.5" thickBot="1" x14ac:dyDescent="0.25">
      <c r="A91" s="15" t="s">
        <v>183</v>
      </c>
      <c r="B91" s="18">
        <v>16</v>
      </c>
      <c r="C91" s="43" t="s">
        <v>225</v>
      </c>
      <c r="D91" s="58" t="s">
        <v>51</v>
      </c>
      <c r="E91" s="60">
        <v>4</v>
      </c>
      <c r="F91" s="12">
        <v>10</v>
      </c>
      <c r="G91" s="66"/>
      <c r="H91" s="66"/>
      <c r="I91" s="3"/>
      <c r="J91" s="3"/>
      <c r="K91" s="3"/>
      <c r="L91" s="3"/>
      <c r="M91" s="3"/>
      <c r="N91" s="3"/>
      <c r="O91" s="3"/>
      <c r="P91" s="3"/>
      <c r="Q91" s="66"/>
      <c r="R91" s="3"/>
      <c r="S91" s="66"/>
      <c r="T91" s="66">
        <f t="shared" si="63"/>
        <v>10</v>
      </c>
      <c r="U91" s="66">
        <f t="shared" si="64"/>
        <v>10</v>
      </c>
      <c r="V91" s="19" t="s">
        <v>242</v>
      </c>
      <c r="W91" s="49">
        <v>1</v>
      </c>
      <c r="X91" s="10">
        <f t="shared" si="73"/>
        <v>10</v>
      </c>
      <c r="Y91" s="48">
        <f t="shared" si="74"/>
        <v>1</v>
      </c>
      <c r="AA91" s="3">
        <f t="shared" si="23"/>
        <v>15</v>
      </c>
      <c r="AB91" s="3">
        <f t="shared" si="23"/>
        <v>0</v>
      </c>
      <c r="AC91" s="159">
        <v>10</v>
      </c>
      <c r="AD91" s="326">
        <f t="shared" si="58"/>
        <v>1</v>
      </c>
      <c r="AE91" s="327"/>
    </row>
    <row r="92" spans="1:31" ht="13.5" thickBot="1" x14ac:dyDescent="0.25">
      <c r="B92" s="18">
        <v>17</v>
      </c>
      <c r="C92" s="43" t="s">
        <v>225</v>
      </c>
      <c r="D92" s="58" t="s">
        <v>190</v>
      </c>
      <c r="E92" s="60">
        <v>3</v>
      </c>
      <c r="F92" s="12">
        <v>10</v>
      </c>
      <c r="G92" s="66"/>
      <c r="H92" s="66"/>
      <c r="I92" s="3"/>
      <c r="J92" s="3"/>
      <c r="K92" s="3"/>
      <c r="L92" s="3"/>
      <c r="M92" s="3"/>
      <c r="N92" s="3"/>
      <c r="O92" s="3"/>
      <c r="P92" s="3"/>
      <c r="Q92" s="66"/>
      <c r="R92" s="3"/>
      <c r="S92" s="66"/>
      <c r="T92" s="66">
        <f t="shared" ref="T92" si="75">SUM(F92:Q92)</f>
        <v>10</v>
      </c>
      <c r="U92" s="66">
        <f t="shared" ref="U92" si="76">SUM(F92:S92)</f>
        <v>10</v>
      </c>
      <c r="V92" s="19" t="s">
        <v>242</v>
      </c>
      <c r="W92" s="49">
        <v>1</v>
      </c>
      <c r="X92" s="10">
        <f t="shared" ref="X92" si="77">U92</f>
        <v>10</v>
      </c>
      <c r="Y92" s="48">
        <f t="shared" ref="Y92" si="78">W92</f>
        <v>1</v>
      </c>
      <c r="AA92" s="3">
        <f t="shared" si="23"/>
        <v>15</v>
      </c>
      <c r="AB92" s="3">
        <f t="shared" si="23"/>
        <v>0</v>
      </c>
      <c r="AC92" s="159">
        <v>10</v>
      </c>
      <c r="AD92" s="326">
        <f t="shared" si="58"/>
        <v>1</v>
      </c>
      <c r="AE92" s="327"/>
    </row>
    <row r="93" spans="1:31" ht="13.5" thickBot="1" x14ac:dyDescent="0.25">
      <c r="A93" s="15" t="s">
        <v>183</v>
      </c>
      <c r="B93" s="18">
        <v>18</v>
      </c>
      <c r="C93" s="43" t="s">
        <v>225</v>
      </c>
      <c r="D93" s="58" t="s">
        <v>191</v>
      </c>
      <c r="E93" s="60">
        <v>4</v>
      </c>
      <c r="F93" s="12">
        <v>10</v>
      </c>
      <c r="G93" s="66"/>
      <c r="H93" s="66"/>
      <c r="I93" s="3"/>
      <c r="J93" s="3"/>
      <c r="K93" s="3"/>
      <c r="L93" s="3"/>
      <c r="M93" s="3"/>
      <c r="N93" s="3"/>
      <c r="O93" s="3"/>
      <c r="P93" s="3"/>
      <c r="Q93" s="66"/>
      <c r="R93" s="3"/>
      <c r="S93" s="66"/>
      <c r="T93" s="66">
        <f t="shared" si="63"/>
        <v>10</v>
      </c>
      <c r="U93" s="66">
        <f t="shared" si="64"/>
        <v>10</v>
      </c>
      <c r="V93" s="19" t="s">
        <v>242</v>
      </c>
      <c r="W93" s="49">
        <v>1</v>
      </c>
      <c r="X93" s="10">
        <f t="shared" si="73"/>
        <v>10</v>
      </c>
      <c r="Y93" s="48">
        <f t="shared" si="74"/>
        <v>1</v>
      </c>
      <c r="AA93" s="3">
        <f t="shared" si="23"/>
        <v>15</v>
      </c>
      <c r="AB93" s="3">
        <f t="shared" si="23"/>
        <v>0</v>
      </c>
      <c r="AC93" s="159">
        <v>10</v>
      </c>
      <c r="AD93" s="326">
        <f t="shared" si="58"/>
        <v>1</v>
      </c>
      <c r="AE93" s="327"/>
    </row>
    <row r="94" spans="1:31" ht="13.5" thickBot="1" x14ac:dyDescent="0.25">
      <c r="A94" s="15" t="s">
        <v>183</v>
      </c>
      <c r="B94" s="18">
        <v>19</v>
      </c>
      <c r="C94" s="43" t="s">
        <v>225</v>
      </c>
      <c r="D94" s="58" t="s">
        <v>194</v>
      </c>
      <c r="E94" s="60">
        <v>4</v>
      </c>
      <c r="F94" s="12">
        <v>35</v>
      </c>
      <c r="G94" s="66"/>
      <c r="H94" s="66"/>
      <c r="I94" s="3"/>
      <c r="J94" s="3"/>
      <c r="K94" s="3"/>
      <c r="L94" s="3">
        <v>10</v>
      </c>
      <c r="M94" s="3"/>
      <c r="N94" s="3"/>
      <c r="O94" s="3"/>
      <c r="P94" s="3"/>
      <c r="Q94" s="66"/>
      <c r="R94" s="3"/>
      <c r="S94" s="66"/>
      <c r="T94" s="66">
        <f t="shared" ref="T94" si="79">SUM(F94:Q94)</f>
        <v>45</v>
      </c>
      <c r="U94" s="66">
        <f t="shared" ref="U94" si="80">SUM(F94:S94)</f>
        <v>45</v>
      </c>
      <c r="V94" s="19" t="s">
        <v>242</v>
      </c>
      <c r="W94" s="49">
        <v>2</v>
      </c>
      <c r="X94" s="10">
        <f t="shared" ref="X94" si="81">U94</f>
        <v>45</v>
      </c>
      <c r="Y94" s="48">
        <f t="shared" ref="Y94" si="82">W94</f>
        <v>2</v>
      </c>
      <c r="AA94" s="3">
        <f t="shared" si="23"/>
        <v>5</v>
      </c>
      <c r="AB94" s="3">
        <f t="shared" si="23"/>
        <v>0</v>
      </c>
      <c r="AC94" s="159">
        <v>35</v>
      </c>
      <c r="AD94" s="326">
        <f t="shared" si="58"/>
        <v>1.5555555555555556</v>
      </c>
      <c r="AE94" s="327"/>
    </row>
    <row r="95" spans="1:31" ht="13.5" thickBot="1" x14ac:dyDescent="0.25">
      <c r="A95" s="15" t="s">
        <v>183</v>
      </c>
      <c r="B95" s="18">
        <v>20</v>
      </c>
      <c r="C95" s="43" t="s">
        <v>225</v>
      </c>
      <c r="D95" s="58" t="s">
        <v>195</v>
      </c>
      <c r="E95" s="60">
        <v>5</v>
      </c>
      <c r="F95" s="12">
        <v>25</v>
      </c>
      <c r="G95" s="66"/>
      <c r="H95" s="66"/>
      <c r="I95" s="3"/>
      <c r="J95" s="3"/>
      <c r="K95" s="3"/>
      <c r="L95" s="3">
        <v>10</v>
      </c>
      <c r="M95" s="3"/>
      <c r="N95" s="3"/>
      <c r="O95" s="3"/>
      <c r="P95" s="3"/>
      <c r="Q95" s="66"/>
      <c r="R95" s="3"/>
      <c r="S95" s="66"/>
      <c r="T95" s="66">
        <f t="shared" si="63"/>
        <v>35</v>
      </c>
      <c r="U95" s="66">
        <f t="shared" si="64"/>
        <v>35</v>
      </c>
      <c r="V95" s="17" t="s">
        <v>239</v>
      </c>
      <c r="W95" s="49">
        <v>2</v>
      </c>
      <c r="X95" s="10">
        <f t="shared" si="73"/>
        <v>35</v>
      </c>
      <c r="Y95" s="48">
        <f t="shared" si="74"/>
        <v>2</v>
      </c>
      <c r="AA95" s="3">
        <f t="shared" si="23"/>
        <v>15</v>
      </c>
      <c r="AB95" s="3">
        <f t="shared" si="23"/>
        <v>0</v>
      </c>
      <c r="AC95" s="159">
        <v>25</v>
      </c>
      <c r="AD95" s="326">
        <f>(F95*1/X95)*Y95</f>
        <v>1.4285714285714286</v>
      </c>
      <c r="AE95" s="327"/>
    </row>
    <row r="96" spans="1:31" ht="13.5" thickBot="1" x14ac:dyDescent="0.25">
      <c r="A96" s="15" t="s">
        <v>183</v>
      </c>
      <c r="B96" s="18">
        <v>21</v>
      </c>
      <c r="C96" s="43" t="s">
        <v>225</v>
      </c>
      <c r="D96" s="58" t="s">
        <v>192</v>
      </c>
      <c r="E96" s="60">
        <v>6</v>
      </c>
      <c r="F96" s="12">
        <v>30</v>
      </c>
      <c r="G96" s="66"/>
      <c r="H96" s="66"/>
      <c r="I96" s="3"/>
      <c r="J96" s="3"/>
      <c r="K96" s="3"/>
      <c r="L96" s="3">
        <v>10</v>
      </c>
      <c r="M96" s="3"/>
      <c r="N96" s="3"/>
      <c r="O96" s="3"/>
      <c r="P96" s="3"/>
      <c r="Q96" s="66"/>
      <c r="R96" s="3"/>
      <c r="S96" s="66"/>
      <c r="T96" s="66">
        <f t="shared" ref="T96" si="83">SUM(F96:Q96)</f>
        <v>40</v>
      </c>
      <c r="U96" s="66">
        <f t="shared" ref="U96" si="84">SUM(F96:S96)</f>
        <v>40</v>
      </c>
      <c r="V96" s="19" t="s">
        <v>242</v>
      </c>
      <c r="W96" s="49">
        <v>3</v>
      </c>
      <c r="X96" s="10">
        <f t="shared" ref="X96" si="85">U96</f>
        <v>40</v>
      </c>
      <c r="Y96" s="48">
        <f t="shared" ref="Y96" si="86">W96</f>
        <v>3</v>
      </c>
      <c r="AA96" s="3">
        <f t="shared" si="23"/>
        <v>35</v>
      </c>
      <c r="AB96" s="3">
        <f t="shared" si="23"/>
        <v>0</v>
      </c>
      <c r="AC96" s="159">
        <v>30</v>
      </c>
      <c r="AD96" s="326">
        <f t="shared" si="58"/>
        <v>2.25</v>
      </c>
      <c r="AE96" s="327"/>
    </row>
    <row r="97" spans="1:31" ht="13.5" thickBot="1" x14ac:dyDescent="0.25">
      <c r="A97" s="15" t="s">
        <v>183</v>
      </c>
      <c r="B97" s="18">
        <v>22</v>
      </c>
      <c r="C97" s="43" t="s">
        <v>225</v>
      </c>
      <c r="D97" s="144" t="s">
        <v>193</v>
      </c>
      <c r="E97" s="145">
        <v>7</v>
      </c>
      <c r="F97" s="124">
        <v>25</v>
      </c>
      <c r="G97" s="125"/>
      <c r="H97" s="125"/>
      <c r="I97" s="3"/>
      <c r="J97" s="3"/>
      <c r="K97" s="3"/>
      <c r="L97" s="3">
        <v>10</v>
      </c>
      <c r="M97" s="3"/>
      <c r="N97" s="3"/>
      <c r="O97" s="3"/>
      <c r="P97" s="3"/>
      <c r="Q97" s="66"/>
      <c r="R97" s="3"/>
      <c r="S97" s="66"/>
      <c r="T97" s="66">
        <f t="shared" si="63"/>
        <v>35</v>
      </c>
      <c r="U97" s="66">
        <f t="shared" si="64"/>
        <v>35</v>
      </c>
      <c r="V97" s="17" t="s">
        <v>239</v>
      </c>
      <c r="W97" s="49">
        <v>2</v>
      </c>
      <c r="X97" s="10">
        <f t="shared" si="73"/>
        <v>35</v>
      </c>
      <c r="Y97" s="48">
        <f t="shared" si="74"/>
        <v>2</v>
      </c>
      <c r="AA97" s="3">
        <f t="shared" si="23"/>
        <v>15</v>
      </c>
      <c r="AB97" s="3">
        <f t="shared" si="23"/>
        <v>0</v>
      </c>
      <c r="AC97" s="159">
        <v>25</v>
      </c>
      <c r="AD97" s="326">
        <f t="shared" si="58"/>
        <v>1.4285714285714286</v>
      </c>
      <c r="AE97" s="327"/>
    </row>
    <row r="98" spans="1:31" ht="13.5" thickBot="1" x14ac:dyDescent="0.25">
      <c r="A98" s="15" t="s">
        <v>183</v>
      </c>
      <c r="B98" s="18">
        <v>23</v>
      </c>
      <c r="C98" s="43" t="s">
        <v>225</v>
      </c>
      <c r="D98" s="58" t="s">
        <v>91</v>
      </c>
      <c r="E98" s="60">
        <v>6</v>
      </c>
      <c r="F98" s="12">
        <v>20</v>
      </c>
      <c r="G98" s="66"/>
      <c r="H98" s="66">
        <v>10</v>
      </c>
      <c r="I98" s="3"/>
      <c r="J98" s="3"/>
      <c r="K98" s="3"/>
      <c r="L98" s="3">
        <v>20</v>
      </c>
      <c r="M98" s="3"/>
      <c r="N98" s="3"/>
      <c r="O98" s="3"/>
      <c r="P98" s="3"/>
      <c r="Q98" s="66"/>
      <c r="R98" s="3"/>
      <c r="S98" s="66"/>
      <c r="T98" s="66">
        <f t="shared" si="63"/>
        <v>50</v>
      </c>
      <c r="U98" s="66">
        <f t="shared" si="64"/>
        <v>50</v>
      </c>
      <c r="V98" s="17" t="s">
        <v>239</v>
      </c>
      <c r="W98" s="49">
        <v>3</v>
      </c>
      <c r="X98" s="10">
        <f t="shared" si="73"/>
        <v>50</v>
      </c>
      <c r="Y98" s="48">
        <f t="shared" si="74"/>
        <v>3</v>
      </c>
      <c r="AA98" s="3">
        <f t="shared" si="23"/>
        <v>25</v>
      </c>
      <c r="AB98" s="3">
        <f t="shared" si="23"/>
        <v>0</v>
      </c>
      <c r="AC98" s="159">
        <v>20</v>
      </c>
      <c r="AD98" s="326">
        <f t="shared" si="58"/>
        <v>1.2000000000000002</v>
      </c>
      <c r="AE98" s="327"/>
    </row>
    <row r="99" spans="1:31" ht="13.5" thickBot="1" x14ac:dyDescent="0.25">
      <c r="A99" s="15" t="s">
        <v>183</v>
      </c>
      <c r="B99" s="18">
        <v>24</v>
      </c>
      <c r="C99" s="43" t="s">
        <v>225</v>
      </c>
      <c r="D99" s="58" t="s">
        <v>198</v>
      </c>
      <c r="E99" s="60">
        <v>5</v>
      </c>
      <c r="F99" s="12">
        <v>30</v>
      </c>
      <c r="G99" s="66"/>
      <c r="H99" s="66"/>
      <c r="I99" s="3"/>
      <c r="J99" s="3"/>
      <c r="K99" s="3"/>
      <c r="L99" s="3">
        <v>20</v>
      </c>
      <c r="M99" s="3"/>
      <c r="N99" s="3"/>
      <c r="O99" s="3"/>
      <c r="P99" s="3"/>
      <c r="Q99" s="66"/>
      <c r="R99" s="3"/>
      <c r="S99" s="66"/>
      <c r="T99" s="66">
        <f t="shared" ref="T99" si="87">SUM(F99:Q99)</f>
        <v>50</v>
      </c>
      <c r="U99" s="66">
        <f t="shared" ref="U99" si="88">SUM(F99:S99)</f>
        <v>50</v>
      </c>
      <c r="V99" s="19" t="s">
        <v>242</v>
      </c>
      <c r="W99" s="49">
        <v>2</v>
      </c>
      <c r="X99" s="10">
        <f t="shared" ref="X99" si="89">U99</f>
        <v>50</v>
      </c>
      <c r="Y99" s="48">
        <f t="shared" ref="Y99" si="90">W99</f>
        <v>2</v>
      </c>
      <c r="AA99" s="3">
        <f t="shared" si="23"/>
        <v>0</v>
      </c>
      <c r="AB99" s="3">
        <f t="shared" si="23"/>
        <v>0</v>
      </c>
      <c r="AC99" s="159">
        <v>30</v>
      </c>
      <c r="AD99" s="326">
        <f t="shared" si="58"/>
        <v>1.2</v>
      </c>
      <c r="AE99" s="327"/>
    </row>
    <row r="100" spans="1:31" ht="13.5" thickBot="1" x14ac:dyDescent="0.25">
      <c r="A100" s="15" t="s">
        <v>183</v>
      </c>
      <c r="B100" s="18">
        <v>25</v>
      </c>
      <c r="C100" s="43" t="s">
        <v>225</v>
      </c>
      <c r="D100" s="58" t="s">
        <v>199</v>
      </c>
      <c r="E100" s="60">
        <v>6</v>
      </c>
      <c r="F100" s="12">
        <v>25</v>
      </c>
      <c r="G100" s="66"/>
      <c r="H100" s="66"/>
      <c r="I100" s="3"/>
      <c r="J100" s="3"/>
      <c r="K100" s="3"/>
      <c r="L100" s="3">
        <v>20</v>
      </c>
      <c r="M100" s="3"/>
      <c r="N100" s="3"/>
      <c r="O100" s="3"/>
      <c r="P100" s="3"/>
      <c r="Q100" s="66"/>
      <c r="R100" s="3"/>
      <c r="S100" s="66"/>
      <c r="T100" s="66">
        <f t="shared" si="63"/>
        <v>45</v>
      </c>
      <c r="U100" s="66">
        <f t="shared" si="64"/>
        <v>45</v>
      </c>
      <c r="V100" s="17" t="s">
        <v>239</v>
      </c>
      <c r="W100" s="49">
        <v>2</v>
      </c>
      <c r="X100" s="10">
        <f t="shared" si="73"/>
        <v>45</v>
      </c>
      <c r="Y100" s="48">
        <f t="shared" si="74"/>
        <v>2</v>
      </c>
      <c r="AA100" s="3">
        <f t="shared" ref="AA100:AB155" si="91">IF((Y100*25-X100)&lt;0,0,(Y100*25-X100))</f>
        <v>5</v>
      </c>
      <c r="AB100" s="3">
        <f t="shared" si="91"/>
        <v>0</v>
      </c>
      <c r="AC100" s="159">
        <v>25</v>
      </c>
      <c r="AD100" s="326">
        <f t="shared" si="58"/>
        <v>1.1111111111111112</v>
      </c>
      <c r="AE100" s="327"/>
    </row>
    <row r="101" spans="1:31" ht="13.5" thickBot="1" x14ac:dyDescent="0.25">
      <c r="A101" s="15" t="s">
        <v>183</v>
      </c>
      <c r="B101" s="18">
        <v>26</v>
      </c>
      <c r="C101" s="43" t="s">
        <v>225</v>
      </c>
      <c r="D101" s="58" t="s">
        <v>92</v>
      </c>
      <c r="E101" s="60">
        <v>4</v>
      </c>
      <c r="F101" s="12">
        <v>25</v>
      </c>
      <c r="G101" s="66"/>
      <c r="H101" s="66"/>
      <c r="I101" s="3"/>
      <c r="J101" s="3"/>
      <c r="K101" s="3"/>
      <c r="L101" s="3">
        <v>20</v>
      </c>
      <c r="M101" s="3"/>
      <c r="N101" s="3"/>
      <c r="O101" s="3"/>
      <c r="P101" s="3"/>
      <c r="Q101" s="66"/>
      <c r="R101" s="3"/>
      <c r="S101" s="66"/>
      <c r="T101" s="66">
        <f t="shared" si="63"/>
        <v>45</v>
      </c>
      <c r="U101" s="66">
        <f t="shared" si="64"/>
        <v>45</v>
      </c>
      <c r="V101" s="17" t="s">
        <v>239</v>
      </c>
      <c r="W101" s="49">
        <v>3</v>
      </c>
      <c r="X101" s="10">
        <f t="shared" si="73"/>
        <v>45</v>
      </c>
      <c r="Y101" s="48">
        <f t="shared" si="74"/>
        <v>3</v>
      </c>
      <c r="AA101" s="3">
        <f t="shared" si="91"/>
        <v>30</v>
      </c>
      <c r="AB101" s="3">
        <f t="shared" si="91"/>
        <v>0</v>
      </c>
      <c r="AC101" s="159">
        <v>25</v>
      </c>
      <c r="AD101" s="326">
        <f t="shared" si="58"/>
        <v>1.6666666666666667</v>
      </c>
      <c r="AE101" s="327"/>
    </row>
    <row r="102" spans="1:31" ht="13.5" thickBot="1" x14ac:dyDescent="0.25">
      <c r="A102" s="15" t="s">
        <v>183</v>
      </c>
      <c r="B102" s="18">
        <v>27</v>
      </c>
      <c r="C102" s="43" t="s">
        <v>225</v>
      </c>
      <c r="D102" s="58" t="s">
        <v>196</v>
      </c>
      <c r="E102" s="60">
        <v>6</v>
      </c>
      <c r="F102" s="12">
        <v>20</v>
      </c>
      <c r="G102" s="66"/>
      <c r="H102" s="66">
        <v>15</v>
      </c>
      <c r="I102" s="3"/>
      <c r="J102" s="3"/>
      <c r="K102" s="3"/>
      <c r="L102" s="3">
        <v>20</v>
      </c>
      <c r="M102" s="3"/>
      <c r="N102" s="3"/>
      <c r="O102" s="3"/>
      <c r="P102" s="3"/>
      <c r="Q102" s="66"/>
      <c r="R102" s="3"/>
      <c r="S102" s="66"/>
      <c r="T102" s="66">
        <f t="shared" ref="T102" si="92">SUM(F102:Q102)</f>
        <v>55</v>
      </c>
      <c r="U102" s="66">
        <f t="shared" ref="U102" si="93">SUM(F102:S102)</f>
        <v>55</v>
      </c>
      <c r="V102" s="19" t="s">
        <v>242</v>
      </c>
      <c r="W102" s="49">
        <v>2</v>
      </c>
      <c r="X102" s="10">
        <f t="shared" ref="X102" si="94">U102</f>
        <v>55</v>
      </c>
      <c r="Y102" s="48">
        <f t="shared" ref="Y102" si="95">W102</f>
        <v>2</v>
      </c>
      <c r="AA102" s="3">
        <f t="shared" si="91"/>
        <v>0</v>
      </c>
      <c r="AB102" s="3">
        <f t="shared" si="91"/>
        <v>0</v>
      </c>
      <c r="AC102" s="161">
        <v>0</v>
      </c>
      <c r="AD102" s="66"/>
    </row>
    <row r="103" spans="1:31" ht="13.5" thickBot="1" x14ac:dyDescent="0.25">
      <c r="A103" s="15" t="s">
        <v>183</v>
      </c>
      <c r="B103" s="18">
        <v>28</v>
      </c>
      <c r="C103" s="43" t="s">
        <v>225</v>
      </c>
      <c r="D103" s="58" t="s">
        <v>197</v>
      </c>
      <c r="E103" s="60">
        <v>7</v>
      </c>
      <c r="F103" s="12">
        <v>20</v>
      </c>
      <c r="G103" s="66"/>
      <c r="H103" s="66">
        <v>15</v>
      </c>
      <c r="I103" s="3"/>
      <c r="J103" s="3"/>
      <c r="K103" s="3"/>
      <c r="L103" s="3">
        <v>20</v>
      </c>
      <c r="M103" s="3"/>
      <c r="N103" s="3"/>
      <c r="O103" s="3"/>
      <c r="P103" s="3"/>
      <c r="Q103" s="66"/>
      <c r="R103" s="3"/>
      <c r="S103" s="66"/>
      <c r="T103" s="66">
        <f t="shared" si="63"/>
        <v>55</v>
      </c>
      <c r="U103" s="66">
        <f t="shared" si="64"/>
        <v>55</v>
      </c>
      <c r="V103" s="17" t="s">
        <v>239</v>
      </c>
      <c r="W103" s="49">
        <v>2</v>
      </c>
      <c r="X103" s="10">
        <f t="shared" si="73"/>
        <v>55</v>
      </c>
      <c r="Y103" s="48">
        <f t="shared" si="74"/>
        <v>2</v>
      </c>
      <c r="AA103" s="3">
        <f t="shared" si="91"/>
        <v>0</v>
      </c>
      <c r="AB103" s="3">
        <f t="shared" si="91"/>
        <v>0</v>
      </c>
      <c r="AC103" s="161"/>
      <c r="AD103" s="66"/>
    </row>
    <row r="104" spans="1:31" ht="13.5" thickBot="1" x14ac:dyDescent="0.25">
      <c r="A104" s="15" t="s">
        <v>183</v>
      </c>
      <c r="B104" s="18">
        <v>29</v>
      </c>
      <c r="C104" s="43" t="s">
        <v>225</v>
      </c>
      <c r="D104" s="58" t="s">
        <v>93</v>
      </c>
      <c r="E104" s="60">
        <v>5</v>
      </c>
      <c r="F104" s="12">
        <v>20</v>
      </c>
      <c r="G104" s="66"/>
      <c r="H104" s="66">
        <v>12</v>
      </c>
      <c r="I104" s="3"/>
      <c r="J104" s="3">
        <v>3</v>
      </c>
      <c r="K104" s="3"/>
      <c r="L104" s="3">
        <v>20</v>
      </c>
      <c r="M104" s="3"/>
      <c r="N104" s="3"/>
      <c r="O104" s="3"/>
      <c r="P104" s="3"/>
      <c r="Q104" s="66"/>
      <c r="R104" s="3"/>
      <c r="S104" s="66"/>
      <c r="T104" s="66">
        <f t="shared" si="63"/>
        <v>55</v>
      </c>
      <c r="U104" s="66">
        <f t="shared" si="64"/>
        <v>55</v>
      </c>
      <c r="V104" s="17" t="s">
        <v>239</v>
      </c>
      <c r="W104" s="49">
        <v>3</v>
      </c>
      <c r="X104" s="10">
        <f t="shared" si="73"/>
        <v>55</v>
      </c>
      <c r="Y104" s="48">
        <f t="shared" si="74"/>
        <v>3</v>
      </c>
      <c r="AA104" s="3">
        <f t="shared" si="91"/>
        <v>20</v>
      </c>
      <c r="AB104" s="3">
        <f t="shared" si="91"/>
        <v>0</v>
      </c>
      <c r="AC104" s="161"/>
      <c r="AD104" s="66"/>
    </row>
    <row r="105" spans="1:31" ht="13.5" thickBot="1" x14ac:dyDescent="0.25">
      <c r="A105" s="15" t="s">
        <v>183</v>
      </c>
      <c r="B105" s="18">
        <v>30</v>
      </c>
      <c r="C105" s="43" t="s">
        <v>225</v>
      </c>
      <c r="D105" s="58" t="s">
        <v>94</v>
      </c>
      <c r="E105" s="60">
        <v>6</v>
      </c>
      <c r="F105" s="12">
        <v>25</v>
      </c>
      <c r="G105" s="66"/>
      <c r="H105" s="66"/>
      <c r="I105" s="3"/>
      <c r="J105" s="3"/>
      <c r="K105" s="3"/>
      <c r="L105" s="3">
        <v>20</v>
      </c>
      <c r="M105" s="3"/>
      <c r="N105" s="3"/>
      <c r="O105" s="3"/>
      <c r="P105" s="3"/>
      <c r="Q105" s="66"/>
      <c r="R105" s="3"/>
      <c r="S105" s="66"/>
      <c r="T105" s="66">
        <f t="shared" si="63"/>
        <v>45</v>
      </c>
      <c r="U105" s="66">
        <f t="shared" si="64"/>
        <v>45</v>
      </c>
      <c r="V105" s="17" t="s">
        <v>239</v>
      </c>
      <c r="W105" s="49">
        <v>3</v>
      </c>
      <c r="X105" s="10">
        <f t="shared" si="73"/>
        <v>45</v>
      </c>
      <c r="Y105" s="48">
        <f t="shared" si="74"/>
        <v>3</v>
      </c>
      <c r="AA105" s="3">
        <f t="shared" si="91"/>
        <v>30</v>
      </c>
      <c r="AB105" s="3">
        <f t="shared" si="91"/>
        <v>0</v>
      </c>
      <c r="AC105" s="161">
        <v>25</v>
      </c>
      <c r="AD105" s="326">
        <f>(F105*1/X105)*Y105</f>
        <v>1.6666666666666667</v>
      </c>
      <c r="AE105" s="327"/>
    </row>
    <row r="106" spans="1:31" ht="13.5" thickBot="1" x14ac:dyDescent="0.25">
      <c r="A106" s="15" t="s">
        <v>183</v>
      </c>
      <c r="B106" s="18">
        <v>31</v>
      </c>
      <c r="C106" s="43" t="s">
        <v>225</v>
      </c>
      <c r="D106" s="58" t="s">
        <v>95</v>
      </c>
      <c r="E106" s="60">
        <v>5</v>
      </c>
      <c r="F106" s="12">
        <v>25</v>
      </c>
      <c r="G106" s="66"/>
      <c r="H106" s="66"/>
      <c r="I106" s="3"/>
      <c r="J106" s="3"/>
      <c r="K106" s="3"/>
      <c r="L106" s="3">
        <v>20</v>
      </c>
      <c r="M106" s="3"/>
      <c r="N106" s="3"/>
      <c r="O106" s="3"/>
      <c r="P106" s="3"/>
      <c r="Q106" s="66"/>
      <c r="R106" s="3"/>
      <c r="S106" s="66"/>
      <c r="T106" s="66">
        <f t="shared" si="63"/>
        <v>45</v>
      </c>
      <c r="U106" s="66">
        <f t="shared" si="64"/>
        <v>45</v>
      </c>
      <c r="V106" s="17" t="s">
        <v>239</v>
      </c>
      <c r="W106" s="49">
        <v>3</v>
      </c>
      <c r="X106" s="10">
        <f t="shared" si="73"/>
        <v>45</v>
      </c>
      <c r="Y106" s="48">
        <f t="shared" si="74"/>
        <v>3</v>
      </c>
      <c r="AA106" s="3">
        <f t="shared" si="91"/>
        <v>30</v>
      </c>
      <c r="AB106" s="3">
        <f t="shared" si="91"/>
        <v>0</v>
      </c>
      <c r="AC106" s="159">
        <v>25</v>
      </c>
      <c r="AD106" s="326">
        <f>(F106*1/X106)*Y106</f>
        <v>1.6666666666666667</v>
      </c>
      <c r="AE106" s="327"/>
    </row>
    <row r="107" spans="1:31" ht="13.5" thickBot="1" x14ac:dyDescent="0.25">
      <c r="A107" s="15" t="s">
        <v>183</v>
      </c>
      <c r="B107" s="18">
        <v>32</v>
      </c>
      <c r="C107" s="43" t="s">
        <v>225</v>
      </c>
      <c r="D107" s="58" t="s">
        <v>96</v>
      </c>
      <c r="E107" s="60">
        <v>3</v>
      </c>
      <c r="F107" s="12">
        <v>25</v>
      </c>
      <c r="G107" s="66"/>
      <c r="H107" s="66"/>
      <c r="I107" s="3"/>
      <c r="J107" s="3"/>
      <c r="K107" s="3"/>
      <c r="L107" s="3">
        <v>20</v>
      </c>
      <c r="M107" s="3"/>
      <c r="N107" s="3"/>
      <c r="O107" s="3"/>
      <c r="P107" s="3"/>
      <c r="Q107" s="66"/>
      <c r="R107" s="3"/>
      <c r="S107" s="66"/>
      <c r="T107" s="66">
        <f t="shared" si="63"/>
        <v>45</v>
      </c>
      <c r="U107" s="66">
        <f t="shared" si="64"/>
        <v>45</v>
      </c>
      <c r="V107" s="17" t="s">
        <v>239</v>
      </c>
      <c r="W107" s="49">
        <v>3</v>
      </c>
      <c r="X107" s="10">
        <f t="shared" si="73"/>
        <v>45</v>
      </c>
      <c r="Y107" s="48">
        <f t="shared" si="74"/>
        <v>3</v>
      </c>
      <c r="AA107" s="3">
        <f t="shared" si="91"/>
        <v>30</v>
      </c>
      <c r="AB107" s="3">
        <f t="shared" si="91"/>
        <v>0</v>
      </c>
      <c r="AC107" s="159">
        <v>25</v>
      </c>
      <c r="AD107" s="326">
        <f>(F107*1/X107)*Y107</f>
        <v>1.6666666666666667</v>
      </c>
      <c r="AE107" s="327"/>
    </row>
    <row r="108" spans="1:31" ht="13.5" thickBot="1" x14ac:dyDescent="0.25">
      <c r="A108" s="15" t="s">
        <v>183</v>
      </c>
      <c r="B108" s="18">
        <v>33</v>
      </c>
      <c r="C108" s="43" t="s">
        <v>225</v>
      </c>
      <c r="D108" s="58" t="s">
        <v>97</v>
      </c>
      <c r="E108" s="60">
        <v>5</v>
      </c>
      <c r="F108" s="12">
        <v>20</v>
      </c>
      <c r="G108" s="66"/>
      <c r="H108" s="66">
        <v>10</v>
      </c>
      <c r="I108" s="3"/>
      <c r="J108" s="3"/>
      <c r="K108" s="3"/>
      <c r="L108" s="3">
        <v>20</v>
      </c>
      <c r="M108" s="3"/>
      <c r="N108" s="3"/>
      <c r="O108" s="3"/>
      <c r="P108" s="3"/>
      <c r="Q108" s="66"/>
      <c r="R108" s="3"/>
      <c r="S108" s="66"/>
      <c r="T108" s="66">
        <f t="shared" si="63"/>
        <v>50</v>
      </c>
      <c r="U108" s="66">
        <f t="shared" si="64"/>
        <v>50</v>
      </c>
      <c r="V108" s="17" t="s">
        <v>239</v>
      </c>
      <c r="W108" s="49">
        <v>3</v>
      </c>
      <c r="X108" s="10">
        <f t="shared" si="73"/>
        <v>50</v>
      </c>
      <c r="Y108" s="48">
        <f t="shared" si="74"/>
        <v>3</v>
      </c>
      <c r="AA108" s="3">
        <f t="shared" si="91"/>
        <v>25</v>
      </c>
      <c r="AB108" s="3">
        <f t="shared" si="91"/>
        <v>0</v>
      </c>
      <c r="AC108" s="159">
        <v>20</v>
      </c>
      <c r="AD108" s="326">
        <f>(F108*1/X108)*Y108</f>
        <v>1.2000000000000002</v>
      </c>
      <c r="AE108" s="327"/>
    </row>
    <row r="109" spans="1:31" ht="13.5" thickBot="1" x14ac:dyDescent="0.25">
      <c r="A109" s="15" t="s">
        <v>183</v>
      </c>
      <c r="B109" s="18">
        <v>34</v>
      </c>
      <c r="C109" s="43" t="s">
        <v>225</v>
      </c>
      <c r="D109" s="58" t="s">
        <v>98</v>
      </c>
      <c r="E109" s="60">
        <v>6</v>
      </c>
      <c r="F109" s="12">
        <v>20</v>
      </c>
      <c r="G109" s="66"/>
      <c r="H109" s="66"/>
      <c r="I109" s="3"/>
      <c r="J109" s="3"/>
      <c r="K109" s="3"/>
      <c r="L109" s="3">
        <v>20</v>
      </c>
      <c r="M109" s="3"/>
      <c r="N109" s="3"/>
      <c r="O109" s="3"/>
      <c r="P109" s="3"/>
      <c r="Q109" s="66"/>
      <c r="R109" s="3"/>
      <c r="S109" s="66"/>
      <c r="T109" s="66">
        <f t="shared" si="63"/>
        <v>40</v>
      </c>
      <c r="U109" s="66">
        <f t="shared" si="64"/>
        <v>40</v>
      </c>
      <c r="V109" s="17" t="s">
        <v>239</v>
      </c>
      <c r="W109" s="49">
        <v>3</v>
      </c>
      <c r="X109" s="10">
        <f t="shared" si="73"/>
        <v>40</v>
      </c>
      <c r="Y109" s="48">
        <f t="shared" si="74"/>
        <v>3</v>
      </c>
      <c r="AA109" s="3">
        <f t="shared" si="91"/>
        <v>35</v>
      </c>
      <c r="AB109" s="3">
        <f t="shared" si="91"/>
        <v>0</v>
      </c>
      <c r="AC109" s="159">
        <v>20</v>
      </c>
      <c r="AD109" s="326">
        <f>(F109*1/X109)*Y109</f>
        <v>1.5</v>
      </c>
      <c r="AE109" s="327"/>
    </row>
    <row r="110" spans="1:31" ht="13.5" thickBot="1" x14ac:dyDescent="0.25">
      <c r="A110" s="15" t="s">
        <v>183</v>
      </c>
      <c r="B110" s="18">
        <v>35</v>
      </c>
      <c r="C110" s="43" t="s">
        <v>225</v>
      </c>
      <c r="D110" s="58" t="s">
        <v>99</v>
      </c>
      <c r="E110" s="60">
        <v>6</v>
      </c>
      <c r="F110" s="12">
        <v>25</v>
      </c>
      <c r="G110" s="66"/>
      <c r="H110" s="66"/>
      <c r="I110" s="3"/>
      <c r="J110" s="3"/>
      <c r="K110" s="3"/>
      <c r="L110" s="3">
        <v>20</v>
      </c>
      <c r="M110" s="3"/>
      <c r="N110" s="3"/>
      <c r="O110" s="3"/>
      <c r="P110" s="3"/>
      <c r="Q110" s="66"/>
      <c r="R110" s="3"/>
      <c r="S110" s="66"/>
      <c r="T110" s="66">
        <f t="shared" si="63"/>
        <v>45</v>
      </c>
      <c r="U110" s="66">
        <f t="shared" si="64"/>
        <v>45</v>
      </c>
      <c r="V110" s="17" t="s">
        <v>239</v>
      </c>
      <c r="W110" s="49">
        <v>3</v>
      </c>
      <c r="X110" s="10">
        <f t="shared" si="73"/>
        <v>45</v>
      </c>
      <c r="Y110" s="48">
        <f t="shared" si="74"/>
        <v>3</v>
      </c>
      <c r="AA110" s="3">
        <f t="shared" si="91"/>
        <v>30</v>
      </c>
      <c r="AB110" s="3">
        <f t="shared" si="91"/>
        <v>0</v>
      </c>
      <c r="AC110" s="161"/>
      <c r="AD110" s="66"/>
    </row>
    <row r="111" spans="1:31" ht="13.5" thickBot="1" x14ac:dyDescent="0.25">
      <c r="A111" s="15" t="s">
        <v>183</v>
      </c>
      <c r="B111" s="18">
        <v>36</v>
      </c>
      <c r="C111" s="43" t="s">
        <v>225</v>
      </c>
      <c r="D111" s="58" t="s">
        <v>107</v>
      </c>
      <c r="E111" s="60">
        <v>5</v>
      </c>
      <c r="F111" s="12">
        <v>15</v>
      </c>
      <c r="G111" s="66"/>
      <c r="H111" s="66">
        <v>15</v>
      </c>
      <c r="I111" s="3"/>
      <c r="J111" s="3"/>
      <c r="K111" s="3"/>
      <c r="L111" s="3">
        <v>20</v>
      </c>
      <c r="M111" s="3"/>
      <c r="N111" s="3"/>
      <c r="O111" s="3"/>
      <c r="P111" s="3"/>
      <c r="Q111" s="66"/>
      <c r="R111" s="3"/>
      <c r="S111" s="66"/>
      <c r="T111" s="66">
        <f>SUM(F111:Q111)</f>
        <v>50</v>
      </c>
      <c r="U111" s="7">
        <f t="shared" ref="U111" si="96">SUM(F111:S111)</f>
        <v>50</v>
      </c>
      <c r="V111" s="19" t="s">
        <v>242</v>
      </c>
      <c r="W111" s="49">
        <v>2</v>
      </c>
      <c r="X111" s="10">
        <f t="shared" si="73"/>
        <v>50</v>
      </c>
      <c r="Y111" s="48">
        <f t="shared" si="74"/>
        <v>2</v>
      </c>
      <c r="AA111" s="3">
        <f t="shared" si="91"/>
        <v>0</v>
      </c>
      <c r="AB111" s="3">
        <f t="shared" si="91"/>
        <v>0</v>
      </c>
      <c r="AC111" s="159">
        <v>15</v>
      </c>
      <c r="AD111" s="326">
        <f>(F111*1/X111)*Y111</f>
        <v>0.6</v>
      </c>
      <c r="AE111" s="327"/>
    </row>
    <row r="112" spans="1:31" ht="13.5" thickBot="1" x14ac:dyDescent="0.25">
      <c r="A112" s="15" t="s">
        <v>183</v>
      </c>
      <c r="B112" s="18">
        <v>37</v>
      </c>
      <c r="C112" s="43" t="s">
        <v>225</v>
      </c>
      <c r="D112" s="58" t="s">
        <v>108</v>
      </c>
      <c r="E112" s="60">
        <v>6</v>
      </c>
      <c r="F112" s="12">
        <v>15</v>
      </c>
      <c r="G112" s="66"/>
      <c r="H112" s="66">
        <v>10</v>
      </c>
      <c r="I112" s="3">
        <v>5</v>
      </c>
      <c r="J112" s="3"/>
      <c r="K112" s="3"/>
      <c r="L112" s="3">
        <v>20</v>
      </c>
      <c r="M112" s="3"/>
      <c r="N112" s="3"/>
      <c r="O112" s="3"/>
      <c r="P112" s="3"/>
      <c r="Q112" s="66"/>
      <c r="R112" s="3"/>
      <c r="S112" s="66"/>
      <c r="T112" s="66">
        <f t="shared" si="63"/>
        <v>50</v>
      </c>
      <c r="U112" s="7">
        <f t="shared" ref="U112" si="97">SUM(F112:S112)</f>
        <v>50</v>
      </c>
      <c r="V112" s="17" t="s">
        <v>239</v>
      </c>
      <c r="W112" s="49">
        <v>3</v>
      </c>
      <c r="X112" s="10">
        <f t="shared" si="73"/>
        <v>50</v>
      </c>
      <c r="Y112" s="48">
        <f t="shared" si="74"/>
        <v>3</v>
      </c>
      <c r="AA112" s="3">
        <f t="shared" si="91"/>
        <v>25</v>
      </c>
      <c r="AB112" s="3">
        <f t="shared" si="91"/>
        <v>0</v>
      </c>
      <c r="AC112" s="159">
        <v>15</v>
      </c>
      <c r="AD112" s="326">
        <f>(F112*1/X112)*Y112</f>
        <v>0.89999999999999991</v>
      </c>
      <c r="AE112" s="327"/>
    </row>
    <row r="113" spans="1:31" ht="13.5" thickBot="1" x14ac:dyDescent="0.25">
      <c r="A113" s="15" t="s">
        <v>183</v>
      </c>
      <c r="B113" s="18">
        <v>38</v>
      </c>
      <c r="C113" s="43" t="s">
        <v>225</v>
      </c>
      <c r="D113" s="58" t="s">
        <v>260</v>
      </c>
      <c r="E113" s="60">
        <v>7</v>
      </c>
      <c r="F113" s="12">
        <v>30</v>
      </c>
      <c r="G113" s="66"/>
      <c r="H113" s="66">
        <v>30</v>
      </c>
      <c r="I113" s="3"/>
      <c r="J113" s="3"/>
      <c r="K113" s="3"/>
      <c r="L113" s="3">
        <v>40</v>
      </c>
      <c r="M113" s="3"/>
      <c r="N113" s="3"/>
      <c r="O113" s="3"/>
      <c r="P113" s="3"/>
      <c r="Q113" s="66"/>
      <c r="R113" s="3"/>
      <c r="S113" s="66"/>
      <c r="T113" s="66">
        <f t="shared" si="63"/>
        <v>100</v>
      </c>
      <c r="U113" s="7">
        <f t="shared" ref="U113:U114" si="98">SUM(F113:S113)</f>
        <v>100</v>
      </c>
      <c r="V113" s="17" t="s">
        <v>239</v>
      </c>
      <c r="W113" s="49">
        <v>5</v>
      </c>
      <c r="X113" s="10">
        <f t="shared" si="73"/>
        <v>100</v>
      </c>
      <c r="Y113" s="48">
        <f t="shared" si="74"/>
        <v>5</v>
      </c>
      <c r="AA113" s="3">
        <f t="shared" si="91"/>
        <v>25</v>
      </c>
      <c r="AB113" s="3">
        <f t="shared" si="91"/>
        <v>0</v>
      </c>
      <c r="AC113" s="159">
        <v>30</v>
      </c>
      <c r="AD113" s="326">
        <f>(F113*1/X113)*Y113</f>
        <v>1.5</v>
      </c>
      <c r="AE113" s="327"/>
    </row>
    <row r="114" spans="1:31" ht="13.5" thickBot="1" x14ac:dyDescent="0.25">
      <c r="A114" s="15" t="s">
        <v>183</v>
      </c>
      <c r="B114" s="18">
        <v>39</v>
      </c>
      <c r="C114" s="43" t="s">
        <v>225</v>
      </c>
      <c r="D114" s="58" t="s">
        <v>109</v>
      </c>
      <c r="E114" s="60">
        <v>5</v>
      </c>
      <c r="F114" s="12">
        <v>30</v>
      </c>
      <c r="G114" s="66"/>
      <c r="H114" s="66"/>
      <c r="I114" s="3"/>
      <c r="J114" s="3"/>
      <c r="K114" s="3"/>
      <c r="L114" s="3">
        <v>20</v>
      </c>
      <c r="M114" s="3"/>
      <c r="N114" s="3"/>
      <c r="O114" s="3"/>
      <c r="P114" s="3"/>
      <c r="Q114" s="66"/>
      <c r="R114" s="3"/>
      <c r="S114" s="66"/>
      <c r="T114" s="66">
        <f t="shared" si="63"/>
        <v>50</v>
      </c>
      <c r="U114" s="7">
        <f t="shared" si="98"/>
        <v>50</v>
      </c>
      <c r="V114" s="19" t="s">
        <v>242</v>
      </c>
      <c r="W114" s="49">
        <v>2</v>
      </c>
      <c r="X114" s="10">
        <f t="shared" si="73"/>
        <v>50</v>
      </c>
      <c r="Y114" s="48">
        <f t="shared" si="74"/>
        <v>2</v>
      </c>
      <c r="AA114" s="3">
        <f t="shared" si="91"/>
        <v>0</v>
      </c>
      <c r="AB114" s="3">
        <f t="shared" si="91"/>
        <v>0</v>
      </c>
      <c r="AC114" s="159">
        <v>30</v>
      </c>
      <c r="AD114" s="326">
        <f>(F114*1/X114)*Y114</f>
        <v>1.2</v>
      </c>
      <c r="AE114" s="327"/>
    </row>
    <row r="115" spans="1:31" ht="13.5" thickBot="1" x14ac:dyDescent="0.25">
      <c r="A115" s="15" t="s">
        <v>183</v>
      </c>
      <c r="B115" s="18">
        <v>40</v>
      </c>
      <c r="C115" s="43" t="s">
        <v>225</v>
      </c>
      <c r="D115" s="58" t="s">
        <v>110</v>
      </c>
      <c r="E115" s="60">
        <v>6</v>
      </c>
      <c r="F115" s="12">
        <v>30</v>
      </c>
      <c r="G115" s="66"/>
      <c r="H115" s="66"/>
      <c r="I115" s="3"/>
      <c r="J115" s="3"/>
      <c r="K115" s="3"/>
      <c r="L115" s="3">
        <v>20</v>
      </c>
      <c r="M115" s="3"/>
      <c r="N115" s="3"/>
      <c r="O115" s="3"/>
      <c r="P115" s="3"/>
      <c r="Q115" s="66"/>
      <c r="R115" s="3"/>
      <c r="S115" s="66"/>
      <c r="T115" s="66">
        <f t="shared" si="63"/>
        <v>50</v>
      </c>
      <c r="U115" s="7">
        <f t="shared" ref="U115:U120" si="99">SUM(F115:S115)</f>
        <v>50</v>
      </c>
      <c r="V115" s="17" t="s">
        <v>239</v>
      </c>
      <c r="W115" s="49">
        <v>3</v>
      </c>
      <c r="X115" s="10">
        <f t="shared" si="73"/>
        <v>50</v>
      </c>
      <c r="Y115" s="48">
        <f t="shared" si="74"/>
        <v>3</v>
      </c>
      <c r="AA115" s="3">
        <f t="shared" si="91"/>
        <v>25</v>
      </c>
      <c r="AB115" s="3">
        <f t="shared" si="91"/>
        <v>0</v>
      </c>
      <c r="AC115" s="159">
        <v>30</v>
      </c>
      <c r="AD115" s="326">
        <f>(F115*1/X115)*Y115</f>
        <v>1.7999999999999998</v>
      </c>
      <c r="AE115" s="327"/>
    </row>
    <row r="116" spans="1:31" ht="13.5" thickBot="1" x14ac:dyDescent="0.25">
      <c r="B116" s="18">
        <v>41</v>
      </c>
      <c r="C116" s="43" t="s">
        <v>225</v>
      </c>
      <c r="D116" s="58" t="s">
        <v>111</v>
      </c>
      <c r="E116" s="60">
        <v>7</v>
      </c>
      <c r="F116" s="12">
        <v>15</v>
      </c>
      <c r="G116" s="66"/>
      <c r="H116" s="66">
        <v>15</v>
      </c>
      <c r="I116" s="3"/>
      <c r="J116" s="3"/>
      <c r="K116" s="3"/>
      <c r="L116" s="3">
        <v>20</v>
      </c>
      <c r="M116" s="3"/>
      <c r="N116" s="3"/>
      <c r="O116" s="3"/>
      <c r="P116" s="3"/>
      <c r="Q116" s="66"/>
      <c r="R116" s="3"/>
      <c r="S116" s="66"/>
      <c r="T116" s="66">
        <f t="shared" si="63"/>
        <v>50</v>
      </c>
      <c r="U116" s="7">
        <f t="shared" si="99"/>
        <v>50</v>
      </c>
      <c r="V116" s="19" t="s">
        <v>242</v>
      </c>
      <c r="W116" s="49">
        <v>2</v>
      </c>
      <c r="X116" s="10">
        <f t="shared" si="73"/>
        <v>50</v>
      </c>
      <c r="Y116" s="48">
        <f t="shared" si="74"/>
        <v>2</v>
      </c>
      <c r="AA116" s="3">
        <f t="shared" si="91"/>
        <v>0</v>
      </c>
      <c r="AB116" s="3">
        <f t="shared" si="91"/>
        <v>0</v>
      </c>
      <c r="AC116" s="161"/>
      <c r="AD116" s="66"/>
    </row>
    <row r="117" spans="1:31" ht="13.5" thickBot="1" x14ac:dyDescent="0.25">
      <c r="A117" s="15" t="s">
        <v>183</v>
      </c>
      <c r="B117" s="18">
        <v>42</v>
      </c>
      <c r="C117" s="43" t="s">
        <v>225</v>
      </c>
      <c r="D117" s="58" t="s">
        <v>112</v>
      </c>
      <c r="E117" s="60">
        <v>8</v>
      </c>
      <c r="F117" s="12">
        <v>15</v>
      </c>
      <c r="G117" s="66"/>
      <c r="H117" s="66">
        <v>15</v>
      </c>
      <c r="I117" s="3"/>
      <c r="J117" s="3"/>
      <c r="K117" s="3"/>
      <c r="L117" s="3">
        <v>20</v>
      </c>
      <c r="M117" s="3"/>
      <c r="N117" s="3"/>
      <c r="O117" s="3"/>
      <c r="P117" s="3"/>
      <c r="Q117" s="66"/>
      <c r="R117" s="3"/>
      <c r="S117" s="66"/>
      <c r="T117" s="66">
        <f t="shared" si="63"/>
        <v>50</v>
      </c>
      <c r="U117" s="7">
        <f t="shared" si="99"/>
        <v>50</v>
      </c>
      <c r="V117" s="17" t="s">
        <v>239</v>
      </c>
      <c r="W117" s="49">
        <v>3</v>
      </c>
      <c r="X117" s="10">
        <f t="shared" si="73"/>
        <v>50</v>
      </c>
      <c r="Y117" s="48">
        <f t="shared" si="74"/>
        <v>3</v>
      </c>
      <c r="AA117" s="3">
        <f t="shared" si="91"/>
        <v>25</v>
      </c>
      <c r="AB117" s="3">
        <f t="shared" si="91"/>
        <v>0</v>
      </c>
      <c r="AC117" s="161"/>
      <c r="AD117" s="66"/>
    </row>
    <row r="118" spans="1:31" ht="13.5" thickBot="1" x14ac:dyDescent="0.25">
      <c r="A118" s="15" t="s">
        <v>183</v>
      </c>
      <c r="B118" s="18">
        <v>43</v>
      </c>
      <c r="C118" s="43" t="s">
        <v>225</v>
      </c>
      <c r="D118" s="58" t="s">
        <v>261</v>
      </c>
      <c r="E118" s="60">
        <v>8</v>
      </c>
      <c r="F118" s="12">
        <v>30</v>
      </c>
      <c r="G118" s="66"/>
      <c r="H118" s="66">
        <v>30</v>
      </c>
      <c r="I118" s="3"/>
      <c r="J118" s="3"/>
      <c r="K118" s="3"/>
      <c r="L118" s="3">
        <v>40</v>
      </c>
      <c r="M118" s="3"/>
      <c r="N118" s="3"/>
      <c r="O118" s="3"/>
      <c r="P118" s="3"/>
      <c r="Q118" s="66"/>
      <c r="R118" s="3"/>
      <c r="S118" s="66"/>
      <c r="T118" s="66">
        <f t="shared" si="63"/>
        <v>100</v>
      </c>
      <c r="U118" s="7">
        <f t="shared" si="99"/>
        <v>100</v>
      </c>
      <c r="V118" s="17" t="s">
        <v>239</v>
      </c>
      <c r="W118" s="49">
        <v>5</v>
      </c>
      <c r="X118" s="10">
        <f t="shared" si="73"/>
        <v>100</v>
      </c>
      <c r="Y118" s="48">
        <f t="shared" si="74"/>
        <v>5</v>
      </c>
      <c r="AA118" s="3">
        <f t="shared" si="91"/>
        <v>25</v>
      </c>
      <c r="AB118" s="3">
        <f t="shared" si="91"/>
        <v>0</v>
      </c>
      <c r="AC118" s="161"/>
      <c r="AD118" s="66"/>
    </row>
    <row r="119" spans="1:31" ht="13.5" thickBot="1" x14ac:dyDescent="0.25">
      <c r="B119" s="18">
        <v>44</v>
      </c>
      <c r="C119" s="43" t="s">
        <v>225</v>
      </c>
      <c r="D119" s="58" t="s">
        <v>113</v>
      </c>
      <c r="E119" s="60">
        <v>7</v>
      </c>
      <c r="F119" s="12">
        <v>15</v>
      </c>
      <c r="G119" s="66"/>
      <c r="H119" s="66">
        <v>15</v>
      </c>
      <c r="I119" s="3"/>
      <c r="J119" s="3"/>
      <c r="K119" s="3"/>
      <c r="L119" s="3">
        <v>20</v>
      </c>
      <c r="M119" s="3"/>
      <c r="N119" s="3"/>
      <c r="O119" s="3"/>
      <c r="P119" s="3"/>
      <c r="Q119" s="66"/>
      <c r="R119" s="3"/>
      <c r="S119" s="66"/>
      <c r="T119" s="66">
        <f t="shared" si="63"/>
        <v>50</v>
      </c>
      <c r="U119" s="7">
        <f t="shared" si="99"/>
        <v>50</v>
      </c>
      <c r="V119" s="19" t="s">
        <v>242</v>
      </c>
      <c r="W119" s="49">
        <v>2</v>
      </c>
      <c r="X119" s="10">
        <f t="shared" si="73"/>
        <v>50</v>
      </c>
      <c r="Y119" s="48">
        <f t="shared" si="74"/>
        <v>2</v>
      </c>
      <c r="AA119" s="3">
        <f t="shared" si="91"/>
        <v>0</v>
      </c>
      <c r="AB119" s="3">
        <f t="shared" si="91"/>
        <v>0</v>
      </c>
      <c r="AC119" s="161"/>
      <c r="AD119" s="66"/>
    </row>
    <row r="120" spans="1:31" ht="13.5" thickBot="1" x14ac:dyDescent="0.25">
      <c r="A120" s="15" t="s">
        <v>183</v>
      </c>
      <c r="B120" s="18">
        <v>45</v>
      </c>
      <c r="C120" s="43" t="s">
        <v>225</v>
      </c>
      <c r="D120" s="338" t="s">
        <v>114</v>
      </c>
      <c r="E120" s="136">
        <v>8</v>
      </c>
      <c r="F120" s="12">
        <v>15</v>
      </c>
      <c r="G120" s="66"/>
      <c r="H120" s="66">
        <v>15</v>
      </c>
      <c r="I120" s="3"/>
      <c r="J120" s="3"/>
      <c r="K120" s="3"/>
      <c r="L120" s="3">
        <v>20</v>
      </c>
      <c r="M120" s="3"/>
      <c r="N120" s="3"/>
      <c r="O120" s="3"/>
      <c r="P120" s="3"/>
      <c r="Q120" s="66"/>
      <c r="R120" s="3"/>
      <c r="S120" s="66"/>
      <c r="T120" s="7">
        <f t="shared" ref="T120" si="100">SUM(F120:Q120)</f>
        <v>50</v>
      </c>
      <c r="U120" s="7">
        <f t="shared" si="99"/>
        <v>50</v>
      </c>
      <c r="V120" s="17" t="s">
        <v>239</v>
      </c>
      <c r="W120" s="49">
        <v>3</v>
      </c>
      <c r="X120" s="10">
        <f t="shared" si="73"/>
        <v>50</v>
      </c>
      <c r="Y120" s="48">
        <f t="shared" si="74"/>
        <v>3</v>
      </c>
      <c r="AA120" s="3">
        <f t="shared" si="91"/>
        <v>25</v>
      </c>
      <c r="AB120" s="3">
        <f t="shared" si="91"/>
        <v>0</v>
      </c>
      <c r="AC120" s="161"/>
      <c r="AD120" s="66"/>
    </row>
    <row r="121" spans="1:31" ht="13.5" thickBot="1" x14ac:dyDescent="0.25">
      <c r="B121" s="346" t="s">
        <v>27</v>
      </c>
      <c r="C121" s="347"/>
      <c r="D121" s="348"/>
      <c r="E121" s="123"/>
      <c r="F121" s="10">
        <f t="shared" ref="F121:X121" si="101">SUM(F76:F120)</f>
        <v>922</v>
      </c>
      <c r="G121" s="10">
        <f t="shared" si="101"/>
        <v>0</v>
      </c>
      <c r="H121" s="10">
        <f t="shared" si="101"/>
        <v>207</v>
      </c>
      <c r="I121" s="10">
        <f t="shared" si="101"/>
        <v>5</v>
      </c>
      <c r="J121" s="10">
        <f t="shared" si="101"/>
        <v>6</v>
      </c>
      <c r="K121" s="10">
        <f t="shared" si="101"/>
        <v>0</v>
      </c>
      <c r="L121" s="10">
        <f t="shared" si="101"/>
        <v>540</v>
      </c>
      <c r="M121" s="10">
        <f t="shared" si="101"/>
        <v>0</v>
      </c>
      <c r="N121" s="10">
        <f t="shared" si="101"/>
        <v>0</v>
      </c>
      <c r="O121" s="10">
        <f t="shared" si="101"/>
        <v>0</v>
      </c>
      <c r="P121" s="10">
        <f t="shared" si="101"/>
        <v>0</v>
      </c>
      <c r="Q121" s="10">
        <f t="shared" si="101"/>
        <v>0</v>
      </c>
      <c r="R121" s="10">
        <f t="shared" si="101"/>
        <v>0</v>
      </c>
      <c r="S121" s="10">
        <f t="shared" si="101"/>
        <v>0</v>
      </c>
      <c r="T121" s="10">
        <f t="shared" si="101"/>
        <v>1680</v>
      </c>
      <c r="U121" s="10">
        <f t="shared" si="101"/>
        <v>1680</v>
      </c>
      <c r="V121" s="10">
        <f t="shared" si="101"/>
        <v>0</v>
      </c>
      <c r="W121" s="46">
        <f t="shared" si="101"/>
        <v>99</v>
      </c>
      <c r="X121" s="10">
        <f t="shared" si="101"/>
        <v>1680</v>
      </c>
      <c r="Y121" s="46">
        <f>W121</f>
        <v>99</v>
      </c>
      <c r="AA121" s="176">
        <f>SUM(AA76:AA120)</f>
        <v>805</v>
      </c>
      <c r="AB121" s="176">
        <f>SUM(AB76:AB120)</f>
        <v>0</v>
      </c>
      <c r="AC121" s="177">
        <f>SUM(AC76:AC120)</f>
        <v>747</v>
      </c>
      <c r="AD121" s="178">
        <f>SUM(AD76:AD120)</f>
        <v>50.340476190476188</v>
      </c>
      <c r="AE121" s="165"/>
    </row>
    <row r="122" spans="1:31" ht="15.75" thickBot="1" x14ac:dyDescent="0.25">
      <c r="B122" s="349" t="s">
        <v>79</v>
      </c>
      <c r="C122" s="350"/>
      <c r="D122" s="350"/>
      <c r="E122" s="350"/>
      <c r="F122" s="350"/>
      <c r="G122" s="350"/>
      <c r="H122" s="350"/>
      <c r="I122" s="350"/>
      <c r="J122" s="350"/>
      <c r="K122" s="350"/>
      <c r="L122" s="350"/>
      <c r="M122" s="350"/>
      <c r="N122" s="350"/>
      <c r="O122" s="350"/>
      <c r="P122" s="350"/>
      <c r="Q122" s="350"/>
      <c r="R122" s="350"/>
      <c r="S122" s="350"/>
      <c r="T122" s="350"/>
      <c r="U122" s="350"/>
      <c r="V122" s="350"/>
      <c r="W122" s="350"/>
      <c r="X122" s="350"/>
      <c r="Y122" s="351"/>
      <c r="AA122" s="94" t="s">
        <v>103</v>
      </c>
      <c r="AB122" s="94" t="s">
        <v>103</v>
      </c>
      <c r="AC122" s="158" t="s">
        <v>103</v>
      </c>
      <c r="AD122" s="94" t="s">
        <v>103</v>
      </c>
      <c r="AE122" s="175"/>
    </row>
    <row r="123" spans="1:31" ht="13.5" thickBot="1" x14ac:dyDescent="0.25">
      <c r="A123" s="15" t="s">
        <v>183</v>
      </c>
      <c r="B123" s="18">
        <v>1</v>
      </c>
      <c r="C123" s="43" t="s">
        <v>225</v>
      </c>
      <c r="D123" s="52" t="s">
        <v>182</v>
      </c>
      <c r="E123" s="59">
        <v>7</v>
      </c>
      <c r="F123" s="13">
        <v>15</v>
      </c>
      <c r="G123" s="66"/>
      <c r="H123" s="66">
        <v>15</v>
      </c>
      <c r="I123" s="3"/>
      <c r="J123" s="3"/>
      <c r="K123" s="3"/>
      <c r="L123" s="3"/>
      <c r="M123" s="3"/>
      <c r="N123" s="3"/>
      <c r="O123" s="3"/>
      <c r="P123" s="3"/>
      <c r="Q123" s="66"/>
      <c r="R123" s="3"/>
      <c r="S123" s="66"/>
      <c r="T123" s="7">
        <f t="shared" ref="T123" si="102">SUM(F123:Q123)</f>
        <v>30</v>
      </c>
      <c r="U123" s="7">
        <f t="shared" ref="U123:U125" si="103">SUM(F123:S123)</f>
        <v>30</v>
      </c>
      <c r="V123" s="19" t="s">
        <v>242</v>
      </c>
      <c r="W123" s="49">
        <v>1</v>
      </c>
      <c r="X123" s="74">
        <f t="shared" ref="X123:X125" si="104">U123</f>
        <v>30</v>
      </c>
      <c r="Y123" s="48">
        <f t="shared" ref="Y123:Y128" si="105">W123</f>
        <v>1</v>
      </c>
      <c r="AA123" s="3">
        <f t="shared" ref="AA123:AB126" si="106">IF((Y123*25-X123)&lt;0,0,(Y123*25-X123))</f>
        <v>0</v>
      </c>
      <c r="AB123" s="3">
        <f t="shared" si="106"/>
        <v>0</v>
      </c>
      <c r="AC123" s="159">
        <v>15</v>
      </c>
      <c r="AD123" s="66"/>
    </row>
    <row r="124" spans="1:31" ht="13.5" thickBot="1" x14ac:dyDescent="0.25">
      <c r="A124" s="15" t="s">
        <v>183</v>
      </c>
      <c r="B124" s="18">
        <v>2</v>
      </c>
      <c r="C124" s="43" t="s">
        <v>225</v>
      </c>
      <c r="D124" s="144" t="s">
        <v>126</v>
      </c>
      <c r="E124" s="145">
        <v>7</v>
      </c>
      <c r="F124" s="147"/>
      <c r="G124" s="125">
        <v>5</v>
      </c>
      <c r="H124" s="125"/>
      <c r="I124" s="126"/>
      <c r="J124" s="126"/>
      <c r="K124" s="126"/>
      <c r="L124" s="126"/>
      <c r="M124" s="3"/>
      <c r="N124" s="3"/>
      <c r="O124" s="3"/>
      <c r="P124" s="3"/>
      <c r="Q124" s="66"/>
      <c r="R124" s="3"/>
      <c r="S124" s="66"/>
      <c r="T124" s="7">
        <f t="shared" ref="T124:T125" si="107">SUM(F124:Q124)</f>
        <v>5</v>
      </c>
      <c r="U124" s="7">
        <f t="shared" si="103"/>
        <v>5</v>
      </c>
      <c r="V124" s="19" t="s">
        <v>242</v>
      </c>
      <c r="W124" s="49">
        <v>6</v>
      </c>
      <c r="X124" s="10">
        <f t="shared" si="104"/>
        <v>5</v>
      </c>
      <c r="Y124" s="48">
        <f t="shared" si="105"/>
        <v>6</v>
      </c>
      <c r="Z124" s="339"/>
      <c r="AA124" s="3">
        <f t="shared" ref="AA124:AB125" si="108">IF((Y124*25-X124)&lt;0,0,(Y124*25-X124))</f>
        <v>145</v>
      </c>
      <c r="AB124" s="3">
        <f t="shared" si="108"/>
        <v>0</v>
      </c>
      <c r="AC124" s="159"/>
      <c r="AD124" s="66"/>
    </row>
    <row r="125" spans="1:31" ht="13.5" thickBot="1" x14ac:dyDescent="0.25">
      <c r="A125" s="15" t="s">
        <v>183</v>
      </c>
      <c r="B125" s="18">
        <v>3</v>
      </c>
      <c r="C125" s="43" t="s">
        <v>225</v>
      </c>
      <c r="D125" s="144" t="s">
        <v>127</v>
      </c>
      <c r="E125" s="145">
        <v>8</v>
      </c>
      <c r="F125" s="147"/>
      <c r="G125" s="125">
        <v>5</v>
      </c>
      <c r="H125" s="125"/>
      <c r="I125" s="126"/>
      <c r="J125" s="126"/>
      <c r="K125" s="126"/>
      <c r="L125" s="126"/>
      <c r="M125" s="3"/>
      <c r="N125" s="3"/>
      <c r="O125" s="3"/>
      <c r="P125" s="3"/>
      <c r="Q125" s="66"/>
      <c r="R125" s="3"/>
      <c r="S125" s="66"/>
      <c r="T125" s="7">
        <f t="shared" si="107"/>
        <v>5</v>
      </c>
      <c r="U125" s="7">
        <f t="shared" si="103"/>
        <v>5</v>
      </c>
      <c r="V125" s="19" t="s">
        <v>242</v>
      </c>
      <c r="W125" s="49">
        <v>6</v>
      </c>
      <c r="X125" s="10">
        <f t="shared" si="104"/>
        <v>5</v>
      </c>
      <c r="Y125" s="48">
        <f t="shared" si="105"/>
        <v>6</v>
      </c>
      <c r="Z125" s="339"/>
      <c r="AA125" s="3">
        <f t="shared" si="108"/>
        <v>145</v>
      </c>
      <c r="AB125" s="3">
        <f t="shared" si="108"/>
        <v>0</v>
      </c>
      <c r="AC125" s="159"/>
      <c r="AD125" s="66"/>
    </row>
    <row r="126" spans="1:31" ht="13.5" thickBot="1" x14ac:dyDescent="0.25">
      <c r="A126" s="15" t="s">
        <v>183</v>
      </c>
      <c r="B126" s="18">
        <v>4</v>
      </c>
      <c r="C126" s="43" t="s">
        <v>225</v>
      </c>
      <c r="D126" s="144" t="s">
        <v>245</v>
      </c>
      <c r="E126" s="145">
        <v>9</v>
      </c>
      <c r="F126" s="147"/>
      <c r="G126" s="125">
        <v>5</v>
      </c>
      <c r="H126" s="125"/>
      <c r="I126" s="126"/>
      <c r="J126" s="126"/>
      <c r="K126" s="126"/>
      <c r="L126" s="126"/>
      <c r="M126" s="3"/>
      <c r="N126" s="3"/>
      <c r="O126" s="3"/>
      <c r="P126" s="3"/>
      <c r="Q126" s="66"/>
      <c r="R126" s="3"/>
      <c r="S126" s="66"/>
      <c r="T126" s="7">
        <f t="shared" ref="T126:T127" si="109">SUM(F126:Q126)</f>
        <v>5</v>
      </c>
      <c r="U126" s="7">
        <f t="shared" ref="U126:U127" si="110">SUM(F126:S126)</f>
        <v>5</v>
      </c>
      <c r="V126" s="19" t="s">
        <v>242</v>
      </c>
      <c r="W126" s="49">
        <v>6</v>
      </c>
      <c r="X126" s="10">
        <f t="shared" ref="X126:X127" si="111">U126</f>
        <v>5</v>
      </c>
      <c r="Y126" s="48">
        <f t="shared" si="105"/>
        <v>6</v>
      </c>
      <c r="Z126" s="339"/>
      <c r="AA126" s="3">
        <f t="shared" si="106"/>
        <v>145</v>
      </c>
      <c r="AB126" s="3">
        <f t="shared" si="106"/>
        <v>0</v>
      </c>
      <c r="AC126" s="159"/>
      <c r="AD126" s="66"/>
    </row>
    <row r="127" spans="1:31" ht="13.5" thickBot="1" x14ac:dyDescent="0.25">
      <c r="A127" s="15" t="s">
        <v>183</v>
      </c>
      <c r="B127" s="18">
        <v>5</v>
      </c>
      <c r="C127" s="43" t="s">
        <v>225</v>
      </c>
      <c r="D127" s="144" t="s">
        <v>246</v>
      </c>
      <c r="E127" s="150">
        <v>10</v>
      </c>
      <c r="F127" s="147"/>
      <c r="G127" s="125">
        <v>5</v>
      </c>
      <c r="H127" s="125"/>
      <c r="I127" s="126"/>
      <c r="J127" s="126"/>
      <c r="K127" s="126"/>
      <c r="L127" s="126"/>
      <c r="M127" s="3"/>
      <c r="N127" s="3"/>
      <c r="O127" s="3"/>
      <c r="P127" s="3"/>
      <c r="Q127" s="66"/>
      <c r="R127" s="3"/>
      <c r="S127" s="66"/>
      <c r="T127" s="7">
        <f t="shared" si="109"/>
        <v>5</v>
      </c>
      <c r="U127" s="7">
        <f t="shared" si="110"/>
        <v>5</v>
      </c>
      <c r="V127" s="19" t="s">
        <v>242</v>
      </c>
      <c r="W127" s="49">
        <v>6</v>
      </c>
      <c r="X127" s="10">
        <f t="shared" si="111"/>
        <v>5</v>
      </c>
      <c r="Y127" s="48">
        <f t="shared" si="105"/>
        <v>6</v>
      </c>
      <c r="Z127" s="339"/>
      <c r="AA127" s="3">
        <f t="shared" ref="AA127:AB127" si="112">IF((Y127*25-X127)&lt;0,0,(Y127*25-X127))</f>
        <v>145</v>
      </c>
      <c r="AB127" s="3">
        <f t="shared" si="112"/>
        <v>0</v>
      </c>
      <c r="AC127" s="159"/>
      <c r="AD127" s="66"/>
    </row>
    <row r="128" spans="1:31" ht="13.5" thickBot="1" x14ac:dyDescent="0.25">
      <c r="B128" s="346" t="s">
        <v>27</v>
      </c>
      <c r="C128" s="347"/>
      <c r="D128" s="348"/>
      <c r="E128" s="146"/>
      <c r="F128" s="10">
        <f>SUM(F123:F127)</f>
        <v>15</v>
      </c>
      <c r="G128" s="10">
        <f>SUM(G123:G127)</f>
        <v>20</v>
      </c>
      <c r="H128" s="10">
        <f>SUM(H123:H127)</f>
        <v>15</v>
      </c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>
        <f>SUM(T123:T127)</f>
        <v>50</v>
      </c>
      <c r="U128" s="10">
        <f>SUM(U123:U127)</f>
        <v>50</v>
      </c>
      <c r="V128" s="10"/>
      <c r="W128" s="46">
        <f>SUM(W123:W127)</f>
        <v>25</v>
      </c>
      <c r="X128" s="10">
        <f>SUM(X123:X127)</f>
        <v>50</v>
      </c>
      <c r="Y128" s="48">
        <f t="shared" si="105"/>
        <v>25</v>
      </c>
      <c r="Z128" s="339"/>
      <c r="AA128" s="176">
        <f>SUM(AA123:AA127)</f>
        <v>580</v>
      </c>
      <c r="AB128" s="176">
        <f>SUM(AB123:AB127)</f>
        <v>0</v>
      </c>
      <c r="AC128" s="177">
        <f>SUM(AC123:AC127)</f>
        <v>15</v>
      </c>
      <c r="AD128" s="176">
        <f>SUM(AD123:AD127)</f>
        <v>0</v>
      </c>
      <c r="AE128" s="166"/>
    </row>
    <row r="129" spans="1:31" ht="15.75" thickBot="1" x14ac:dyDescent="0.25">
      <c r="B129" s="349" t="s">
        <v>123</v>
      </c>
      <c r="C129" s="350"/>
      <c r="D129" s="350"/>
      <c r="E129" s="350"/>
      <c r="F129" s="350"/>
      <c r="G129" s="350"/>
      <c r="H129" s="350"/>
      <c r="I129" s="350"/>
      <c r="J129" s="350"/>
      <c r="K129" s="350"/>
      <c r="L129" s="350"/>
      <c r="M129" s="350"/>
      <c r="N129" s="350"/>
      <c r="O129" s="350"/>
      <c r="P129" s="350"/>
      <c r="Q129" s="350"/>
      <c r="R129" s="350"/>
      <c r="S129" s="350"/>
      <c r="T129" s="350"/>
      <c r="U129" s="350"/>
      <c r="V129" s="350"/>
      <c r="W129" s="350"/>
      <c r="X129" s="350"/>
      <c r="Y129" s="351"/>
      <c r="AA129" s="94" t="s">
        <v>139</v>
      </c>
      <c r="AB129" s="94" t="s">
        <v>139</v>
      </c>
      <c r="AC129" s="158" t="s">
        <v>139</v>
      </c>
      <c r="AD129" s="94" t="s">
        <v>139</v>
      </c>
      <c r="AE129" s="175"/>
    </row>
    <row r="130" spans="1:31" ht="13.5" thickBot="1" x14ac:dyDescent="0.25">
      <c r="B130" s="11">
        <v>1</v>
      </c>
      <c r="C130" s="43" t="s">
        <v>225</v>
      </c>
      <c r="D130" s="134" t="s">
        <v>119</v>
      </c>
      <c r="E130" s="59">
        <v>2</v>
      </c>
      <c r="F130" s="12"/>
      <c r="G130" s="1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>
        <v>150</v>
      </c>
      <c r="S130" s="3"/>
      <c r="T130" s="7">
        <f t="shared" ref="T130:T136" si="113">SUM(F130:Q130)</f>
        <v>0</v>
      </c>
      <c r="U130" s="7">
        <f t="shared" ref="U130:U135" si="114">SUM(F130:S130)</f>
        <v>150</v>
      </c>
      <c r="V130" s="19" t="s">
        <v>105</v>
      </c>
      <c r="W130" s="49">
        <v>5</v>
      </c>
      <c r="X130" s="10">
        <f t="shared" ref="X130" si="115">U130</f>
        <v>150</v>
      </c>
      <c r="Y130" s="48">
        <f t="shared" ref="Y130:Y135" si="116">W130</f>
        <v>5</v>
      </c>
      <c r="AA130" s="3">
        <f t="shared" si="91"/>
        <v>0</v>
      </c>
      <c r="AB130" s="3">
        <f t="shared" si="91"/>
        <v>0</v>
      </c>
      <c r="AC130" s="159"/>
      <c r="AD130" s="66"/>
    </row>
    <row r="131" spans="1:31" ht="13.5" thickBot="1" x14ac:dyDescent="0.25">
      <c r="B131" s="11">
        <v>2</v>
      </c>
      <c r="C131" s="43" t="s">
        <v>225</v>
      </c>
      <c r="D131" s="58" t="s">
        <v>120</v>
      </c>
      <c r="E131" s="60">
        <v>4</v>
      </c>
      <c r="F131" s="12"/>
      <c r="G131" s="1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>
        <v>300</v>
      </c>
      <c r="S131" s="3"/>
      <c r="T131" s="7">
        <f t="shared" si="113"/>
        <v>0</v>
      </c>
      <c r="U131" s="7">
        <f t="shared" si="114"/>
        <v>300</v>
      </c>
      <c r="V131" s="19" t="s">
        <v>105</v>
      </c>
      <c r="W131" s="49">
        <v>11</v>
      </c>
      <c r="X131" s="10">
        <v>300</v>
      </c>
      <c r="Y131" s="48">
        <f t="shared" si="116"/>
        <v>11</v>
      </c>
      <c r="AA131" s="3">
        <f t="shared" si="91"/>
        <v>0</v>
      </c>
      <c r="AB131" s="3">
        <f t="shared" si="91"/>
        <v>0</v>
      </c>
      <c r="AC131" s="159"/>
      <c r="AD131" s="66"/>
    </row>
    <row r="132" spans="1:31" ht="13.5" thickBot="1" x14ac:dyDescent="0.25">
      <c r="B132" s="11">
        <v>3</v>
      </c>
      <c r="C132" s="43" t="s">
        <v>225</v>
      </c>
      <c r="D132" s="58" t="s">
        <v>121</v>
      </c>
      <c r="E132" s="60">
        <v>5</v>
      </c>
      <c r="F132" s="12"/>
      <c r="G132" s="1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>
        <v>100</v>
      </c>
      <c r="S132" s="3"/>
      <c r="T132" s="7">
        <f t="shared" si="113"/>
        <v>0</v>
      </c>
      <c r="U132" s="7">
        <f t="shared" si="114"/>
        <v>100</v>
      </c>
      <c r="V132" s="19" t="s">
        <v>105</v>
      </c>
      <c r="W132" s="49">
        <v>4</v>
      </c>
      <c r="X132" s="10">
        <v>100</v>
      </c>
      <c r="Y132" s="48">
        <f t="shared" si="116"/>
        <v>4</v>
      </c>
      <c r="AA132" s="3">
        <f t="shared" si="91"/>
        <v>0</v>
      </c>
      <c r="AB132" s="3">
        <f t="shared" si="91"/>
        <v>0</v>
      </c>
      <c r="AC132" s="159"/>
      <c r="AD132" s="66"/>
    </row>
    <row r="133" spans="1:31" ht="13.5" thickBot="1" x14ac:dyDescent="0.25">
      <c r="B133" s="11">
        <v>4</v>
      </c>
      <c r="C133" s="43" t="s">
        <v>225</v>
      </c>
      <c r="D133" s="58" t="s">
        <v>122</v>
      </c>
      <c r="E133" s="60">
        <v>6</v>
      </c>
      <c r="F133" s="12"/>
      <c r="G133" s="1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>
        <v>200</v>
      </c>
      <c r="S133" s="3"/>
      <c r="T133" s="7">
        <f t="shared" si="113"/>
        <v>0</v>
      </c>
      <c r="U133" s="7">
        <f t="shared" si="114"/>
        <v>200</v>
      </c>
      <c r="V133" s="19" t="s">
        <v>105</v>
      </c>
      <c r="W133" s="49">
        <v>7</v>
      </c>
      <c r="X133" s="10">
        <f t="shared" ref="X133" si="117">U133</f>
        <v>200</v>
      </c>
      <c r="Y133" s="48">
        <f t="shared" si="116"/>
        <v>7</v>
      </c>
      <c r="AA133" s="3">
        <f t="shared" si="91"/>
        <v>0</v>
      </c>
      <c r="AB133" s="3">
        <f t="shared" si="91"/>
        <v>0</v>
      </c>
      <c r="AC133" s="159"/>
      <c r="AD133" s="66"/>
    </row>
    <row r="134" spans="1:31" ht="13.5" thickBot="1" x14ac:dyDescent="0.25">
      <c r="B134" s="11">
        <v>5</v>
      </c>
      <c r="C134" s="43" t="s">
        <v>225</v>
      </c>
      <c r="D134" s="58" t="s">
        <v>121</v>
      </c>
      <c r="E134" s="60">
        <v>7</v>
      </c>
      <c r="F134" s="12"/>
      <c r="G134" s="1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>
        <v>100</v>
      </c>
      <c r="S134" s="3"/>
      <c r="T134" s="7">
        <f t="shared" si="113"/>
        <v>0</v>
      </c>
      <c r="U134" s="7">
        <f t="shared" si="114"/>
        <v>100</v>
      </c>
      <c r="V134" s="19" t="s">
        <v>105</v>
      </c>
      <c r="W134" s="49">
        <v>4</v>
      </c>
      <c r="X134" s="10">
        <v>100</v>
      </c>
      <c r="Y134" s="48">
        <f t="shared" si="116"/>
        <v>4</v>
      </c>
      <c r="AA134" s="3">
        <f t="shared" si="91"/>
        <v>0</v>
      </c>
      <c r="AB134" s="3">
        <f t="shared" si="91"/>
        <v>0</v>
      </c>
      <c r="AC134" s="159"/>
      <c r="AD134" s="66"/>
    </row>
    <row r="135" spans="1:31" ht="13.5" thickBot="1" x14ac:dyDescent="0.25">
      <c r="B135" s="11">
        <v>6</v>
      </c>
      <c r="C135" s="43" t="s">
        <v>225</v>
      </c>
      <c r="D135" s="58" t="s">
        <v>122</v>
      </c>
      <c r="E135" s="60">
        <v>8</v>
      </c>
      <c r="F135" s="12"/>
      <c r="G135" s="1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>
        <v>200</v>
      </c>
      <c r="S135" s="3"/>
      <c r="T135" s="7">
        <f t="shared" si="113"/>
        <v>0</v>
      </c>
      <c r="U135" s="7">
        <f t="shared" si="114"/>
        <v>200</v>
      </c>
      <c r="V135" s="19" t="s">
        <v>105</v>
      </c>
      <c r="W135" s="49">
        <v>7</v>
      </c>
      <c r="X135" s="10">
        <v>200</v>
      </c>
      <c r="Y135" s="48">
        <f t="shared" si="116"/>
        <v>7</v>
      </c>
      <c r="AA135" s="3">
        <f t="shared" si="91"/>
        <v>0</v>
      </c>
      <c r="AB135" s="3">
        <f t="shared" si="91"/>
        <v>0</v>
      </c>
      <c r="AC135" s="159"/>
      <c r="AD135" s="66"/>
    </row>
    <row r="136" spans="1:31" ht="13.5" thickBot="1" x14ac:dyDescent="0.25">
      <c r="B136" s="11">
        <v>7</v>
      </c>
      <c r="C136" s="43" t="s">
        <v>225</v>
      </c>
      <c r="D136" s="58" t="s">
        <v>145</v>
      </c>
      <c r="E136" s="136">
        <v>10</v>
      </c>
      <c r="F136" s="12"/>
      <c r="G136" s="1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>
        <v>510</v>
      </c>
      <c r="S136" s="3"/>
      <c r="T136" s="7">
        <f t="shared" si="113"/>
        <v>0</v>
      </c>
      <c r="U136" s="7">
        <f t="shared" ref="U136" si="118">SUM(F136:S136)</f>
        <v>510</v>
      </c>
      <c r="V136" s="19" t="s">
        <v>105</v>
      </c>
      <c r="W136" s="49">
        <f t="shared" ref="W136" si="119">IF(U136=0,0,IF(U136&lt;25,0.5,TRUNC(U136/25)))+IF(V136="E",1,0)</f>
        <v>20</v>
      </c>
      <c r="X136" s="10">
        <f t="shared" ref="X136" si="120">U136</f>
        <v>510</v>
      </c>
      <c r="Y136" s="48">
        <f t="shared" ref="Y136:Y137" si="121">W136</f>
        <v>20</v>
      </c>
      <c r="AA136" s="3">
        <f t="shared" si="91"/>
        <v>0</v>
      </c>
      <c r="AB136" s="3">
        <f t="shared" si="91"/>
        <v>0</v>
      </c>
      <c r="AC136" s="159"/>
      <c r="AD136" s="66"/>
    </row>
    <row r="137" spans="1:31" ht="13.5" thickBot="1" x14ac:dyDescent="0.25">
      <c r="B137" s="346" t="s">
        <v>27</v>
      </c>
      <c r="C137" s="347"/>
      <c r="D137" s="348"/>
      <c r="E137" s="123"/>
      <c r="F137" s="10">
        <f t="shared" ref="F137:O137" si="122">SUM(F136:F136)</f>
        <v>0</v>
      </c>
      <c r="G137" s="10">
        <f t="shared" si="122"/>
        <v>0</v>
      </c>
      <c r="H137" s="10">
        <f t="shared" si="122"/>
        <v>0</v>
      </c>
      <c r="I137" s="10">
        <f t="shared" si="122"/>
        <v>0</v>
      </c>
      <c r="J137" s="10">
        <f t="shared" si="122"/>
        <v>0</v>
      </c>
      <c r="K137" s="10">
        <f t="shared" si="122"/>
        <v>0</v>
      </c>
      <c r="L137" s="10">
        <f t="shared" si="122"/>
        <v>0</v>
      </c>
      <c r="M137" s="10">
        <f t="shared" si="122"/>
        <v>0</v>
      </c>
      <c r="N137" s="10">
        <f t="shared" si="122"/>
        <v>0</v>
      </c>
      <c r="O137" s="10">
        <f t="shared" si="122"/>
        <v>0</v>
      </c>
      <c r="P137" s="10">
        <f t="shared" ref="P137:T137" si="123">SUM(P130:P136)</f>
        <v>0</v>
      </c>
      <c r="Q137" s="10">
        <f t="shared" si="123"/>
        <v>0</v>
      </c>
      <c r="R137" s="10">
        <f t="shared" si="123"/>
        <v>1560</v>
      </c>
      <c r="S137" s="10">
        <f t="shared" si="123"/>
        <v>0</v>
      </c>
      <c r="T137" s="10">
        <f t="shared" si="123"/>
        <v>0</v>
      </c>
      <c r="U137" s="10">
        <f>SUM(U130:U136)</f>
        <v>1560</v>
      </c>
      <c r="V137" s="10"/>
      <c r="W137" s="46">
        <f>SUM(W130:W136)</f>
        <v>58</v>
      </c>
      <c r="X137" s="10">
        <f>SUM(X130:X136)</f>
        <v>1560</v>
      </c>
      <c r="Y137" s="48">
        <f t="shared" si="121"/>
        <v>58</v>
      </c>
      <c r="AA137" s="91">
        <f>SUM(AA130:AA136)</f>
        <v>0</v>
      </c>
      <c r="AB137" s="91">
        <f>SUM(AB130:AB136)</f>
        <v>0</v>
      </c>
      <c r="AC137" s="160">
        <f>SUM(AC130:AC136)</f>
        <v>0</v>
      </c>
      <c r="AD137" s="91">
        <f>SUM(AD130:AD136)</f>
        <v>0</v>
      </c>
      <c r="AE137" s="166"/>
    </row>
    <row r="138" spans="1:31" ht="15.75" thickBot="1" x14ac:dyDescent="0.25">
      <c r="B138" s="349" t="s">
        <v>102</v>
      </c>
      <c r="C138" s="350"/>
      <c r="D138" s="350"/>
      <c r="E138" s="350"/>
      <c r="F138" s="350"/>
      <c r="G138" s="350"/>
      <c r="H138" s="350"/>
      <c r="I138" s="350"/>
      <c r="J138" s="350"/>
      <c r="K138" s="350"/>
      <c r="L138" s="350"/>
      <c r="M138" s="350"/>
      <c r="N138" s="350"/>
      <c r="O138" s="350"/>
      <c r="P138" s="350"/>
      <c r="Q138" s="350"/>
      <c r="R138" s="350"/>
      <c r="S138" s="350"/>
      <c r="T138" s="350"/>
      <c r="U138" s="350"/>
      <c r="V138" s="350"/>
      <c r="W138" s="350"/>
      <c r="X138" s="350"/>
      <c r="Y138" s="351"/>
      <c r="AA138" s="94" t="s">
        <v>140</v>
      </c>
      <c r="AB138" s="94" t="s">
        <v>140</v>
      </c>
      <c r="AC138" s="158" t="s">
        <v>140</v>
      </c>
      <c r="AD138" s="94" t="s">
        <v>140</v>
      </c>
      <c r="AE138" s="175"/>
    </row>
    <row r="139" spans="1:31" ht="13.5" thickBot="1" x14ac:dyDescent="0.25">
      <c r="B139" s="24">
        <v>1</v>
      </c>
      <c r="C139" s="43" t="s">
        <v>225</v>
      </c>
      <c r="D139" s="58" t="s">
        <v>200</v>
      </c>
      <c r="E139" s="59">
        <v>1</v>
      </c>
      <c r="F139" s="147">
        <v>15</v>
      </c>
      <c r="G139" s="125"/>
      <c r="H139" s="125">
        <v>15</v>
      </c>
      <c r="I139" s="3"/>
      <c r="J139" s="3"/>
      <c r="K139" s="3"/>
      <c r="L139" s="3"/>
      <c r="M139" s="3"/>
      <c r="N139" s="3"/>
      <c r="O139" s="3"/>
      <c r="P139" s="3"/>
      <c r="Q139" s="66"/>
      <c r="R139" s="3"/>
      <c r="S139" s="66"/>
      <c r="T139" s="7">
        <f>SUM(F139:Q139)</f>
        <v>30</v>
      </c>
      <c r="U139" s="7">
        <f>SUM(F139:S139)</f>
        <v>30</v>
      </c>
      <c r="V139" s="19" t="s">
        <v>242</v>
      </c>
      <c r="W139" s="49">
        <v>1</v>
      </c>
      <c r="X139" s="10">
        <f t="shared" ref="X139:X157" si="124">U139</f>
        <v>30</v>
      </c>
      <c r="Y139" s="48">
        <f t="shared" ref="Y139:Y155" si="125">W139</f>
        <v>1</v>
      </c>
      <c r="AA139" s="3">
        <f t="shared" si="91"/>
        <v>0</v>
      </c>
      <c r="AB139" s="3">
        <f>U139</f>
        <v>30</v>
      </c>
      <c r="AC139" s="159">
        <v>15</v>
      </c>
      <c r="AD139" s="66"/>
    </row>
    <row r="140" spans="1:31" ht="13.5" thickBot="1" x14ac:dyDescent="0.25">
      <c r="A140" s="15" t="s">
        <v>183</v>
      </c>
      <c r="B140" s="18">
        <v>2</v>
      </c>
      <c r="C140" s="43" t="s">
        <v>225</v>
      </c>
      <c r="D140" s="58" t="s">
        <v>128</v>
      </c>
      <c r="E140" s="60">
        <v>7</v>
      </c>
      <c r="F140" s="147">
        <v>20</v>
      </c>
      <c r="G140" s="125"/>
      <c r="H140" s="125"/>
      <c r="I140" s="3"/>
      <c r="J140" s="3"/>
      <c r="K140" s="3"/>
      <c r="L140" s="3">
        <v>20</v>
      </c>
      <c r="M140" s="3"/>
      <c r="N140" s="3"/>
      <c r="O140" s="3"/>
      <c r="P140" s="3"/>
      <c r="Q140" s="66"/>
      <c r="R140" s="3"/>
      <c r="S140" s="66"/>
      <c r="T140" s="7">
        <f>SUM(F140:Q140)</f>
        <v>40</v>
      </c>
      <c r="U140" s="7">
        <f>SUM(F140:S140)</f>
        <v>40</v>
      </c>
      <c r="V140" s="19" t="s">
        <v>242</v>
      </c>
      <c r="W140" s="49">
        <v>2</v>
      </c>
      <c r="X140" s="10">
        <f>U140</f>
        <v>40</v>
      </c>
      <c r="Y140" s="48">
        <f t="shared" ref="Y140:Y146" si="126">W140</f>
        <v>2</v>
      </c>
      <c r="AA140" s="3">
        <f t="shared" si="91"/>
        <v>10</v>
      </c>
      <c r="AB140" s="3">
        <f t="shared" ref="AB140:AB155" si="127">U140</f>
        <v>40</v>
      </c>
      <c r="AC140" s="159">
        <v>20</v>
      </c>
      <c r="AD140" s="66"/>
    </row>
    <row r="141" spans="1:31" ht="13.5" thickBot="1" x14ac:dyDescent="0.25">
      <c r="A141" s="15" t="s">
        <v>183</v>
      </c>
      <c r="B141" s="11">
        <v>3</v>
      </c>
      <c r="C141" s="43" t="s">
        <v>225</v>
      </c>
      <c r="D141" s="58" t="s">
        <v>129</v>
      </c>
      <c r="E141" s="60">
        <v>8</v>
      </c>
      <c r="F141" s="147"/>
      <c r="G141" s="125"/>
      <c r="H141" s="125">
        <v>20</v>
      </c>
      <c r="I141" s="3"/>
      <c r="J141" s="3"/>
      <c r="K141" s="3"/>
      <c r="L141" s="3">
        <v>20</v>
      </c>
      <c r="M141" s="3"/>
      <c r="N141" s="3"/>
      <c r="O141" s="3"/>
      <c r="P141" s="3"/>
      <c r="Q141" s="66"/>
      <c r="R141" s="3"/>
      <c r="S141" s="66"/>
      <c r="T141" s="7">
        <f>SUM(F141:Q141)</f>
        <v>40</v>
      </c>
      <c r="U141" s="7">
        <f>SUM(F141:S141)</f>
        <v>40</v>
      </c>
      <c r="V141" s="19" t="s">
        <v>242</v>
      </c>
      <c r="W141" s="49">
        <v>2</v>
      </c>
      <c r="X141" s="10">
        <f>U141</f>
        <v>40</v>
      </c>
      <c r="Y141" s="48">
        <f t="shared" si="126"/>
        <v>2</v>
      </c>
      <c r="AA141" s="3">
        <f t="shared" si="91"/>
        <v>10</v>
      </c>
      <c r="AB141" s="3">
        <f t="shared" si="127"/>
        <v>40</v>
      </c>
      <c r="AC141" s="159"/>
      <c r="AD141" s="66"/>
    </row>
    <row r="142" spans="1:31" ht="13.5" thickBot="1" x14ac:dyDescent="0.25">
      <c r="B142" s="18">
        <v>4</v>
      </c>
      <c r="C142" s="43" t="s">
        <v>225</v>
      </c>
      <c r="D142" s="52" t="s">
        <v>258</v>
      </c>
      <c r="E142" s="60">
        <v>2</v>
      </c>
      <c r="F142" s="22"/>
      <c r="G142" s="7"/>
      <c r="H142" s="7">
        <v>15</v>
      </c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66"/>
      <c r="T142" s="7">
        <f>SUM(F142:Q142)</f>
        <v>15</v>
      </c>
      <c r="U142" s="7">
        <f>SUM(F142:S142)</f>
        <v>15</v>
      </c>
      <c r="V142" s="19" t="s">
        <v>242</v>
      </c>
      <c r="W142" s="49">
        <v>1</v>
      </c>
      <c r="X142" s="10">
        <f t="shared" ref="X142" si="128">U142</f>
        <v>15</v>
      </c>
      <c r="Y142" s="48">
        <f>W142</f>
        <v>1</v>
      </c>
      <c r="AA142" s="3"/>
      <c r="AB142" s="3"/>
      <c r="AC142" s="159"/>
      <c r="AD142" s="66"/>
    </row>
    <row r="143" spans="1:31" ht="13.5" thickBot="1" x14ac:dyDescent="0.25">
      <c r="B143" s="11">
        <v>5</v>
      </c>
      <c r="C143" s="43" t="s">
        <v>224</v>
      </c>
      <c r="D143" s="52" t="s">
        <v>29</v>
      </c>
      <c r="E143" s="143">
        <v>2</v>
      </c>
      <c r="F143" s="148">
        <v>15</v>
      </c>
      <c r="G143" s="22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>
        <f t="shared" ref="T143:T144" si="129">SUM(F143:Q143)</f>
        <v>15</v>
      </c>
      <c r="U143" s="7">
        <f t="shared" ref="U143:U144" si="130">SUM(F143:S143)</f>
        <v>15</v>
      </c>
      <c r="V143" s="19" t="s">
        <v>242</v>
      </c>
      <c r="W143" s="49">
        <v>1</v>
      </c>
      <c r="X143" s="10">
        <f>U143</f>
        <v>15</v>
      </c>
      <c r="Y143" s="48">
        <f t="shared" si="126"/>
        <v>1</v>
      </c>
      <c r="AA143" s="3">
        <f t="shared" si="91"/>
        <v>10</v>
      </c>
      <c r="AB143" s="3">
        <f t="shared" si="127"/>
        <v>15</v>
      </c>
      <c r="AC143" s="159">
        <v>15</v>
      </c>
      <c r="AD143" s="66"/>
    </row>
    <row r="144" spans="1:31" ht="13.5" thickBot="1" x14ac:dyDescent="0.25">
      <c r="B144" s="18">
        <v>6</v>
      </c>
      <c r="C144" s="43" t="s">
        <v>224</v>
      </c>
      <c r="D144" s="52" t="s">
        <v>30</v>
      </c>
      <c r="E144" s="60">
        <v>2</v>
      </c>
      <c r="F144" s="147">
        <v>15</v>
      </c>
      <c r="G144" s="1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7">
        <f t="shared" si="129"/>
        <v>15</v>
      </c>
      <c r="U144" s="7">
        <f t="shared" si="130"/>
        <v>15</v>
      </c>
      <c r="V144" s="19" t="s">
        <v>242</v>
      </c>
      <c r="W144" s="49">
        <v>1</v>
      </c>
      <c r="X144" s="10">
        <f>U144</f>
        <v>15</v>
      </c>
      <c r="Y144" s="48">
        <f t="shared" si="126"/>
        <v>1</v>
      </c>
      <c r="AA144" s="3">
        <f t="shared" si="91"/>
        <v>10</v>
      </c>
      <c r="AB144" s="3">
        <f t="shared" si="127"/>
        <v>15</v>
      </c>
      <c r="AC144" s="159">
        <v>15</v>
      </c>
      <c r="AD144" s="66"/>
    </row>
    <row r="145" spans="2:34" ht="13.5" thickBot="1" x14ac:dyDescent="0.25">
      <c r="B145" s="11">
        <v>7</v>
      </c>
      <c r="C145" s="21" t="s">
        <v>226</v>
      </c>
      <c r="D145" s="52" t="s">
        <v>149</v>
      </c>
      <c r="E145" s="340">
        <v>4</v>
      </c>
      <c r="F145" s="22"/>
      <c r="G145" s="7"/>
      <c r="H145" s="7">
        <v>30</v>
      </c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66"/>
      <c r="T145" s="7">
        <f t="shared" ref="T145:T154" si="131">SUM(F145:Q145)</f>
        <v>30</v>
      </c>
      <c r="U145" s="7">
        <f t="shared" ref="U145:U154" si="132">SUM(F145:S145)</f>
        <v>30</v>
      </c>
      <c r="V145" s="19" t="s">
        <v>242</v>
      </c>
      <c r="W145" s="49">
        <v>2</v>
      </c>
      <c r="X145" s="10">
        <f t="shared" si="124"/>
        <v>30</v>
      </c>
      <c r="Y145" s="48">
        <f t="shared" si="126"/>
        <v>2</v>
      </c>
      <c r="AA145" s="3">
        <f t="shared" si="91"/>
        <v>20</v>
      </c>
      <c r="AB145" s="3">
        <f t="shared" si="127"/>
        <v>30</v>
      </c>
      <c r="AC145" s="159"/>
      <c r="AD145" s="66"/>
    </row>
    <row r="146" spans="2:34" ht="13.5" thickBot="1" x14ac:dyDescent="0.25">
      <c r="B146" s="18">
        <v>8</v>
      </c>
      <c r="C146" s="21" t="s">
        <v>226</v>
      </c>
      <c r="D146" s="52" t="s">
        <v>150</v>
      </c>
      <c r="E146" s="340">
        <v>4</v>
      </c>
      <c r="F146" s="22"/>
      <c r="G146" s="7"/>
      <c r="H146" s="7">
        <v>30</v>
      </c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66"/>
      <c r="T146" s="7">
        <f t="shared" si="131"/>
        <v>30</v>
      </c>
      <c r="U146" s="7">
        <f t="shared" si="132"/>
        <v>30</v>
      </c>
      <c r="V146" s="19" t="s">
        <v>242</v>
      </c>
      <c r="W146" s="49">
        <v>2</v>
      </c>
      <c r="X146" s="10">
        <f t="shared" ref="X146" si="133">U146</f>
        <v>30</v>
      </c>
      <c r="Y146" s="48">
        <f t="shared" si="126"/>
        <v>2</v>
      </c>
      <c r="AA146" s="3">
        <f t="shared" si="91"/>
        <v>20</v>
      </c>
      <c r="AB146" s="3">
        <f t="shared" si="127"/>
        <v>30</v>
      </c>
      <c r="AC146" s="159"/>
      <c r="AD146" s="66"/>
    </row>
    <row r="147" spans="2:34" ht="13.5" thickBot="1" x14ac:dyDescent="0.25">
      <c r="B147" s="11">
        <v>9</v>
      </c>
      <c r="C147" s="21" t="s">
        <v>226</v>
      </c>
      <c r="D147" s="52" t="s">
        <v>151</v>
      </c>
      <c r="E147" s="340">
        <v>6</v>
      </c>
      <c r="F147" s="22"/>
      <c r="G147" s="7"/>
      <c r="H147" s="7">
        <v>30</v>
      </c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66"/>
      <c r="T147" s="7">
        <f t="shared" si="131"/>
        <v>30</v>
      </c>
      <c r="U147" s="7">
        <f t="shared" si="132"/>
        <v>30</v>
      </c>
      <c r="V147" s="19" t="s">
        <v>242</v>
      </c>
      <c r="W147" s="49">
        <v>2</v>
      </c>
      <c r="X147" s="10">
        <f t="shared" si="124"/>
        <v>30</v>
      </c>
      <c r="Y147" s="48">
        <f t="shared" si="125"/>
        <v>2</v>
      </c>
      <c r="AA147" s="3">
        <f t="shared" si="91"/>
        <v>20</v>
      </c>
      <c r="AB147" s="3">
        <f t="shared" si="127"/>
        <v>30</v>
      </c>
      <c r="AC147" s="159"/>
      <c r="AD147" s="66"/>
    </row>
    <row r="148" spans="2:34" ht="13.5" thickBot="1" x14ac:dyDescent="0.25">
      <c r="B148" s="18">
        <v>10</v>
      </c>
      <c r="C148" s="21" t="s">
        <v>226</v>
      </c>
      <c r="D148" s="52" t="s">
        <v>152</v>
      </c>
      <c r="E148" s="340">
        <v>8</v>
      </c>
      <c r="F148" s="22"/>
      <c r="G148" s="7"/>
      <c r="H148" s="7">
        <v>30</v>
      </c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66"/>
      <c r="T148" s="7">
        <f>SUM(F148:Q148)</f>
        <v>30</v>
      </c>
      <c r="U148" s="7">
        <f t="shared" si="132"/>
        <v>30</v>
      </c>
      <c r="V148" s="19" t="s">
        <v>242</v>
      </c>
      <c r="W148" s="49">
        <v>2</v>
      </c>
      <c r="X148" s="10">
        <f t="shared" ref="X148" si="134">U148</f>
        <v>30</v>
      </c>
      <c r="Y148" s="48">
        <f t="shared" ref="Y148" si="135">W148</f>
        <v>2</v>
      </c>
      <c r="AA148" s="3">
        <f t="shared" si="91"/>
        <v>20</v>
      </c>
      <c r="AB148" s="3">
        <f t="shared" si="127"/>
        <v>30</v>
      </c>
      <c r="AC148" s="159"/>
      <c r="AD148" s="66"/>
    </row>
    <row r="149" spans="2:34" ht="13.5" thickBot="1" x14ac:dyDescent="0.25">
      <c r="B149" s="11">
        <v>11</v>
      </c>
      <c r="C149" s="21" t="s">
        <v>226</v>
      </c>
      <c r="D149" s="52" t="s">
        <v>153</v>
      </c>
      <c r="E149" s="340">
        <v>8</v>
      </c>
      <c r="F149" s="22"/>
      <c r="G149" s="7"/>
      <c r="H149" s="7">
        <v>30</v>
      </c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66"/>
      <c r="T149" s="7">
        <f t="shared" si="131"/>
        <v>30</v>
      </c>
      <c r="U149" s="7">
        <f t="shared" si="132"/>
        <v>30</v>
      </c>
      <c r="V149" s="19" t="s">
        <v>242</v>
      </c>
      <c r="W149" s="49">
        <v>2</v>
      </c>
      <c r="X149" s="10">
        <f t="shared" si="124"/>
        <v>30</v>
      </c>
      <c r="Y149" s="48">
        <f t="shared" si="125"/>
        <v>2</v>
      </c>
      <c r="AA149" s="3">
        <f t="shared" si="91"/>
        <v>20</v>
      </c>
      <c r="AB149" s="3">
        <f t="shared" si="127"/>
        <v>30</v>
      </c>
      <c r="AC149" s="159"/>
      <c r="AD149" s="66"/>
    </row>
    <row r="150" spans="2:34" ht="13.5" thickBot="1" x14ac:dyDescent="0.25">
      <c r="B150" s="18">
        <v>12</v>
      </c>
      <c r="C150" s="21" t="s">
        <v>226</v>
      </c>
      <c r="D150" s="52" t="s">
        <v>154</v>
      </c>
      <c r="E150" s="340">
        <v>9</v>
      </c>
      <c r="F150" s="22"/>
      <c r="G150" s="7"/>
      <c r="H150" s="7">
        <v>30</v>
      </c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66"/>
      <c r="T150" s="7">
        <f t="shared" si="131"/>
        <v>30</v>
      </c>
      <c r="U150" s="7">
        <f t="shared" si="132"/>
        <v>30</v>
      </c>
      <c r="V150" s="19" t="s">
        <v>242</v>
      </c>
      <c r="W150" s="49">
        <v>2</v>
      </c>
      <c r="X150" s="10">
        <f t="shared" ref="X150" si="136">U150</f>
        <v>30</v>
      </c>
      <c r="Y150" s="48">
        <f t="shared" ref="Y150" si="137">W150</f>
        <v>2</v>
      </c>
      <c r="AA150" s="3">
        <f t="shared" si="91"/>
        <v>20</v>
      </c>
      <c r="AB150" s="3">
        <f t="shared" si="127"/>
        <v>30</v>
      </c>
      <c r="AC150" s="159"/>
      <c r="AD150" s="66"/>
    </row>
    <row r="151" spans="2:34" ht="13.5" thickBot="1" x14ac:dyDescent="0.25">
      <c r="B151" s="11">
        <v>13</v>
      </c>
      <c r="C151" s="21" t="s">
        <v>226</v>
      </c>
      <c r="D151" s="52" t="s">
        <v>155</v>
      </c>
      <c r="E151" s="340">
        <v>9</v>
      </c>
      <c r="F151" s="22"/>
      <c r="G151" s="7"/>
      <c r="H151" s="7">
        <v>30</v>
      </c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66"/>
      <c r="T151" s="7">
        <f t="shared" si="131"/>
        <v>30</v>
      </c>
      <c r="U151" s="7">
        <f t="shared" si="132"/>
        <v>30</v>
      </c>
      <c r="V151" s="19" t="s">
        <v>242</v>
      </c>
      <c r="W151" s="49">
        <v>2</v>
      </c>
      <c r="X151" s="10">
        <f t="shared" si="124"/>
        <v>30</v>
      </c>
      <c r="Y151" s="48">
        <f t="shared" si="125"/>
        <v>2</v>
      </c>
      <c r="AA151" s="3">
        <f t="shared" si="91"/>
        <v>20</v>
      </c>
      <c r="AB151" s="3">
        <f>U151</f>
        <v>30</v>
      </c>
      <c r="AC151" s="159"/>
      <c r="AD151" s="66"/>
    </row>
    <row r="152" spans="2:34" ht="13.5" thickBot="1" x14ac:dyDescent="0.25">
      <c r="B152" s="18">
        <v>14</v>
      </c>
      <c r="C152" s="21" t="s">
        <v>226</v>
      </c>
      <c r="D152" s="52" t="s">
        <v>156</v>
      </c>
      <c r="E152" s="340">
        <v>9</v>
      </c>
      <c r="F152" s="22"/>
      <c r="G152" s="7"/>
      <c r="H152" s="7">
        <v>30</v>
      </c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66"/>
      <c r="T152" s="7">
        <f t="shared" si="131"/>
        <v>30</v>
      </c>
      <c r="U152" s="7">
        <f t="shared" si="132"/>
        <v>30</v>
      </c>
      <c r="V152" s="19" t="s">
        <v>242</v>
      </c>
      <c r="W152" s="49">
        <v>2</v>
      </c>
      <c r="X152" s="10">
        <f t="shared" si="124"/>
        <v>30</v>
      </c>
      <c r="Y152" s="48">
        <f t="shared" si="125"/>
        <v>2</v>
      </c>
      <c r="AA152" s="3">
        <f t="shared" si="91"/>
        <v>20</v>
      </c>
      <c r="AB152" s="3">
        <f t="shared" si="127"/>
        <v>30</v>
      </c>
      <c r="AC152" s="159"/>
      <c r="AD152" s="66"/>
    </row>
    <row r="153" spans="2:34" ht="13.5" thickBot="1" x14ac:dyDescent="0.25">
      <c r="B153" s="11">
        <v>15</v>
      </c>
      <c r="C153" s="21" t="s">
        <v>226</v>
      </c>
      <c r="D153" s="52" t="s">
        <v>157</v>
      </c>
      <c r="E153" s="340">
        <v>9</v>
      </c>
      <c r="F153" s="22"/>
      <c r="G153" s="7"/>
      <c r="H153" s="7">
        <v>30</v>
      </c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66"/>
      <c r="T153" s="7">
        <f t="shared" si="131"/>
        <v>30</v>
      </c>
      <c r="U153" s="7">
        <f t="shared" si="132"/>
        <v>30</v>
      </c>
      <c r="V153" s="19" t="s">
        <v>242</v>
      </c>
      <c r="W153" s="49">
        <v>2</v>
      </c>
      <c r="X153" s="10">
        <f t="shared" ref="X153:X154" si="138">U153</f>
        <v>30</v>
      </c>
      <c r="Y153" s="48">
        <f t="shared" ref="Y153:Y154" si="139">W153</f>
        <v>2</v>
      </c>
      <c r="AA153" s="3">
        <f t="shared" si="91"/>
        <v>20</v>
      </c>
      <c r="AB153" s="3">
        <f t="shared" si="127"/>
        <v>30</v>
      </c>
      <c r="AC153" s="159"/>
      <c r="AD153" s="66"/>
    </row>
    <row r="154" spans="2:34" ht="13.5" thickBot="1" x14ac:dyDescent="0.25">
      <c r="B154" s="18">
        <v>16</v>
      </c>
      <c r="C154" s="21" t="s">
        <v>226</v>
      </c>
      <c r="D154" s="52" t="s">
        <v>158</v>
      </c>
      <c r="E154" s="340">
        <v>9</v>
      </c>
      <c r="F154" s="22"/>
      <c r="G154" s="7"/>
      <c r="H154" s="7">
        <v>30</v>
      </c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66"/>
      <c r="T154" s="7">
        <f t="shared" si="131"/>
        <v>30</v>
      </c>
      <c r="U154" s="7">
        <f t="shared" si="132"/>
        <v>30</v>
      </c>
      <c r="V154" s="19" t="s">
        <v>242</v>
      </c>
      <c r="W154" s="49">
        <v>2</v>
      </c>
      <c r="X154" s="10">
        <f t="shared" si="138"/>
        <v>30</v>
      </c>
      <c r="Y154" s="48">
        <f t="shared" si="139"/>
        <v>2</v>
      </c>
      <c r="AA154" s="3">
        <f t="shared" si="91"/>
        <v>20</v>
      </c>
      <c r="AB154" s="3">
        <f t="shared" si="127"/>
        <v>30</v>
      </c>
      <c r="AC154" s="159"/>
      <c r="AD154" s="66"/>
    </row>
    <row r="155" spans="2:34" ht="13.5" thickBot="1" x14ac:dyDescent="0.25">
      <c r="B155" s="11">
        <v>17</v>
      </c>
      <c r="C155" s="21" t="s">
        <v>226</v>
      </c>
      <c r="D155" s="52" t="s">
        <v>211</v>
      </c>
      <c r="E155" s="340">
        <v>9</v>
      </c>
      <c r="F155" s="22"/>
      <c r="G155" s="7"/>
      <c r="H155" s="7">
        <v>30</v>
      </c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66"/>
      <c r="T155" s="7">
        <f t="shared" ref="T155" si="140">SUM(F155:Q155)</f>
        <v>30</v>
      </c>
      <c r="U155" s="7">
        <f t="shared" ref="U155" si="141">SUM(F155:S155)</f>
        <v>30</v>
      </c>
      <c r="V155" s="19" t="s">
        <v>242</v>
      </c>
      <c r="W155" s="49">
        <v>2</v>
      </c>
      <c r="X155" s="10">
        <f t="shared" si="124"/>
        <v>30</v>
      </c>
      <c r="Y155" s="48">
        <f t="shared" si="125"/>
        <v>2</v>
      </c>
      <c r="AA155" s="3">
        <f t="shared" si="91"/>
        <v>20</v>
      </c>
      <c r="AB155" s="3">
        <f t="shared" si="127"/>
        <v>30</v>
      </c>
      <c r="AC155" s="159"/>
      <c r="AD155" s="66"/>
    </row>
    <row r="156" spans="2:34" ht="13.5" thickBot="1" x14ac:dyDescent="0.25">
      <c r="B156" s="346" t="s">
        <v>27</v>
      </c>
      <c r="C156" s="347"/>
      <c r="D156" s="348"/>
      <c r="E156" s="61"/>
      <c r="F156" s="10">
        <f t="shared" ref="F156:U156" si="142">SUM(F139:F155)</f>
        <v>65</v>
      </c>
      <c r="G156" s="10">
        <f t="shared" si="142"/>
        <v>0</v>
      </c>
      <c r="H156" s="10">
        <f t="shared" si="142"/>
        <v>380</v>
      </c>
      <c r="I156" s="10">
        <f t="shared" si="142"/>
        <v>0</v>
      </c>
      <c r="J156" s="10">
        <f t="shared" si="142"/>
        <v>0</v>
      </c>
      <c r="K156" s="10">
        <f t="shared" si="142"/>
        <v>0</v>
      </c>
      <c r="L156" s="10">
        <f t="shared" si="142"/>
        <v>40</v>
      </c>
      <c r="M156" s="10">
        <f t="shared" si="142"/>
        <v>0</v>
      </c>
      <c r="N156" s="10">
        <f t="shared" si="142"/>
        <v>0</v>
      </c>
      <c r="O156" s="10">
        <f t="shared" si="142"/>
        <v>0</v>
      </c>
      <c r="P156" s="10">
        <f t="shared" si="142"/>
        <v>0</v>
      </c>
      <c r="Q156" s="10">
        <f t="shared" si="142"/>
        <v>0</v>
      </c>
      <c r="R156" s="10">
        <f t="shared" si="142"/>
        <v>0</v>
      </c>
      <c r="S156" s="10">
        <f t="shared" si="142"/>
        <v>0</v>
      </c>
      <c r="T156" s="10">
        <f t="shared" si="142"/>
        <v>485</v>
      </c>
      <c r="U156" s="10">
        <f t="shared" si="142"/>
        <v>485</v>
      </c>
      <c r="V156" s="10"/>
      <c r="W156" s="46">
        <f>SUM(W139:W155)</f>
        <v>30</v>
      </c>
      <c r="X156" s="10">
        <f>SUM(X139:X155)</f>
        <v>485</v>
      </c>
      <c r="Y156" s="48">
        <f>W156</f>
        <v>30</v>
      </c>
      <c r="AA156" s="179">
        <f>SUM(AA139:AA155)</f>
        <v>260</v>
      </c>
      <c r="AB156" s="179">
        <f>SUM(AB139:AB155)</f>
        <v>470</v>
      </c>
      <c r="AC156" s="180">
        <f>SUM(AC139:AC155)</f>
        <v>65</v>
      </c>
      <c r="AD156" s="179">
        <f>SUM(AD139:AD155)</f>
        <v>0</v>
      </c>
      <c r="AE156" s="166"/>
    </row>
    <row r="157" spans="2:34" ht="13.5" thickBot="1" x14ac:dyDescent="0.25">
      <c r="B157" s="341" t="s">
        <v>44</v>
      </c>
      <c r="C157" s="342"/>
      <c r="D157" s="343"/>
      <c r="E157" s="122"/>
      <c r="F157" s="14">
        <f t="shared" ref="F157:W157" si="143">F33+F52+F74+F121+F128+F137+F156</f>
        <v>1562</v>
      </c>
      <c r="G157" s="14">
        <f t="shared" si="143"/>
        <v>20</v>
      </c>
      <c r="H157" s="14">
        <f t="shared" si="143"/>
        <v>747</v>
      </c>
      <c r="I157" s="14">
        <f t="shared" si="143"/>
        <v>591</v>
      </c>
      <c r="J157" s="14">
        <f t="shared" si="143"/>
        <v>30</v>
      </c>
      <c r="K157" s="14">
        <f t="shared" si="143"/>
        <v>0</v>
      </c>
      <c r="L157" s="14">
        <f t="shared" si="143"/>
        <v>590</v>
      </c>
      <c r="M157" s="14">
        <f t="shared" si="143"/>
        <v>0</v>
      </c>
      <c r="N157" s="14">
        <f t="shared" si="143"/>
        <v>0</v>
      </c>
      <c r="O157" s="14">
        <f t="shared" si="143"/>
        <v>120</v>
      </c>
      <c r="P157" s="14">
        <f t="shared" si="143"/>
        <v>0</v>
      </c>
      <c r="Q157" s="14">
        <f t="shared" si="143"/>
        <v>85</v>
      </c>
      <c r="R157" s="14">
        <f t="shared" si="143"/>
        <v>1560</v>
      </c>
      <c r="S157" s="14">
        <f t="shared" si="143"/>
        <v>0</v>
      </c>
      <c r="T157" s="14">
        <f t="shared" si="143"/>
        <v>3745</v>
      </c>
      <c r="U157" s="14">
        <f t="shared" si="143"/>
        <v>5305</v>
      </c>
      <c r="V157" s="14">
        <f t="shared" si="143"/>
        <v>0</v>
      </c>
      <c r="W157" s="84">
        <f t="shared" si="143"/>
        <v>300</v>
      </c>
      <c r="X157" s="10">
        <f t="shared" si="124"/>
        <v>5305</v>
      </c>
      <c r="Y157" s="48">
        <f>Y33+Y52+Y74+Y121+Y128+Y137+Y156</f>
        <v>300</v>
      </c>
      <c r="AA157" s="10">
        <f>AA33+AA52+AA74+AA121+AA128+AA137+AA156</f>
        <v>2405</v>
      </c>
      <c r="AB157" s="10">
        <f>AB33+AB52+AB74+AB121+AB128+AB137+AB156</f>
        <v>485</v>
      </c>
      <c r="AC157" s="162">
        <f>AC33+AC52+AC74+AC121+AC128+AC137+AC156</f>
        <v>1037</v>
      </c>
      <c r="AD157" s="181">
        <f>AD33+AD52+AD74+AD121+AD128+AD137+AD156</f>
        <v>64.990476190476187</v>
      </c>
      <c r="AE157" s="165"/>
      <c r="AF157" s="118"/>
      <c r="AG157" s="118"/>
      <c r="AH157" s="118"/>
    </row>
    <row r="159" spans="2:34" x14ac:dyDescent="0.2">
      <c r="B159" s="38"/>
      <c r="Z159" s="324"/>
    </row>
    <row r="160" spans="2:34" x14ac:dyDescent="0.2">
      <c r="B160" s="37"/>
    </row>
    <row r="161" spans="2:2" x14ac:dyDescent="0.2">
      <c r="B161" s="37"/>
    </row>
  </sheetData>
  <mergeCells count="25">
    <mergeCell ref="B6:Y6"/>
    <mergeCell ref="B137:D137"/>
    <mergeCell ref="D16:D17"/>
    <mergeCell ref="F16:W16"/>
    <mergeCell ref="AK26:AK27"/>
    <mergeCell ref="AG26:AH26"/>
    <mergeCell ref="AI26:AJ26"/>
    <mergeCell ref="B16:B17"/>
    <mergeCell ref="AF40:AK46"/>
    <mergeCell ref="B34:Y34"/>
    <mergeCell ref="B122:Y122"/>
    <mergeCell ref="B129:Y129"/>
    <mergeCell ref="B157:D157"/>
    <mergeCell ref="X16:X17"/>
    <mergeCell ref="B121:D121"/>
    <mergeCell ref="B156:D156"/>
    <mergeCell ref="B53:Y53"/>
    <mergeCell ref="B75:Y75"/>
    <mergeCell ref="B128:D128"/>
    <mergeCell ref="B52:D52"/>
    <mergeCell ref="Y16:Y17"/>
    <mergeCell ref="B33:D33"/>
    <mergeCell ref="B18:Y18"/>
    <mergeCell ref="B74:D74"/>
    <mergeCell ref="B138:Y138"/>
  </mergeCells>
  <phoneticPr fontId="5" type="noConversion"/>
  <printOptions horizontalCentered="1"/>
  <pageMargins left="0.25" right="0.25" top="0.75" bottom="0.75" header="0.3" footer="0.3"/>
  <pageSetup paperSize="9" scale="70" fitToHeight="0" orientation="landscape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2:H63"/>
  <sheetViews>
    <sheetView zoomScale="90" zoomScaleNormal="90" workbookViewId="0">
      <selection activeCell="C8" sqref="C8"/>
    </sheetView>
  </sheetViews>
  <sheetFormatPr defaultColWidth="8.85546875" defaultRowHeight="12.75" x14ac:dyDescent="0.2"/>
  <cols>
    <col min="3" max="3" width="71.85546875" bestFit="1" customWidth="1"/>
    <col min="4" max="6" width="5.28515625" customWidth="1"/>
    <col min="7" max="7" width="5.42578125" customWidth="1"/>
    <col min="8" max="8" width="61.7109375" customWidth="1"/>
  </cols>
  <sheetData>
    <row r="2" spans="3:8" ht="18.75" x14ac:dyDescent="0.3">
      <c r="D2" s="42" t="s">
        <v>253</v>
      </c>
      <c r="E2" s="40"/>
      <c r="F2" s="40"/>
      <c r="G2" s="40"/>
    </row>
    <row r="3" spans="3:8" x14ac:dyDescent="0.2">
      <c r="H3" s="41" t="s">
        <v>62</v>
      </c>
    </row>
    <row r="8" spans="3:8" x14ac:dyDescent="0.2">
      <c r="C8" s="156" t="s">
        <v>264</v>
      </c>
    </row>
    <row r="9" spans="3:8" x14ac:dyDescent="0.2">
      <c r="C9" s="23" t="s">
        <v>63</v>
      </c>
    </row>
    <row r="10" spans="3:8" x14ac:dyDescent="0.2">
      <c r="C10" s="23" t="s">
        <v>64</v>
      </c>
    </row>
    <row r="11" spans="3:8" x14ac:dyDescent="0.2">
      <c r="C11" s="23" t="s">
        <v>65</v>
      </c>
      <c r="D11" s="23"/>
    </row>
    <row r="12" spans="3:8" x14ac:dyDescent="0.2">
      <c r="C12" s="23"/>
      <c r="D12" s="23"/>
    </row>
    <row r="13" spans="3:8" ht="12.75" customHeight="1" x14ac:dyDescent="0.2">
      <c r="C13" s="28" t="s">
        <v>60</v>
      </c>
      <c r="D13" s="32" t="s">
        <v>57</v>
      </c>
      <c r="E13" s="32" t="s">
        <v>55</v>
      </c>
      <c r="F13" s="32" t="s">
        <v>56</v>
      </c>
      <c r="H13" s="371" t="s">
        <v>59</v>
      </c>
    </row>
    <row r="14" spans="3:8" x14ac:dyDescent="0.2">
      <c r="C14" s="26" t="s">
        <v>45</v>
      </c>
      <c r="D14" s="27">
        <f>całość!X74</f>
        <v>795</v>
      </c>
      <c r="E14" s="29">
        <f>całość!Y74</f>
        <v>45</v>
      </c>
      <c r="F14" s="29">
        <f>E14/całość!$AJ$35*100</f>
        <v>15</v>
      </c>
      <c r="H14" s="371"/>
    </row>
    <row r="15" spans="3:8" x14ac:dyDescent="0.2">
      <c r="C15" s="26" t="s">
        <v>46</v>
      </c>
      <c r="D15" s="27">
        <f>całość!X121</f>
        <v>1680</v>
      </c>
      <c r="E15" s="29">
        <f>całość!Y121</f>
        <v>99</v>
      </c>
      <c r="F15" s="29">
        <f>E15/całość!$AJ$35*100</f>
        <v>33</v>
      </c>
      <c r="H15" s="39"/>
    </row>
    <row r="16" spans="3:8" x14ac:dyDescent="0.2">
      <c r="C16" s="26" t="s">
        <v>42</v>
      </c>
      <c r="D16" s="27">
        <f>całość!X137</f>
        <v>1560</v>
      </c>
      <c r="E16" s="29">
        <f>całość!Y137</f>
        <v>58</v>
      </c>
      <c r="F16" s="29">
        <f>E16/całość!$AJ$35*100</f>
        <v>19.333333333333332</v>
      </c>
      <c r="H16" s="39"/>
    </row>
    <row r="17" spans="3:8" x14ac:dyDescent="0.2">
      <c r="C17" s="31" t="s">
        <v>44</v>
      </c>
      <c r="D17" s="33">
        <f>SUM(D14:D16)</f>
        <v>4035</v>
      </c>
      <c r="E17" s="34">
        <f>SUM(E14:E16)</f>
        <v>202</v>
      </c>
      <c r="F17" s="29">
        <f>E17/całość!$AJ$35*100</f>
        <v>67.333333333333329</v>
      </c>
      <c r="H17" s="39"/>
    </row>
    <row r="18" spans="3:8" x14ac:dyDescent="0.2">
      <c r="C18" s="23"/>
      <c r="D18" s="23"/>
      <c r="H18" s="39"/>
    </row>
    <row r="19" spans="3:8" x14ac:dyDescent="0.2">
      <c r="C19" s="23"/>
      <c r="D19" s="23"/>
    </row>
    <row r="20" spans="3:8" ht="15" customHeight="1" x14ac:dyDescent="0.2">
      <c r="C20" s="28" t="s">
        <v>160</v>
      </c>
      <c r="D20" s="32" t="s">
        <v>57</v>
      </c>
      <c r="E20" s="32" t="s">
        <v>55</v>
      </c>
      <c r="F20" s="32" t="s">
        <v>56</v>
      </c>
      <c r="H20" s="371" t="s">
        <v>247</v>
      </c>
    </row>
    <row r="21" spans="3:8" x14ac:dyDescent="0.2">
      <c r="C21" s="26" t="s">
        <v>209</v>
      </c>
      <c r="D21" s="29">
        <f>SUM(całość!X143:X155)</f>
        <v>360</v>
      </c>
      <c r="E21" s="29">
        <f>SUM(całość!Y143:Y155)</f>
        <v>24</v>
      </c>
      <c r="F21" s="29">
        <f>statystyki!E21/całość!$AJ$35*100</f>
        <v>8</v>
      </c>
      <c r="H21" s="371"/>
    </row>
    <row r="22" spans="3:8" x14ac:dyDescent="0.2">
      <c r="C22" s="26" t="s">
        <v>162</v>
      </c>
      <c r="D22" s="27">
        <f>całość!X133</f>
        <v>200</v>
      </c>
      <c r="E22" s="29">
        <f>całość!Y133</f>
        <v>7</v>
      </c>
      <c r="F22" s="29">
        <f>statystyki!E22/całość!$AJ$35*100</f>
        <v>2.3333333333333335</v>
      </c>
      <c r="H22" s="371"/>
    </row>
    <row r="23" spans="3:8" x14ac:dyDescent="0.2">
      <c r="C23" s="26" t="s">
        <v>163</v>
      </c>
      <c r="D23" s="27">
        <f>całość!X135</f>
        <v>200</v>
      </c>
      <c r="E23" s="29">
        <f>całość!Y135</f>
        <v>7</v>
      </c>
      <c r="F23" s="29">
        <f>statystyki!E23/całość!$AJ$35*100</f>
        <v>2.3333333333333335</v>
      </c>
      <c r="H23" s="371"/>
    </row>
    <row r="24" spans="3:8" x14ac:dyDescent="0.2">
      <c r="C24" s="35"/>
      <c r="D24" s="30"/>
      <c r="E24" s="85"/>
      <c r="F24" s="29"/>
      <c r="H24" s="371"/>
    </row>
    <row r="25" spans="3:8" x14ac:dyDescent="0.2">
      <c r="C25" s="31" t="s">
        <v>44</v>
      </c>
      <c r="D25" s="33">
        <f>SUM(D21:D24)</f>
        <v>760</v>
      </c>
      <c r="E25" s="34">
        <f>SUM(E21:E24)</f>
        <v>38</v>
      </c>
      <c r="F25" s="29">
        <f>statystyki!E25/całość!$AJ$35*100</f>
        <v>12.666666666666668</v>
      </c>
      <c r="H25" s="371"/>
    </row>
    <row r="26" spans="3:8" x14ac:dyDescent="0.2">
      <c r="C26" s="23"/>
      <c r="D26" s="23"/>
    </row>
    <row r="27" spans="3:8" x14ac:dyDescent="0.2">
      <c r="C27" s="23"/>
      <c r="D27" s="23"/>
    </row>
    <row r="28" spans="3:8" ht="12.75" customHeight="1" x14ac:dyDescent="0.2">
      <c r="C28" s="28" t="s">
        <v>164</v>
      </c>
      <c r="D28" s="32" t="s">
        <v>57</v>
      </c>
      <c r="E28" s="32" t="s">
        <v>55</v>
      </c>
      <c r="F28" s="32" t="s">
        <v>56</v>
      </c>
      <c r="H28" s="371" t="s">
        <v>161</v>
      </c>
    </row>
    <row r="29" spans="3:8" ht="57" customHeight="1" x14ac:dyDescent="0.2">
      <c r="C29" s="26" t="s">
        <v>43</v>
      </c>
      <c r="D29" s="27">
        <f>całość!AB157</f>
        <v>485</v>
      </c>
      <c r="E29" s="29">
        <f>całość!Y156</f>
        <v>30</v>
      </c>
      <c r="F29" s="29">
        <f>statystyki!E29/całość!$AJ$35*100</f>
        <v>10</v>
      </c>
      <c r="H29" s="371"/>
    </row>
    <row r="30" spans="3:8" x14ac:dyDescent="0.2">
      <c r="C30" s="31" t="s">
        <v>44</v>
      </c>
      <c r="D30" s="33">
        <f>SUM(D29:D29)</f>
        <v>485</v>
      </c>
      <c r="E30" s="34">
        <f>SUM(E29:E29)</f>
        <v>30</v>
      </c>
      <c r="F30" s="29">
        <f>statystyki!E30/całość!$AJ$35*100</f>
        <v>10</v>
      </c>
      <c r="H30" s="371"/>
    </row>
    <row r="33" spans="3:8" ht="25.5" customHeight="1" x14ac:dyDescent="0.2">
      <c r="C33" s="36" t="s">
        <v>146</v>
      </c>
      <c r="D33" s="32" t="s">
        <v>57</v>
      </c>
      <c r="E33" s="32" t="s">
        <v>55</v>
      </c>
      <c r="F33" s="32" t="s">
        <v>56</v>
      </c>
      <c r="H33" s="371" t="s">
        <v>159</v>
      </c>
    </row>
    <row r="34" spans="3:8" ht="30.75" customHeight="1" x14ac:dyDescent="0.2">
      <c r="C34" s="26" t="s">
        <v>148</v>
      </c>
      <c r="D34" s="27">
        <f>całość!X35+całość!X36+całość!X37+całość!X38</f>
        <v>120</v>
      </c>
      <c r="E34" s="29">
        <f>całość!Y35+całość!Y36+całość!Y37+całość!Y38</f>
        <v>5</v>
      </c>
      <c r="F34" s="29">
        <f>E34/całość!$AJ$35*100</f>
        <v>1.6666666666666667</v>
      </c>
      <c r="H34" s="371"/>
    </row>
    <row r="35" spans="3:8" ht="32.25" customHeight="1" x14ac:dyDescent="0.2">
      <c r="C35" s="26" t="s">
        <v>147</v>
      </c>
      <c r="D35" s="27">
        <f>SUM(całość!X39:X48,całość!X51)</f>
        <v>155</v>
      </c>
      <c r="E35" s="29">
        <f>SUM(całość!Y39:Y48,całość!Y51)</f>
        <v>13</v>
      </c>
      <c r="F35" s="29">
        <f>E35/całość!$AJ$35*100</f>
        <v>4.3333333333333339</v>
      </c>
      <c r="H35" s="371"/>
    </row>
    <row r="36" spans="3:8" x14ac:dyDescent="0.2">
      <c r="C36" s="31" t="s">
        <v>44</v>
      </c>
      <c r="D36" s="33">
        <f>SUM(D34:D35)</f>
        <v>275</v>
      </c>
      <c r="E36" s="34">
        <f>SUM(E34:E35)</f>
        <v>18</v>
      </c>
      <c r="F36" s="29">
        <f>E36/całość!$AJ$35*100</f>
        <v>6</v>
      </c>
      <c r="H36" s="371"/>
    </row>
    <row r="37" spans="3:8" x14ac:dyDescent="0.2">
      <c r="H37" s="39"/>
    </row>
    <row r="38" spans="3:8" x14ac:dyDescent="0.2">
      <c r="H38" s="39"/>
    </row>
    <row r="42" spans="3:8" ht="12.75" customHeight="1" x14ac:dyDescent="0.2">
      <c r="C42" s="36" t="s">
        <v>58</v>
      </c>
      <c r="D42" s="32" t="s">
        <v>57</v>
      </c>
      <c r="E42" s="32" t="s">
        <v>55</v>
      </c>
      <c r="F42" s="32" t="s">
        <v>56</v>
      </c>
      <c r="H42" s="371" t="s">
        <v>144</v>
      </c>
    </row>
    <row r="43" spans="3:8" x14ac:dyDescent="0.2">
      <c r="C43" s="26" t="s">
        <v>119</v>
      </c>
      <c r="D43" s="27">
        <f>całość!X130</f>
        <v>150</v>
      </c>
      <c r="E43" s="29">
        <f>całość!Y130</f>
        <v>5</v>
      </c>
      <c r="F43" s="29">
        <f>E43/całość!$AJ$35*100</f>
        <v>1.6666666666666667</v>
      </c>
      <c r="H43" s="371"/>
    </row>
    <row r="44" spans="3:8" x14ac:dyDescent="0.2">
      <c r="C44" s="26" t="s">
        <v>120</v>
      </c>
      <c r="D44" s="27">
        <f>całość!X131</f>
        <v>300</v>
      </c>
      <c r="E44" s="29">
        <f>całość!Y131</f>
        <v>11</v>
      </c>
      <c r="F44" s="29">
        <f>E44/całość!$AJ$35*100</f>
        <v>3.6666666666666665</v>
      </c>
      <c r="H44" s="371"/>
    </row>
    <row r="45" spans="3:8" x14ac:dyDescent="0.2">
      <c r="C45" s="26" t="s">
        <v>121</v>
      </c>
      <c r="D45" s="27">
        <f>całość!X132</f>
        <v>100</v>
      </c>
      <c r="E45" s="29">
        <f>całość!Y132</f>
        <v>4</v>
      </c>
      <c r="F45" s="29">
        <f>E45/całość!$AJ$35*100</f>
        <v>1.3333333333333335</v>
      </c>
      <c r="H45" s="371"/>
    </row>
    <row r="46" spans="3:8" x14ac:dyDescent="0.2">
      <c r="C46" s="26" t="s">
        <v>122</v>
      </c>
      <c r="D46" s="27">
        <f>całość!X133</f>
        <v>200</v>
      </c>
      <c r="E46" s="29">
        <f>całość!Y133</f>
        <v>7</v>
      </c>
      <c r="F46" s="29">
        <f>E46/całość!$AJ$35*100</f>
        <v>2.3333333333333335</v>
      </c>
      <c r="H46" s="371"/>
    </row>
    <row r="47" spans="3:8" x14ac:dyDescent="0.2">
      <c r="C47" s="26" t="s">
        <v>121</v>
      </c>
      <c r="D47" s="27">
        <f>całość!X134</f>
        <v>100</v>
      </c>
      <c r="E47" s="29">
        <f>całość!Y134</f>
        <v>4</v>
      </c>
      <c r="F47" s="29">
        <f>E47/całość!$AJ$35*100</f>
        <v>1.3333333333333335</v>
      </c>
      <c r="H47" s="371"/>
    </row>
    <row r="48" spans="3:8" x14ac:dyDescent="0.2">
      <c r="C48" s="26" t="s">
        <v>122</v>
      </c>
      <c r="D48" s="27">
        <f>całość!X135</f>
        <v>200</v>
      </c>
      <c r="E48" s="29">
        <f>całość!Y135</f>
        <v>7</v>
      </c>
      <c r="F48" s="29">
        <f>E48/całość!$AJ$35*100</f>
        <v>2.3333333333333335</v>
      </c>
      <c r="H48" s="371"/>
    </row>
    <row r="49" spans="3:8" x14ac:dyDescent="0.2">
      <c r="C49" s="26" t="s">
        <v>145</v>
      </c>
      <c r="D49" s="27">
        <f>całość!X136</f>
        <v>510</v>
      </c>
      <c r="E49" s="29">
        <f>całość!Y136</f>
        <v>20</v>
      </c>
      <c r="F49" s="29">
        <f>E49/całość!$AJ$35*100</f>
        <v>6.666666666666667</v>
      </c>
      <c r="H49" s="371"/>
    </row>
    <row r="50" spans="3:8" x14ac:dyDescent="0.2">
      <c r="C50" s="31" t="s">
        <v>44</v>
      </c>
      <c r="D50" s="33">
        <f>SUM(D43:D49)</f>
        <v>1560</v>
      </c>
      <c r="E50" s="34">
        <f>SUM(E43:E49)</f>
        <v>58</v>
      </c>
      <c r="F50" s="29">
        <f>E50/całość!$AJ$35*100</f>
        <v>19.333333333333332</v>
      </c>
      <c r="H50" s="371"/>
    </row>
    <row r="53" spans="3:8" ht="12.75" customHeight="1" x14ac:dyDescent="0.2">
      <c r="C53" s="36" t="s">
        <v>61</v>
      </c>
      <c r="D53" s="32" t="s">
        <v>57</v>
      </c>
      <c r="E53" s="32" t="s">
        <v>55</v>
      </c>
      <c r="F53" s="32" t="s">
        <v>56</v>
      </c>
      <c r="H53" s="372" t="s">
        <v>143</v>
      </c>
    </row>
    <row r="54" spans="3:8" ht="12.75" customHeight="1" x14ac:dyDescent="0.2">
      <c r="C54" s="56" t="s">
        <v>133</v>
      </c>
      <c r="D54" s="27">
        <f>SUMIF(całość!A19:A32,"*",całość!X19:X32)</f>
        <v>230</v>
      </c>
      <c r="E54" s="29">
        <f>SUMIF(całość!A19:A32,"*",całość!Y19:Y32)</f>
        <v>16</v>
      </c>
      <c r="F54" s="29">
        <f>E54/całość!$AJ$35*100</f>
        <v>5.3333333333333339</v>
      </c>
      <c r="H54" s="372"/>
    </row>
    <row r="55" spans="3:8" ht="12.75" customHeight="1" x14ac:dyDescent="0.2">
      <c r="C55" s="56" t="s">
        <v>136</v>
      </c>
      <c r="D55" s="27">
        <f>SUMIF(całość!A35:A51,"*",całość!X35:X51)</f>
        <v>120</v>
      </c>
      <c r="E55" s="29">
        <f>SUMIF(całość!A35:A51,"*",całość!Y35:Y51)</f>
        <v>10</v>
      </c>
      <c r="F55" s="29">
        <f>E55/całość!$AJ$35*100</f>
        <v>3.3333333333333335</v>
      </c>
      <c r="H55" s="372"/>
    </row>
    <row r="56" spans="3:8" ht="12.75" customHeight="1" x14ac:dyDescent="0.2">
      <c r="C56" s="56" t="s">
        <v>137</v>
      </c>
      <c r="D56" s="27">
        <f>SUMIF(całość!A54:A73,"*",całość!X54:X73)</f>
        <v>530</v>
      </c>
      <c r="E56" s="29">
        <f>SUMIF(całość!A54:A73,"*",całość!Y54:Y73)</f>
        <v>31</v>
      </c>
      <c r="F56" s="29">
        <f>E56/całość!$AJ$35*100</f>
        <v>10.333333333333334</v>
      </c>
      <c r="H56" s="372"/>
    </row>
    <row r="57" spans="3:8" ht="12.75" customHeight="1" x14ac:dyDescent="0.2">
      <c r="C57" s="56" t="s">
        <v>138</v>
      </c>
      <c r="D57" s="27">
        <f>SUMIF(całość!A77:A120,"*",całość!X77:X120)</f>
        <v>1505</v>
      </c>
      <c r="E57" s="29">
        <f>SUMIF(całość!A77:A120,"*",całość!Y77:Y120)</f>
        <v>88</v>
      </c>
      <c r="F57" s="29">
        <f>E57/całość!$AJ$35*100</f>
        <v>29.333333333333332</v>
      </c>
      <c r="H57" s="372"/>
    </row>
    <row r="58" spans="3:8" ht="12.75" customHeight="1" x14ac:dyDescent="0.2">
      <c r="C58" s="56" t="s">
        <v>103</v>
      </c>
      <c r="D58" s="27">
        <f>SUMIF(całość!A123:A127,"*",całość!X123:X127)</f>
        <v>50</v>
      </c>
      <c r="E58" s="29">
        <f>SUMIF(całość!A123:A127,"*",całość!Y123:Y127)</f>
        <v>25</v>
      </c>
      <c r="F58" s="29">
        <f>E58/całość!$AJ$35*100</f>
        <v>8.3333333333333321</v>
      </c>
      <c r="H58" s="372"/>
    </row>
    <row r="59" spans="3:8" ht="12.75" customHeight="1" x14ac:dyDescent="0.2">
      <c r="C59" s="56" t="s">
        <v>139</v>
      </c>
      <c r="D59" s="27">
        <f>SUMIF(całość!A130:A136,"*",całość!X130:X136)</f>
        <v>0</v>
      </c>
      <c r="E59" s="29">
        <f>SUMIF(całość!A130:A136,"*",całość!Y130:Y136)</f>
        <v>0</v>
      </c>
      <c r="F59" s="29">
        <f>E59/całość!$AJ$35*100</f>
        <v>0</v>
      </c>
      <c r="H59" s="372"/>
    </row>
    <row r="60" spans="3:8" x14ac:dyDescent="0.2">
      <c r="C60" s="56" t="s">
        <v>140</v>
      </c>
      <c r="D60" s="27">
        <f>SUMIF(całość!A139:A155,"*",całość!X139:X155)</f>
        <v>80</v>
      </c>
      <c r="E60" s="29">
        <f>SUMIF(całość!A139:A155,"*",całość!Y139:Y155)</f>
        <v>4</v>
      </c>
      <c r="F60" s="29">
        <f>E60/całość!$AJ$35*100</f>
        <v>1.3333333333333335</v>
      </c>
      <c r="H60" s="372"/>
    </row>
    <row r="61" spans="3:8" x14ac:dyDescent="0.2">
      <c r="C61" s="57" t="s">
        <v>142</v>
      </c>
      <c r="D61" s="27">
        <f>SUM(D54:D60)</f>
        <v>2515</v>
      </c>
      <c r="E61" s="29">
        <f t="shared" ref="E61" si="0">SUM(E54:E60)</f>
        <v>174</v>
      </c>
      <c r="F61" s="29">
        <f>E61/całość!$AJ$35*100</f>
        <v>57.999999999999993</v>
      </c>
      <c r="H61" s="372"/>
    </row>
    <row r="62" spans="3:8" x14ac:dyDescent="0.2">
      <c r="H62" s="372"/>
    </row>
    <row r="63" spans="3:8" x14ac:dyDescent="0.2">
      <c r="H63" s="372"/>
    </row>
  </sheetData>
  <mergeCells count="6">
    <mergeCell ref="H28:H30"/>
    <mergeCell ref="H20:H25"/>
    <mergeCell ref="H13:H14"/>
    <mergeCell ref="H53:H63"/>
    <mergeCell ref="H42:H50"/>
    <mergeCell ref="H33:H36"/>
  </mergeCells>
  <pageMargins left="0.7" right="0.7" top="0.75" bottom="0.75" header="0.3" footer="0.3"/>
  <pageSetup paperSize="9" scale="77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R87"/>
  <sheetViews>
    <sheetView tabSelected="1" zoomScale="85" zoomScaleNormal="85" workbookViewId="0">
      <selection activeCell="J10" sqref="J10"/>
    </sheetView>
  </sheetViews>
  <sheetFormatPr defaultColWidth="8.85546875" defaultRowHeight="12.75" x14ac:dyDescent="0.2"/>
  <cols>
    <col min="1" max="1" width="4.42578125" style="182" customWidth="1"/>
    <col min="2" max="2" width="4.28515625" style="182" customWidth="1"/>
    <col min="3" max="3" width="14.85546875" style="182" customWidth="1"/>
    <col min="4" max="4" width="61" style="182" customWidth="1"/>
    <col min="5" max="5" width="5.28515625" style="182" customWidth="1"/>
    <col min="6" max="20" width="4.85546875" style="182" customWidth="1"/>
    <col min="21" max="21" width="6.140625" style="182" bestFit="1" customWidth="1"/>
    <col min="22" max="37" width="4.85546875" style="182" customWidth="1"/>
    <col min="38" max="38" width="5.28515625" style="182" customWidth="1"/>
    <col min="39" max="39" width="6.140625" style="182" bestFit="1" customWidth="1"/>
    <col min="40" max="40" width="4.85546875" style="182" customWidth="1"/>
    <col min="41" max="41" width="5.7109375" style="182" customWidth="1"/>
    <col min="42" max="42" width="6.140625" style="182" customWidth="1"/>
    <col min="43" max="16384" width="8.85546875" style="182"/>
  </cols>
  <sheetData>
    <row r="1" spans="2:42" x14ac:dyDescent="0.2">
      <c r="AL1" s="183"/>
    </row>
    <row r="2" spans="2:42" x14ac:dyDescent="0.2">
      <c r="AI2" s="373"/>
      <c r="AJ2" s="373"/>
      <c r="AK2" s="373"/>
      <c r="AL2" s="373"/>
      <c r="AM2" s="373"/>
    </row>
    <row r="3" spans="2:42" x14ac:dyDescent="0.2">
      <c r="AL3" s="183"/>
    </row>
    <row r="4" spans="2:42" x14ac:dyDescent="0.2">
      <c r="AI4" s="373"/>
      <c r="AJ4" s="373"/>
      <c r="AK4" s="373"/>
      <c r="AL4" s="373"/>
      <c r="AM4" s="373"/>
    </row>
    <row r="6" spans="2:42" s="185" customFormat="1" ht="20.25" customHeight="1" x14ac:dyDescent="0.2">
      <c r="B6" s="382" t="s">
        <v>228</v>
      </c>
      <c r="C6" s="382"/>
      <c r="D6" s="382"/>
      <c r="E6" s="382"/>
      <c r="F6" s="382"/>
      <c r="G6" s="382"/>
      <c r="H6" s="382"/>
      <c r="I6" s="382"/>
      <c r="J6" s="382"/>
      <c r="K6" s="382"/>
      <c r="L6" s="382"/>
      <c r="M6" s="382"/>
      <c r="N6" s="382"/>
      <c r="O6" s="382"/>
      <c r="P6" s="382"/>
      <c r="Q6" s="382"/>
      <c r="R6" s="382"/>
      <c r="S6" s="382"/>
      <c r="T6" s="382"/>
      <c r="U6" s="382"/>
      <c r="V6" s="382"/>
      <c r="W6" s="382"/>
      <c r="X6" s="382"/>
      <c r="Y6" s="382"/>
      <c r="Z6" s="382"/>
      <c r="AA6" s="382"/>
      <c r="AB6" s="382"/>
      <c r="AC6" s="382"/>
      <c r="AD6" s="382"/>
      <c r="AE6" s="382"/>
      <c r="AF6" s="382"/>
      <c r="AG6" s="382"/>
      <c r="AH6" s="382"/>
      <c r="AI6" s="382"/>
      <c r="AJ6" s="382"/>
      <c r="AK6" s="382"/>
      <c r="AL6" s="382"/>
      <c r="AM6" s="382"/>
      <c r="AN6" s="382"/>
      <c r="AO6" s="382"/>
      <c r="AP6" s="382"/>
    </row>
    <row r="7" spans="2:42" s="185" customFormat="1" ht="20.25" customHeight="1" x14ac:dyDescent="0.2">
      <c r="B7" s="186"/>
      <c r="C7" s="186"/>
      <c r="D7" s="186"/>
      <c r="E7" s="186"/>
      <c r="F7" s="186"/>
      <c r="G7" s="186"/>
      <c r="H7" s="186"/>
      <c r="I7" s="186"/>
      <c r="J7" s="184" t="s">
        <v>267</v>
      </c>
      <c r="K7" s="184"/>
      <c r="L7" s="184"/>
      <c r="M7" s="184"/>
      <c r="N7" s="184"/>
      <c r="O7" s="184"/>
      <c r="P7" s="184"/>
      <c r="Q7" s="184"/>
      <c r="R7" s="184"/>
      <c r="S7" s="184"/>
      <c r="T7" s="186"/>
      <c r="U7" s="186"/>
      <c r="V7" s="186"/>
      <c r="W7" s="186"/>
      <c r="X7" s="186"/>
      <c r="Y7" s="186"/>
      <c r="Z7" s="186"/>
      <c r="AA7" s="186"/>
      <c r="AB7" s="186"/>
      <c r="AC7" s="186"/>
      <c r="AD7" s="186"/>
      <c r="AE7" s="186"/>
      <c r="AF7" s="186"/>
      <c r="AG7" s="186"/>
      <c r="AH7" s="186"/>
      <c r="AI7" s="186"/>
      <c r="AJ7" s="186"/>
      <c r="AK7" s="186"/>
      <c r="AL7" s="186"/>
      <c r="AM7" s="186"/>
      <c r="AN7" s="186"/>
      <c r="AO7" s="186"/>
      <c r="AP7" s="186"/>
    </row>
    <row r="8" spans="2:42" x14ac:dyDescent="0.2">
      <c r="J8" s="184" t="s">
        <v>266</v>
      </c>
      <c r="K8" s="184"/>
      <c r="L8" s="184"/>
      <c r="M8" s="184"/>
      <c r="N8" s="184"/>
      <c r="O8" s="184"/>
      <c r="P8" s="184"/>
      <c r="Q8" s="184"/>
      <c r="R8" s="184"/>
    </row>
    <row r="9" spans="2:42" s="188" customFormat="1" ht="15" customHeight="1" x14ac:dyDescent="0.25">
      <c r="B9" s="187" t="s">
        <v>264</v>
      </c>
      <c r="J9" s="373" t="s">
        <v>268</v>
      </c>
      <c r="K9" s="373"/>
      <c r="L9" s="373"/>
      <c r="M9" s="373"/>
      <c r="N9" s="373"/>
      <c r="O9" s="373"/>
      <c r="P9" s="373"/>
      <c r="Q9" s="373"/>
      <c r="R9" s="373"/>
      <c r="S9" s="373"/>
    </row>
    <row r="10" spans="2:42" s="188" customFormat="1" ht="15" customHeight="1" x14ac:dyDescent="0.25">
      <c r="B10" s="188" t="s">
        <v>17</v>
      </c>
      <c r="J10" s="86" t="s">
        <v>269</v>
      </c>
    </row>
    <row r="11" spans="2:42" s="188" customFormat="1" ht="15" customHeight="1" x14ac:dyDescent="0.25">
      <c r="B11" s="188" t="s">
        <v>168</v>
      </c>
    </row>
    <row r="12" spans="2:42" s="188" customFormat="1" ht="15" customHeight="1" x14ac:dyDescent="0.25">
      <c r="B12" s="188" t="s">
        <v>18</v>
      </c>
    </row>
    <row r="13" spans="2:42" ht="15" customHeight="1" x14ac:dyDescent="0.25">
      <c r="B13" s="188" t="s">
        <v>254</v>
      </c>
      <c r="C13" s="188"/>
    </row>
    <row r="15" spans="2:42" ht="13.5" thickBot="1" x14ac:dyDescent="0.25"/>
    <row r="16" spans="2:42" ht="17.25" customHeight="1" thickBot="1" x14ac:dyDescent="0.25">
      <c r="B16" s="389" t="s">
        <v>19</v>
      </c>
      <c r="C16" s="189"/>
      <c r="D16" s="391" t="s">
        <v>222</v>
      </c>
      <c r="E16" s="393" t="s">
        <v>169</v>
      </c>
      <c r="F16" s="394"/>
      <c r="G16" s="394"/>
      <c r="H16" s="394"/>
      <c r="I16" s="394"/>
      <c r="J16" s="394"/>
      <c r="K16" s="394"/>
      <c r="L16" s="394"/>
      <c r="M16" s="394"/>
      <c r="N16" s="394"/>
      <c r="O16" s="394"/>
      <c r="P16" s="394"/>
      <c r="Q16" s="394"/>
      <c r="R16" s="394"/>
      <c r="S16" s="394"/>
      <c r="T16" s="394"/>
      <c r="U16" s="394"/>
      <c r="V16" s="395"/>
      <c r="W16" s="393" t="s">
        <v>170</v>
      </c>
      <c r="X16" s="394"/>
      <c r="Y16" s="394"/>
      <c r="Z16" s="394"/>
      <c r="AA16" s="394"/>
      <c r="AB16" s="394"/>
      <c r="AC16" s="394"/>
      <c r="AD16" s="394"/>
      <c r="AE16" s="394"/>
      <c r="AF16" s="394"/>
      <c r="AG16" s="394"/>
      <c r="AH16" s="394"/>
      <c r="AI16" s="394"/>
      <c r="AJ16" s="394"/>
      <c r="AK16" s="394"/>
      <c r="AL16" s="394"/>
      <c r="AM16" s="394"/>
      <c r="AN16" s="395"/>
      <c r="AO16" s="375" t="s">
        <v>4</v>
      </c>
      <c r="AP16" s="384" t="s">
        <v>221</v>
      </c>
    </row>
    <row r="17" spans="2:42" ht="243" customHeight="1" thickBot="1" x14ac:dyDescent="0.25">
      <c r="B17" s="390"/>
      <c r="C17" s="190" t="s">
        <v>223</v>
      </c>
      <c r="D17" s="392"/>
      <c r="E17" s="191" t="s">
        <v>5</v>
      </c>
      <c r="F17" s="192" t="s">
        <v>6</v>
      </c>
      <c r="G17" s="193" t="s">
        <v>34</v>
      </c>
      <c r="H17" s="193" t="s">
        <v>7</v>
      </c>
      <c r="I17" s="193" t="s">
        <v>8</v>
      </c>
      <c r="J17" s="193" t="s">
        <v>9</v>
      </c>
      <c r="K17" s="193" t="s">
        <v>10</v>
      </c>
      <c r="L17" s="193" t="s">
        <v>11</v>
      </c>
      <c r="M17" s="193" t="s">
        <v>12</v>
      </c>
      <c r="N17" s="193" t="s">
        <v>13</v>
      </c>
      <c r="O17" s="193" t="s">
        <v>37</v>
      </c>
      <c r="P17" s="193" t="s">
        <v>16</v>
      </c>
      <c r="Q17" s="193" t="s">
        <v>14</v>
      </c>
      <c r="R17" s="193" t="s">
        <v>0</v>
      </c>
      <c r="S17" s="193" t="s">
        <v>15</v>
      </c>
      <c r="T17" s="193" t="s">
        <v>3</v>
      </c>
      <c r="U17" s="193" t="s">
        <v>1</v>
      </c>
      <c r="V17" s="194" t="s">
        <v>220</v>
      </c>
      <c r="W17" s="195" t="s">
        <v>5</v>
      </c>
      <c r="X17" s="195" t="s">
        <v>6</v>
      </c>
      <c r="Y17" s="195" t="s">
        <v>171</v>
      </c>
      <c r="Z17" s="195" t="s">
        <v>7</v>
      </c>
      <c r="AA17" s="195" t="s">
        <v>8</v>
      </c>
      <c r="AB17" s="195" t="s">
        <v>9</v>
      </c>
      <c r="AC17" s="195" t="s">
        <v>10</v>
      </c>
      <c r="AD17" s="195" t="s">
        <v>11</v>
      </c>
      <c r="AE17" s="196" t="s">
        <v>12</v>
      </c>
      <c r="AF17" s="196" t="s">
        <v>13</v>
      </c>
      <c r="AG17" s="196" t="s">
        <v>37</v>
      </c>
      <c r="AH17" s="196" t="s">
        <v>16</v>
      </c>
      <c r="AI17" s="196" t="s">
        <v>14</v>
      </c>
      <c r="AJ17" s="196" t="s">
        <v>0</v>
      </c>
      <c r="AK17" s="196" t="s">
        <v>15</v>
      </c>
      <c r="AL17" s="196" t="s">
        <v>3</v>
      </c>
      <c r="AM17" s="196" t="s">
        <v>1</v>
      </c>
      <c r="AN17" s="197" t="s">
        <v>220</v>
      </c>
      <c r="AO17" s="376"/>
      <c r="AP17" s="385"/>
    </row>
    <row r="18" spans="2:42" ht="15" customHeight="1" thickBot="1" x14ac:dyDescent="0.25">
      <c r="B18" s="386" t="s">
        <v>71</v>
      </c>
      <c r="C18" s="387"/>
      <c r="D18" s="387"/>
      <c r="E18" s="387"/>
      <c r="F18" s="387"/>
      <c r="G18" s="387"/>
      <c r="H18" s="387"/>
      <c r="I18" s="387"/>
      <c r="J18" s="387"/>
      <c r="K18" s="387"/>
      <c r="L18" s="387"/>
      <c r="M18" s="387"/>
      <c r="N18" s="387"/>
      <c r="O18" s="387"/>
      <c r="P18" s="387"/>
      <c r="Q18" s="387"/>
      <c r="R18" s="387"/>
      <c r="S18" s="387"/>
      <c r="T18" s="387"/>
      <c r="U18" s="387"/>
      <c r="V18" s="387"/>
      <c r="W18" s="387"/>
      <c r="X18" s="387"/>
      <c r="Y18" s="387"/>
      <c r="Z18" s="387"/>
      <c r="AA18" s="387"/>
      <c r="AB18" s="387"/>
      <c r="AC18" s="387"/>
      <c r="AD18" s="387"/>
      <c r="AE18" s="387"/>
      <c r="AF18" s="387"/>
      <c r="AG18" s="387"/>
      <c r="AH18" s="387"/>
      <c r="AI18" s="387"/>
      <c r="AJ18" s="387"/>
      <c r="AK18" s="387"/>
      <c r="AL18" s="387"/>
      <c r="AM18" s="387"/>
      <c r="AN18" s="387"/>
      <c r="AO18" s="387"/>
      <c r="AP18" s="388"/>
    </row>
    <row r="19" spans="2:42" ht="15" customHeight="1" x14ac:dyDescent="0.2">
      <c r="B19" s="198">
        <v>1</v>
      </c>
      <c r="C19" s="199" t="s">
        <v>225</v>
      </c>
      <c r="D19" s="244" t="s">
        <v>20</v>
      </c>
      <c r="E19" s="300">
        <v>15</v>
      </c>
      <c r="F19" s="260"/>
      <c r="G19" s="260"/>
      <c r="H19" s="260">
        <v>35</v>
      </c>
      <c r="I19" s="311"/>
      <c r="J19" s="311"/>
      <c r="K19" s="311"/>
      <c r="L19" s="311"/>
      <c r="M19" s="311"/>
      <c r="N19" s="311"/>
      <c r="O19" s="311"/>
      <c r="P19" s="311"/>
      <c r="Q19" s="311"/>
      <c r="R19" s="260"/>
      <c r="S19" s="257">
        <f>SUM(E19:P19)</f>
        <v>50</v>
      </c>
      <c r="T19" s="257">
        <f>SUM(E19:R19)</f>
        <v>50</v>
      </c>
      <c r="U19" s="261" t="s">
        <v>242</v>
      </c>
      <c r="V19" s="258">
        <v>2</v>
      </c>
      <c r="W19" s="259"/>
      <c r="X19" s="228"/>
      <c r="Y19" s="260"/>
      <c r="Z19" s="228"/>
      <c r="AA19" s="228"/>
      <c r="AB19" s="228"/>
      <c r="AC19" s="228"/>
      <c r="AD19" s="228"/>
      <c r="AE19" s="230"/>
      <c r="AF19" s="230"/>
      <c r="AG19" s="230"/>
      <c r="AH19" s="230"/>
      <c r="AI19" s="230"/>
      <c r="AJ19" s="260"/>
      <c r="AK19" s="207"/>
      <c r="AL19" s="207"/>
      <c r="AM19" s="261"/>
      <c r="AN19" s="262"/>
      <c r="AO19" s="214">
        <f>T19+AL19</f>
        <v>50</v>
      </c>
      <c r="AP19" s="212">
        <f>V19+AN19</f>
        <v>2</v>
      </c>
    </row>
    <row r="20" spans="2:42" ht="15" customHeight="1" x14ac:dyDescent="0.2">
      <c r="B20" s="222">
        <v>2</v>
      </c>
      <c r="C20" s="199" t="s">
        <v>225</v>
      </c>
      <c r="D20" s="244" t="s">
        <v>21</v>
      </c>
      <c r="E20" s="247"/>
      <c r="F20" s="202"/>
      <c r="G20" s="202"/>
      <c r="H20" s="206"/>
      <c r="I20" s="206"/>
      <c r="J20" s="206"/>
      <c r="K20" s="206"/>
      <c r="L20" s="206"/>
      <c r="M20" s="206"/>
      <c r="N20" s="206"/>
      <c r="O20" s="206"/>
      <c r="P20" s="206"/>
      <c r="Q20" s="206"/>
      <c r="R20" s="202"/>
      <c r="S20" s="207"/>
      <c r="T20" s="208"/>
      <c r="U20" s="209"/>
      <c r="V20" s="307"/>
      <c r="W20" s="247">
        <v>15</v>
      </c>
      <c r="X20" s="202"/>
      <c r="Y20" s="202"/>
      <c r="Z20" s="202">
        <v>30</v>
      </c>
      <c r="AA20" s="206"/>
      <c r="AB20" s="206"/>
      <c r="AC20" s="206"/>
      <c r="AD20" s="206"/>
      <c r="AE20" s="206"/>
      <c r="AF20" s="206"/>
      <c r="AG20" s="206"/>
      <c r="AH20" s="206"/>
      <c r="AI20" s="206"/>
      <c r="AJ20" s="202"/>
      <c r="AK20" s="207">
        <f t="shared" ref="AK20:AK21" si="0">SUM(W20:AH20)</f>
        <v>45</v>
      </c>
      <c r="AL20" s="207">
        <f t="shared" ref="AL20:AL21" si="1">SUM(W20:AJ20)</f>
        <v>45</v>
      </c>
      <c r="AM20" s="209" t="s">
        <v>239</v>
      </c>
      <c r="AN20" s="204">
        <v>3</v>
      </c>
      <c r="AO20" s="214">
        <f t="shared" ref="AO20:AO28" si="2">T20+AL20</f>
        <v>45</v>
      </c>
      <c r="AP20" s="212">
        <f t="shared" ref="AP20:AP28" si="3">V20+AN20</f>
        <v>3</v>
      </c>
    </row>
    <row r="21" spans="2:42" ht="15" customHeight="1" x14ac:dyDescent="0.2">
      <c r="B21" s="222">
        <v>3</v>
      </c>
      <c r="C21" s="199" t="s">
        <v>225</v>
      </c>
      <c r="D21" s="274" t="s">
        <v>39</v>
      </c>
      <c r="E21" s="247"/>
      <c r="F21" s="202"/>
      <c r="G21" s="202"/>
      <c r="H21" s="206"/>
      <c r="I21" s="206"/>
      <c r="J21" s="206"/>
      <c r="K21" s="206"/>
      <c r="L21" s="206"/>
      <c r="M21" s="206"/>
      <c r="N21" s="206"/>
      <c r="O21" s="206"/>
      <c r="P21" s="206"/>
      <c r="Q21" s="206"/>
      <c r="R21" s="202"/>
      <c r="S21" s="207"/>
      <c r="T21" s="208"/>
      <c r="U21" s="209"/>
      <c r="V21" s="307"/>
      <c r="W21" s="247">
        <v>10</v>
      </c>
      <c r="X21" s="202"/>
      <c r="Y21" s="202"/>
      <c r="Z21" s="202"/>
      <c r="AA21" s="206"/>
      <c r="AB21" s="206"/>
      <c r="AC21" s="206"/>
      <c r="AD21" s="206"/>
      <c r="AE21" s="206"/>
      <c r="AF21" s="206"/>
      <c r="AG21" s="206"/>
      <c r="AH21" s="206"/>
      <c r="AI21" s="206"/>
      <c r="AJ21" s="208"/>
      <c r="AK21" s="207">
        <f t="shared" si="0"/>
        <v>10</v>
      </c>
      <c r="AL21" s="207">
        <f t="shared" si="1"/>
        <v>10</v>
      </c>
      <c r="AM21" s="209" t="s">
        <v>240</v>
      </c>
      <c r="AN21" s="204">
        <v>1</v>
      </c>
      <c r="AO21" s="214">
        <f t="shared" si="2"/>
        <v>10</v>
      </c>
      <c r="AP21" s="212">
        <f t="shared" si="3"/>
        <v>1</v>
      </c>
    </row>
    <row r="22" spans="2:42" ht="15" customHeight="1" x14ac:dyDescent="0.2">
      <c r="B22" s="198">
        <v>4</v>
      </c>
      <c r="C22" s="199" t="s">
        <v>225</v>
      </c>
      <c r="D22" s="274" t="s">
        <v>67</v>
      </c>
      <c r="E22" s="247">
        <v>25</v>
      </c>
      <c r="F22" s="202"/>
      <c r="G22" s="202"/>
      <c r="H22" s="205"/>
      <c r="I22" s="205"/>
      <c r="J22" s="205"/>
      <c r="K22" s="205"/>
      <c r="L22" s="205"/>
      <c r="M22" s="206"/>
      <c r="N22" s="206"/>
      <c r="O22" s="206"/>
      <c r="P22" s="206"/>
      <c r="Q22" s="206"/>
      <c r="R22" s="208"/>
      <c r="S22" s="207">
        <f t="shared" ref="S22:S23" si="4">SUM(E22:P22)</f>
        <v>25</v>
      </c>
      <c r="T22" s="207">
        <f t="shared" ref="T22:T24" si="5">SUM(E22:R22)</f>
        <v>25</v>
      </c>
      <c r="U22" s="209" t="s">
        <v>242</v>
      </c>
      <c r="V22" s="204">
        <v>1</v>
      </c>
      <c r="W22" s="201"/>
      <c r="X22" s="205"/>
      <c r="Y22" s="202"/>
      <c r="Z22" s="205"/>
      <c r="AA22" s="205"/>
      <c r="AB22" s="205"/>
      <c r="AC22" s="205"/>
      <c r="AD22" s="205"/>
      <c r="AE22" s="206"/>
      <c r="AF22" s="206"/>
      <c r="AG22" s="206"/>
      <c r="AH22" s="206"/>
      <c r="AI22" s="206"/>
      <c r="AJ22" s="202"/>
      <c r="AK22" s="207"/>
      <c r="AL22" s="208"/>
      <c r="AM22" s="209"/>
      <c r="AN22" s="210"/>
      <c r="AO22" s="214">
        <f t="shared" si="2"/>
        <v>25</v>
      </c>
      <c r="AP22" s="212">
        <f t="shared" si="3"/>
        <v>1</v>
      </c>
    </row>
    <row r="23" spans="2:42" ht="15" customHeight="1" x14ac:dyDescent="0.2">
      <c r="B23" s="222">
        <v>5</v>
      </c>
      <c r="C23" s="199" t="s">
        <v>225</v>
      </c>
      <c r="D23" s="274" t="s">
        <v>22</v>
      </c>
      <c r="E23" s="247">
        <v>25</v>
      </c>
      <c r="F23" s="202"/>
      <c r="G23" s="312"/>
      <c r="H23" s="202"/>
      <c r="I23" s="205"/>
      <c r="J23" s="205"/>
      <c r="K23" s="205"/>
      <c r="L23" s="205"/>
      <c r="M23" s="206"/>
      <c r="N23" s="206"/>
      <c r="O23" s="206"/>
      <c r="P23" s="206"/>
      <c r="Q23" s="206"/>
      <c r="R23" s="208"/>
      <c r="S23" s="207">
        <f t="shared" si="4"/>
        <v>25</v>
      </c>
      <c r="T23" s="207">
        <f t="shared" si="5"/>
        <v>25</v>
      </c>
      <c r="U23" s="209" t="s">
        <v>242</v>
      </c>
      <c r="V23" s="204">
        <v>1</v>
      </c>
      <c r="W23" s="201"/>
      <c r="X23" s="205"/>
      <c r="Y23" s="202"/>
      <c r="Z23" s="205"/>
      <c r="AA23" s="205"/>
      <c r="AB23" s="205"/>
      <c r="AC23" s="205"/>
      <c r="AD23" s="205"/>
      <c r="AE23" s="206"/>
      <c r="AF23" s="206"/>
      <c r="AG23" s="206"/>
      <c r="AH23" s="206"/>
      <c r="AI23" s="206"/>
      <c r="AJ23" s="202"/>
      <c r="AK23" s="207"/>
      <c r="AL23" s="208"/>
      <c r="AM23" s="209"/>
      <c r="AN23" s="210"/>
      <c r="AO23" s="214">
        <f t="shared" si="2"/>
        <v>25</v>
      </c>
      <c r="AP23" s="212">
        <f t="shared" si="3"/>
        <v>1</v>
      </c>
    </row>
    <row r="24" spans="2:42" ht="15" customHeight="1" x14ac:dyDescent="0.2">
      <c r="B24" s="222">
        <v>6</v>
      </c>
      <c r="C24" s="199" t="s">
        <v>225</v>
      </c>
      <c r="D24" s="274" t="s">
        <v>100</v>
      </c>
      <c r="E24" s="224">
        <v>20</v>
      </c>
      <c r="F24" s="208"/>
      <c r="G24" s="313"/>
      <c r="H24" s="240">
        <v>10</v>
      </c>
      <c r="I24" s="205"/>
      <c r="J24" s="205"/>
      <c r="K24" s="205"/>
      <c r="L24" s="205"/>
      <c r="M24" s="206"/>
      <c r="N24" s="206"/>
      <c r="O24" s="206"/>
      <c r="P24" s="206"/>
      <c r="Q24" s="206"/>
      <c r="R24" s="208"/>
      <c r="S24" s="207">
        <f t="shared" ref="S24" si="6">SUM(E24:P24)</f>
        <v>30</v>
      </c>
      <c r="T24" s="207">
        <f t="shared" si="5"/>
        <v>30</v>
      </c>
      <c r="U24" s="209" t="s">
        <v>242</v>
      </c>
      <c r="V24" s="204">
        <v>2</v>
      </c>
      <c r="W24" s="247"/>
      <c r="X24" s="202"/>
      <c r="Y24" s="202"/>
      <c r="Z24" s="202"/>
      <c r="AA24" s="206"/>
      <c r="AB24" s="206"/>
      <c r="AC24" s="206"/>
      <c r="AD24" s="206"/>
      <c r="AE24" s="206"/>
      <c r="AF24" s="206"/>
      <c r="AG24" s="206"/>
      <c r="AH24" s="206"/>
      <c r="AI24" s="206"/>
      <c r="AJ24" s="208"/>
      <c r="AK24" s="207"/>
      <c r="AL24" s="207"/>
      <c r="AM24" s="231"/>
      <c r="AN24" s="204"/>
      <c r="AO24" s="214">
        <f t="shared" ref="AO24" si="7">T24+AL24</f>
        <v>30</v>
      </c>
      <c r="AP24" s="212">
        <f t="shared" ref="AP24" si="8">V24+AN24</f>
        <v>2</v>
      </c>
    </row>
    <row r="25" spans="2:42" ht="15" customHeight="1" x14ac:dyDescent="0.2">
      <c r="B25" s="198">
        <v>7</v>
      </c>
      <c r="C25" s="199" t="s">
        <v>225</v>
      </c>
      <c r="D25" s="274" t="s">
        <v>101</v>
      </c>
      <c r="E25" s="247"/>
      <c r="F25" s="202"/>
      <c r="G25" s="290"/>
      <c r="H25" s="205"/>
      <c r="I25" s="205"/>
      <c r="J25" s="205"/>
      <c r="K25" s="205"/>
      <c r="L25" s="205"/>
      <c r="M25" s="206"/>
      <c r="N25" s="206"/>
      <c r="O25" s="206"/>
      <c r="P25" s="206"/>
      <c r="Q25" s="206"/>
      <c r="R25" s="202"/>
      <c r="S25" s="207"/>
      <c r="T25" s="207"/>
      <c r="U25" s="209" t="s">
        <v>242</v>
      </c>
      <c r="V25" s="307"/>
      <c r="W25" s="247">
        <v>20</v>
      </c>
      <c r="X25" s="202"/>
      <c r="Y25" s="202"/>
      <c r="Z25" s="202">
        <v>20</v>
      </c>
      <c r="AA25" s="206"/>
      <c r="AB25" s="206"/>
      <c r="AC25" s="206"/>
      <c r="AD25" s="206"/>
      <c r="AE25" s="206"/>
      <c r="AF25" s="206"/>
      <c r="AG25" s="206"/>
      <c r="AH25" s="206"/>
      <c r="AI25" s="206"/>
      <c r="AJ25" s="208"/>
      <c r="AK25" s="207">
        <f t="shared" ref="AK25" si="9">SUM(W25:AH25)</f>
        <v>40</v>
      </c>
      <c r="AL25" s="207">
        <f t="shared" ref="AL25" si="10">SUM(W25:AJ25)</f>
        <v>40</v>
      </c>
      <c r="AM25" s="231" t="s">
        <v>239</v>
      </c>
      <c r="AN25" s="204">
        <v>3</v>
      </c>
      <c r="AO25" s="214">
        <f t="shared" ref="AO25" si="11">T25+AL25</f>
        <v>40</v>
      </c>
      <c r="AP25" s="212">
        <f t="shared" ref="AP25" si="12">V25+AN25</f>
        <v>3</v>
      </c>
    </row>
    <row r="26" spans="2:42" ht="15" customHeight="1" x14ac:dyDescent="0.2">
      <c r="B26" s="198">
        <v>8</v>
      </c>
      <c r="C26" s="199" t="s">
        <v>225</v>
      </c>
      <c r="D26" s="274" t="s">
        <v>23</v>
      </c>
      <c r="E26" s="247">
        <v>15</v>
      </c>
      <c r="F26" s="202"/>
      <c r="G26" s="202"/>
      <c r="H26" s="202"/>
      <c r="I26" s="206"/>
      <c r="J26" s="206"/>
      <c r="K26" s="206"/>
      <c r="L26" s="206"/>
      <c r="M26" s="206"/>
      <c r="N26" s="206"/>
      <c r="O26" s="206"/>
      <c r="P26" s="206"/>
      <c r="Q26" s="206"/>
      <c r="R26" s="208"/>
      <c r="S26" s="207">
        <f t="shared" ref="S26" si="13">SUM(E26:P26)</f>
        <v>15</v>
      </c>
      <c r="T26" s="207">
        <f t="shared" ref="T26" si="14">SUM(E26:R26)</f>
        <v>15</v>
      </c>
      <c r="U26" s="209" t="s">
        <v>242</v>
      </c>
      <c r="V26" s="204">
        <v>2</v>
      </c>
      <c r="W26" s="201"/>
      <c r="X26" s="205"/>
      <c r="Y26" s="202"/>
      <c r="Z26" s="205"/>
      <c r="AA26" s="205"/>
      <c r="AB26" s="205"/>
      <c r="AC26" s="205"/>
      <c r="AD26" s="205"/>
      <c r="AE26" s="206"/>
      <c r="AF26" s="206"/>
      <c r="AG26" s="206"/>
      <c r="AH26" s="206"/>
      <c r="AI26" s="206"/>
      <c r="AJ26" s="202"/>
      <c r="AK26" s="207"/>
      <c r="AL26" s="208"/>
      <c r="AM26" s="209"/>
      <c r="AN26" s="210"/>
      <c r="AO26" s="214">
        <f t="shared" si="2"/>
        <v>15</v>
      </c>
      <c r="AP26" s="212">
        <f t="shared" si="3"/>
        <v>2</v>
      </c>
    </row>
    <row r="27" spans="2:42" ht="15" customHeight="1" x14ac:dyDescent="0.2">
      <c r="B27" s="198">
        <v>9</v>
      </c>
      <c r="C27" s="199" t="s">
        <v>225</v>
      </c>
      <c r="D27" s="274" t="s">
        <v>40</v>
      </c>
      <c r="E27" s="247"/>
      <c r="F27" s="202"/>
      <c r="G27" s="202"/>
      <c r="H27" s="202"/>
      <c r="I27" s="202"/>
      <c r="J27" s="206"/>
      <c r="K27" s="206"/>
      <c r="L27" s="206"/>
      <c r="M27" s="206"/>
      <c r="N27" s="206"/>
      <c r="O27" s="206"/>
      <c r="P27" s="206"/>
      <c r="Q27" s="206"/>
      <c r="R27" s="208"/>
      <c r="S27" s="207"/>
      <c r="T27" s="207"/>
      <c r="U27" s="209"/>
      <c r="V27" s="204"/>
      <c r="W27" s="247">
        <v>10</v>
      </c>
      <c r="X27" s="202"/>
      <c r="Y27" s="202"/>
      <c r="Z27" s="202">
        <v>10</v>
      </c>
      <c r="AA27" s="202"/>
      <c r="AB27" s="206"/>
      <c r="AC27" s="206"/>
      <c r="AD27" s="206"/>
      <c r="AE27" s="206"/>
      <c r="AF27" s="206"/>
      <c r="AG27" s="206"/>
      <c r="AH27" s="206"/>
      <c r="AI27" s="206"/>
      <c r="AJ27" s="208"/>
      <c r="AK27" s="207">
        <f t="shared" ref="AK27" si="15">SUM(W27:AH27)</f>
        <v>20</v>
      </c>
      <c r="AL27" s="207">
        <f>SUM(W27:AJ27)</f>
        <v>20</v>
      </c>
      <c r="AM27" s="209" t="s">
        <v>242</v>
      </c>
      <c r="AN27" s="204">
        <v>2</v>
      </c>
      <c r="AO27" s="214">
        <f t="shared" si="2"/>
        <v>20</v>
      </c>
      <c r="AP27" s="212">
        <f t="shared" si="3"/>
        <v>2</v>
      </c>
    </row>
    <row r="28" spans="2:42" ht="15" customHeight="1" thickBot="1" x14ac:dyDescent="0.25">
      <c r="B28" s="198">
        <v>10</v>
      </c>
      <c r="C28" s="199" t="s">
        <v>225</v>
      </c>
      <c r="D28" s="233" t="s">
        <v>70</v>
      </c>
      <c r="E28" s="301">
        <v>5</v>
      </c>
      <c r="F28" s="217"/>
      <c r="G28" s="217"/>
      <c r="H28" s="217"/>
      <c r="I28" s="217">
        <v>20</v>
      </c>
      <c r="J28" s="302"/>
      <c r="K28" s="302"/>
      <c r="L28" s="302"/>
      <c r="M28" s="302"/>
      <c r="N28" s="302"/>
      <c r="O28" s="302"/>
      <c r="P28" s="302"/>
      <c r="Q28" s="302"/>
      <c r="R28" s="208"/>
      <c r="S28" s="303">
        <f t="shared" ref="S28" si="16">SUM(E28:P28)</f>
        <v>25</v>
      </c>
      <c r="T28" s="303">
        <f t="shared" ref="T28" si="17">SUM(E28:R28)</f>
        <v>25</v>
      </c>
      <c r="U28" s="314" t="s">
        <v>242</v>
      </c>
      <c r="V28" s="265">
        <v>1</v>
      </c>
      <c r="W28" s="309"/>
      <c r="X28" s="298"/>
      <c r="Y28" s="283"/>
      <c r="Z28" s="298"/>
      <c r="AA28" s="287"/>
      <c r="AB28" s="298"/>
      <c r="AC28" s="298"/>
      <c r="AD28" s="298"/>
      <c r="AE28" s="284"/>
      <c r="AF28" s="284"/>
      <c r="AG28" s="284"/>
      <c r="AH28" s="284"/>
      <c r="AI28" s="284"/>
      <c r="AJ28" s="283"/>
      <c r="AK28" s="237"/>
      <c r="AL28" s="285"/>
      <c r="AM28" s="218"/>
      <c r="AN28" s="310"/>
      <c r="AO28" s="214">
        <f t="shared" si="2"/>
        <v>25</v>
      </c>
      <c r="AP28" s="212">
        <f t="shared" si="3"/>
        <v>1</v>
      </c>
    </row>
    <row r="29" spans="2:42" ht="15" customHeight="1" thickBot="1" x14ac:dyDescent="0.25">
      <c r="B29" s="380" t="s">
        <v>44</v>
      </c>
      <c r="C29" s="381"/>
      <c r="D29" s="383"/>
      <c r="E29" s="220">
        <f>SUM(E19:E28)</f>
        <v>105</v>
      </c>
      <c r="F29" s="220">
        <f t="shared" ref="F29:AL29" si="18">SUM(F19:F28)</f>
        <v>0</v>
      </c>
      <c r="G29" s="220">
        <f t="shared" si="18"/>
        <v>0</v>
      </c>
      <c r="H29" s="220">
        <f t="shared" si="18"/>
        <v>45</v>
      </c>
      <c r="I29" s="220">
        <f t="shared" si="18"/>
        <v>20</v>
      </c>
      <c r="J29" s="220">
        <f t="shared" si="18"/>
        <v>0</v>
      </c>
      <c r="K29" s="220">
        <f t="shared" si="18"/>
        <v>0</v>
      </c>
      <c r="L29" s="220">
        <f t="shared" si="18"/>
        <v>0</v>
      </c>
      <c r="M29" s="220">
        <f t="shared" si="18"/>
        <v>0</v>
      </c>
      <c r="N29" s="220">
        <f t="shared" si="18"/>
        <v>0</v>
      </c>
      <c r="O29" s="220">
        <f t="shared" si="18"/>
        <v>0</v>
      </c>
      <c r="P29" s="220">
        <f t="shared" si="18"/>
        <v>0</v>
      </c>
      <c r="Q29" s="220">
        <f t="shared" si="18"/>
        <v>0</v>
      </c>
      <c r="R29" s="220">
        <f t="shared" si="18"/>
        <v>0</v>
      </c>
      <c r="S29" s="220">
        <f>SUM(S19:S28)</f>
        <v>170</v>
      </c>
      <c r="T29" s="220">
        <f t="shared" si="18"/>
        <v>170</v>
      </c>
      <c r="U29" s="220"/>
      <c r="V29" s="221">
        <f>SUM(V19:V28)</f>
        <v>9</v>
      </c>
      <c r="W29" s="220">
        <f>SUM(W19:W28)</f>
        <v>55</v>
      </c>
      <c r="X29" s="220">
        <f t="shared" si="18"/>
        <v>0</v>
      </c>
      <c r="Y29" s="220">
        <f t="shared" si="18"/>
        <v>0</v>
      </c>
      <c r="Z29" s="220">
        <f>SUM(Z19:Z28)</f>
        <v>60</v>
      </c>
      <c r="AA29" s="220">
        <f t="shared" si="18"/>
        <v>0</v>
      </c>
      <c r="AB29" s="220">
        <f t="shared" si="18"/>
        <v>0</v>
      </c>
      <c r="AC29" s="220">
        <f t="shared" si="18"/>
        <v>0</v>
      </c>
      <c r="AD29" s="220">
        <f t="shared" si="18"/>
        <v>0</v>
      </c>
      <c r="AE29" s="220">
        <f t="shared" si="18"/>
        <v>0</v>
      </c>
      <c r="AF29" s="220">
        <f t="shared" si="18"/>
        <v>0</v>
      </c>
      <c r="AG29" s="220">
        <f t="shared" si="18"/>
        <v>0</v>
      </c>
      <c r="AH29" s="220">
        <f t="shared" si="18"/>
        <v>0</v>
      </c>
      <c r="AI29" s="220">
        <f t="shared" si="18"/>
        <v>0</v>
      </c>
      <c r="AJ29" s="220">
        <f t="shared" si="18"/>
        <v>0</v>
      </c>
      <c r="AK29" s="220">
        <f>SUM(AK19:AK28)</f>
        <v>115</v>
      </c>
      <c r="AL29" s="220">
        <f t="shared" si="18"/>
        <v>115</v>
      </c>
      <c r="AM29" s="220"/>
      <c r="AN29" s="221">
        <f>SUM(AN19:AN28)</f>
        <v>9</v>
      </c>
      <c r="AO29" s="220">
        <f>SUM(AO19:AO28)</f>
        <v>285</v>
      </c>
      <c r="AP29" s="221">
        <f>SUM(AP19:AP28)</f>
        <v>18</v>
      </c>
    </row>
    <row r="30" spans="2:42" ht="15" customHeight="1" thickBot="1" x14ac:dyDescent="0.25">
      <c r="B30" s="377" t="s">
        <v>72</v>
      </c>
      <c r="C30" s="378"/>
      <c r="D30" s="378"/>
      <c r="E30" s="378"/>
      <c r="F30" s="378"/>
      <c r="G30" s="378"/>
      <c r="H30" s="378"/>
      <c r="I30" s="378"/>
      <c r="J30" s="378"/>
      <c r="K30" s="378"/>
      <c r="L30" s="378"/>
      <c r="M30" s="378"/>
      <c r="N30" s="378"/>
      <c r="O30" s="378"/>
      <c r="P30" s="378"/>
      <c r="Q30" s="378"/>
      <c r="R30" s="378"/>
      <c r="S30" s="378"/>
      <c r="T30" s="378"/>
      <c r="U30" s="378"/>
      <c r="V30" s="378"/>
      <c r="W30" s="378"/>
      <c r="X30" s="378"/>
      <c r="Y30" s="378"/>
      <c r="Z30" s="378"/>
      <c r="AA30" s="378"/>
      <c r="AB30" s="378"/>
      <c r="AC30" s="378"/>
      <c r="AD30" s="378"/>
      <c r="AE30" s="378"/>
      <c r="AF30" s="378"/>
      <c r="AG30" s="378"/>
      <c r="AH30" s="378"/>
      <c r="AI30" s="378"/>
      <c r="AJ30" s="378"/>
      <c r="AK30" s="378"/>
      <c r="AL30" s="378"/>
      <c r="AM30" s="378"/>
      <c r="AN30" s="378"/>
      <c r="AO30" s="378"/>
      <c r="AP30" s="379"/>
    </row>
    <row r="31" spans="2:42" ht="15" customHeight="1" x14ac:dyDescent="0.2">
      <c r="B31" s="256">
        <v>11</v>
      </c>
      <c r="C31" s="199" t="s">
        <v>225</v>
      </c>
      <c r="D31" s="267" t="s">
        <v>82</v>
      </c>
      <c r="E31" s="300"/>
      <c r="F31" s="260"/>
      <c r="G31" s="260"/>
      <c r="H31" s="260"/>
      <c r="I31" s="260"/>
      <c r="J31" s="260"/>
      <c r="K31" s="260"/>
      <c r="L31" s="260"/>
      <c r="M31" s="260"/>
      <c r="N31" s="260">
        <v>30</v>
      </c>
      <c r="O31" s="260"/>
      <c r="P31" s="260"/>
      <c r="Q31" s="260"/>
      <c r="R31" s="260"/>
      <c r="S31" s="257">
        <f t="shared" ref="S31" si="19">SUM(E31:P31)</f>
        <v>30</v>
      </c>
      <c r="T31" s="257">
        <f t="shared" ref="T31" si="20">SUM(E31:R31)</f>
        <v>30</v>
      </c>
      <c r="U31" s="261" t="s">
        <v>242</v>
      </c>
      <c r="V31" s="258">
        <v>1</v>
      </c>
      <c r="W31" s="315"/>
      <c r="X31" s="235"/>
      <c r="Y31" s="316"/>
      <c r="Z31" s="317"/>
      <c r="AA31" s="317"/>
      <c r="AB31" s="317"/>
      <c r="AC31" s="317"/>
      <c r="AD31" s="317"/>
      <c r="AE31" s="236"/>
      <c r="AF31" s="236"/>
      <c r="AG31" s="236"/>
      <c r="AH31" s="236"/>
      <c r="AI31" s="236"/>
      <c r="AJ31" s="235"/>
      <c r="AK31" s="237"/>
      <c r="AL31" s="237"/>
      <c r="AM31" s="238"/>
      <c r="AN31" s="232"/>
      <c r="AO31" s="214">
        <f>T31+AL31</f>
        <v>30</v>
      </c>
      <c r="AP31" s="212">
        <f>V31+AN31</f>
        <v>1</v>
      </c>
    </row>
    <row r="32" spans="2:42" ht="15" customHeight="1" x14ac:dyDescent="0.2">
      <c r="B32" s="222">
        <v>12</v>
      </c>
      <c r="C32" s="199" t="s">
        <v>225</v>
      </c>
      <c r="D32" s="223" t="s">
        <v>83</v>
      </c>
      <c r="E32" s="247"/>
      <c r="F32" s="202"/>
      <c r="G32" s="202"/>
      <c r="H32" s="206"/>
      <c r="I32" s="206"/>
      <c r="J32" s="206"/>
      <c r="K32" s="206"/>
      <c r="L32" s="206"/>
      <c r="M32" s="206"/>
      <c r="N32" s="206"/>
      <c r="O32" s="206"/>
      <c r="P32" s="206"/>
      <c r="Q32" s="206"/>
      <c r="R32" s="202"/>
      <c r="S32" s="207"/>
      <c r="T32" s="208"/>
      <c r="U32" s="209"/>
      <c r="V32" s="307"/>
      <c r="W32" s="201"/>
      <c r="X32" s="202"/>
      <c r="Y32" s="202"/>
      <c r="Z32" s="202"/>
      <c r="AA32" s="202"/>
      <c r="AB32" s="202"/>
      <c r="AC32" s="202"/>
      <c r="AD32" s="202"/>
      <c r="AE32" s="202"/>
      <c r="AF32" s="202">
        <v>30</v>
      </c>
      <c r="AG32" s="202"/>
      <c r="AH32" s="202"/>
      <c r="AI32" s="202"/>
      <c r="AJ32" s="202"/>
      <c r="AK32" s="208">
        <f t="shared" ref="AK32" si="21">SUM(W32:AH32)</f>
        <v>30</v>
      </c>
      <c r="AL32" s="208">
        <f t="shared" ref="AL32" si="22">SUM(W32:AJ32)</f>
        <v>30</v>
      </c>
      <c r="AM32" s="203" t="s">
        <v>242</v>
      </c>
      <c r="AN32" s="204">
        <v>1</v>
      </c>
      <c r="AO32" s="214">
        <f t="shared" ref="AO32:AO62" si="23">T32+AL32</f>
        <v>30</v>
      </c>
      <c r="AP32" s="212">
        <f t="shared" ref="AP32:AP33" si="24">V32+AN32</f>
        <v>1</v>
      </c>
    </row>
    <row r="33" spans="2:42" ht="15" customHeight="1" x14ac:dyDescent="0.2">
      <c r="B33" s="198">
        <v>13</v>
      </c>
      <c r="C33" s="199" t="s">
        <v>225</v>
      </c>
      <c r="D33" s="223" t="s">
        <v>212</v>
      </c>
      <c r="E33" s="247">
        <v>10</v>
      </c>
      <c r="F33" s="202"/>
      <c r="G33" s="202"/>
      <c r="H33" s="202"/>
      <c r="I33" s="202"/>
      <c r="J33" s="202"/>
      <c r="K33" s="202"/>
      <c r="L33" s="202"/>
      <c r="M33" s="202"/>
      <c r="N33" s="202"/>
      <c r="O33" s="202"/>
      <c r="P33" s="202"/>
      <c r="Q33" s="202"/>
      <c r="R33" s="202"/>
      <c r="S33" s="207">
        <f t="shared" ref="S33" si="25">SUM(E33:P33)</f>
        <v>10</v>
      </c>
      <c r="T33" s="207">
        <f t="shared" ref="T33" si="26">SUM(E33:R33)</f>
        <v>10</v>
      </c>
      <c r="U33" s="203" t="s">
        <v>242</v>
      </c>
      <c r="V33" s="204">
        <v>1</v>
      </c>
      <c r="W33" s="201"/>
      <c r="X33" s="205"/>
      <c r="Y33" s="202"/>
      <c r="Z33" s="205"/>
      <c r="AA33" s="205"/>
      <c r="AB33" s="205"/>
      <c r="AC33" s="205"/>
      <c r="AD33" s="205"/>
      <c r="AE33" s="206"/>
      <c r="AF33" s="206"/>
      <c r="AG33" s="206"/>
      <c r="AH33" s="206"/>
      <c r="AI33" s="206"/>
      <c r="AJ33" s="202"/>
      <c r="AK33" s="207"/>
      <c r="AL33" s="208"/>
      <c r="AM33" s="209"/>
      <c r="AN33" s="210"/>
      <c r="AO33" s="214">
        <f t="shared" si="23"/>
        <v>10</v>
      </c>
      <c r="AP33" s="212">
        <f t="shared" si="24"/>
        <v>1</v>
      </c>
    </row>
    <row r="34" spans="2:42" ht="15" customHeight="1" x14ac:dyDescent="0.2">
      <c r="B34" s="222">
        <v>14</v>
      </c>
      <c r="C34" s="199" t="s">
        <v>225</v>
      </c>
      <c r="D34" s="223" t="s">
        <v>214</v>
      </c>
      <c r="E34" s="247"/>
      <c r="F34" s="202"/>
      <c r="G34" s="290"/>
      <c r="H34" s="205"/>
      <c r="I34" s="205"/>
      <c r="J34" s="205"/>
      <c r="K34" s="205"/>
      <c r="L34" s="205"/>
      <c r="M34" s="206"/>
      <c r="N34" s="206"/>
      <c r="O34" s="206"/>
      <c r="P34" s="206"/>
      <c r="Q34" s="206"/>
      <c r="R34" s="202"/>
      <c r="S34" s="207"/>
      <c r="T34" s="208"/>
      <c r="U34" s="209"/>
      <c r="V34" s="307"/>
      <c r="W34" s="201">
        <v>10</v>
      </c>
      <c r="X34" s="202"/>
      <c r="Y34" s="202">
        <v>10</v>
      </c>
      <c r="Z34" s="202"/>
      <c r="AA34" s="202"/>
      <c r="AB34" s="202"/>
      <c r="AC34" s="202"/>
      <c r="AD34" s="202"/>
      <c r="AE34" s="202"/>
      <c r="AF34" s="202"/>
      <c r="AG34" s="202"/>
      <c r="AH34" s="202"/>
      <c r="AI34" s="202"/>
      <c r="AJ34" s="202"/>
      <c r="AK34" s="207">
        <f t="shared" ref="AK34" si="27">SUM(W34:AH34)</f>
        <v>20</v>
      </c>
      <c r="AL34" s="207">
        <f t="shared" ref="AL34" si="28">SUM(W34:AJ34)</f>
        <v>20</v>
      </c>
      <c r="AM34" s="203" t="s">
        <v>239</v>
      </c>
      <c r="AN34" s="204">
        <v>2</v>
      </c>
      <c r="AO34" s="214">
        <f t="shared" ref="AO34:AO58" si="29">T34+AL34</f>
        <v>20</v>
      </c>
      <c r="AP34" s="212">
        <f t="shared" ref="AP34:AP43" si="30">V34+AN34</f>
        <v>2</v>
      </c>
    </row>
    <row r="35" spans="2:42" ht="15" customHeight="1" x14ac:dyDescent="0.2">
      <c r="B35" s="198">
        <v>15</v>
      </c>
      <c r="C35" s="199" t="s">
        <v>225</v>
      </c>
      <c r="D35" s="223" t="s">
        <v>81</v>
      </c>
      <c r="E35" s="247">
        <v>10</v>
      </c>
      <c r="F35" s="202"/>
      <c r="G35" s="202"/>
      <c r="H35" s="202"/>
      <c r="I35" s="202"/>
      <c r="J35" s="202"/>
      <c r="K35" s="202"/>
      <c r="L35" s="202"/>
      <c r="M35" s="202"/>
      <c r="N35" s="202"/>
      <c r="O35" s="202"/>
      <c r="P35" s="202"/>
      <c r="Q35" s="202"/>
      <c r="R35" s="202"/>
      <c r="S35" s="207">
        <f t="shared" ref="S35:S41" si="31">SUM(E35:P35)</f>
        <v>10</v>
      </c>
      <c r="T35" s="207">
        <f t="shared" ref="T35:T41" si="32">SUM(E35:R35)</f>
        <v>10</v>
      </c>
      <c r="U35" s="203" t="s">
        <v>242</v>
      </c>
      <c r="V35" s="204">
        <v>1</v>
      </c>
      <c r="W35" s="201"/>
      <c r="X35" s="205"/>
      <c r="Y35" s="202"/>
      <c r="Z35" s="205"/>
      <c r="AA35" s="205"/>
      <c r="AB35" s="205"/>
      <c r="AC35" s="205"/>
      <c r="AD35" s="205"/>
      <c r="AE35" s="206"/>
      <c r="AF35" s="206"/>
      <c r="AG35" s="206"/>
      <c r="AH35" s="206"/>
      <c r="AI35" s="206"/>
      <c r="AJ35" s="202"/>
      <c r="AK35" s="207"/>
      <c r="AL35" s="208"/>
      <c r="AM35" s="209"/>
      <c r="AN35" s="210"/>
      <c r="AO35" s="214">
        <f t="shared" si="29"/>
        <v>10</v>
      </c>
      <c r="AP35" s="212">
        <f t="shared" si="30"/>
        <v>1</v>
      </c>
    </row>
    <row r="36" spans="2:42" ht="15" customHeight="1" x14ac:dyDescent="0.2">
      <c r="B36" s="222">
        <v>16</v>
      </c>
      <c r="C36" s="199" t="s">
        <v>225</v>
      </c>
      <c r="D36" s="223" t="s">
        <v>80</v>
      </c>
      <c r="E36" s="247">
        <v>10</v>
      </c>
      <c r="F36" s="202"/>
      <c r="G36" s="202">
        <v>5</v>
      </c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207">
        <f t="shared" si="31"/>
        <v>15</v>
      </c>
      <c r="T36" s="207">
        <f t="shared" si="32"/>
        <v>15</v>
      </c>
      <c r="U36" s="203" t="s">
        <v>242</v>
      </c>
      <c r="V36" s="204">
        <v>1</v>
      </c>
      <c r="W36" s="201"/>
      <c r="X36" s="205"/>
      <c r="Y36" s="202"/>
      <c r="Z36" s="205"/>
      <c r="AA36" s="205"/>
      <c r="AB36" s="205"/>
      <c r="AC36" s="205"/>
      <c r="AD36" s="205"/>
      <c r="AE36" s="206"/>
      <c r="AF36" s="206"/>
      <c r="AG36" s="206"/>
      <c r="AH36" s="206"/>
      <c r="AI36" s="206"/>
      <c r="AJ36" s="202"/>
      <c r="AK36" s="207"/>
      <c r="AL36" s="208"/>
      <c r="AM36" s="209"/>
      <c r="AN36" s="210"/>
      <c r="AO36" s="214">
        <f t="shared" si="29"/>
        <v>15</v>
      </c>
      <c r="AP36" s="212">
        <f t="shared" si="30"/>
        <v>1</v>
      </c>
    </row>
    <row r="37" spans="2:42" ht="15" customHeight="1" x14ac:dyDescent="0.2">
      <c r="B37" s="198">
        <v>17</v>
      </c>
      <c r="C37" s="199" t="s">
        <v>225</v>
      </c>
      <c r="D37" s="223" t="s">
        <v>41</v>
      </c>
      <c r="E37" s="247">
        <v>10</v>
      </c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202"/>
      <c r="Q37" s="202"/>
      <c r="R37" s="202"/>
      <c r="S37" s="207">
        <f t="shared" si="31"/>
        <v>10</v>
      </c>
      <c r="T37" s="207">
        <f t="shared" si="32"/>
        <v>10</v>
      </c>
      <c r="U37" s="203" t="s">
        <v>242</v>
      </c>
      <c r="V37" s="204">
        <v>1</v>
      </c>
      <c r="W37" s="201"/>
      <c r="X37" s="205"/>
      <c r="Y37" s="202"/>
      <c r="Z37" s="205"/>
      <c r="AA37" s="240"/>
      <c r="AB37" s="205"/>
      <c r="AC37" s="205"/>
      <c r="AD37" s="205"/>
      <c r="AE37" s="206"/>
      <c r="AF37" s="206"/>
      <c r="AG37" s="206"/>
      <c r="AH37" s="206"/>
      <c r="AI37" s="206"/>
      <c r="AJ37" s="202"/>
      <c r="AK37" s="207"/>
      <c r="AL37" s="208"/>
      <c r="AM37" s="209"/>
      <c r="AN37" s="210"/>
      <c r="AO37" s="214">
        <f t="shared" si="29"/>
        <v>10</v>
      </c>
      <c r="AP37" s="212">
        <f t="shared" si="30"/>
        <v>1</v>
      </c>
    </row>
    <row r="38" spans="2:42" ht="15" customHeight="1" x14ac:dyDescent="0.2">
      <c r="B38" s="222">
        <v>18</v>
      </c>
      <c r="C38" s="199" t="s">
        <v>225</v>
      </c>
      <c r="D38" s="223" t="s">
        <v>73</v>
      </c>
      <c r="E38" s="247">
        <v>10</v>
      </c>
      <c r="F38" s="202"/>
      <c r="G38" s="202">
        <v>5</v>
      </c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7">
        <f t="shared" si="31"/>
        <v>15</v>
      </c>
      <c r="T38" s="207">
        <f t="shared" si="32"/>
        <v>15</v>
      </c>
      <c r="U38" s="203" t="s">
        <v>242</v>
      </c>
      <c r="V38" s="204">
        <v>1</v>
      </c>
      <c r="W38" s="201"/>
      <c r="X38" s="202"/>
      <c r="Y38" s="290"/>
      <c r="Z38" s="205"/>
      <c r="AA38" s="205"/>
      <c r="AB38" s="205"/>
      <c r="AC38" s="205"/>
      <c r="AD38" s="205"/>
      <c r="AE38" s="206"/>
      <c r="AF38" s="206"/>
      <c r="AG38" s="206"/>
      <c r="AH38" s="206"/>
      <c r="AI38" s="206"/>
      <c r="AJ38" s="202"/>
      <c r="AK38" s="207"/>
      <c r="AL38" s="208"/>
      <c r="AM38" s="209"/>
      <c r="AN38" s="210"/>
      <c r="AO38" s="214">
        <f t="shared" si="29"/>
        <v>15</v>
      </c>
      <c r="AP38" s="212">
        <f t="shared" si="30"/>
        <v>1</v>
      </c>
    </row>
    <row r="39" spans="2:42" ht="15" customHeight="1" x14ac:dyDescent="0.2">
      <c r="B39" s="198">
        <v>19</v>
      </c>
      <c r="C39" s="199" t="s">
        <v>225</v>
      </c>
      <c r="D39" s="223" t="s">
        <v>166</v>
      </c>
      <c r="E39" s="247">
        <v>10</v>
      </c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202"/>
      <c r="Q39" s="202"/>
      <c r="R39" s="202"/>
      <c r="S39" s="207">
        <f t="shared" si="31"/>
        <v>10</v>
      </c>
      <c r="T39" s="207">
        <f t="shared" si="32"/>
        <v>10</v>
      </c>
      <c r="U39" s="203" t="s">
        <v>242</v>
      </c>
      <c r="V39" s="204">
        <v>1</v>
      </c>
      <c r="W39" s="201"/>
      <c r="X39" s="205"/>
      <c r="Y39" s="202"/>
      <c r="Z39" s="205"/>
      <c r="AA39" s="205"/>
      <c r="AB39" s="205"/>
      <c r="AC39" s="205"/>
      <c r="AD39" s="205"/>
      <c r="AE39" s="206"/>
      <c r="AF39" s="206"/>
      <c r="AG39" s="206"/>
      <c r="AH39" s="206"/>
      <c r="AI39" s="206"/>
      <c r="AJ39" s="202"/>
      <c r="AK39" s="207"/>
      <c r="AL39" s="208"/>
      <c r="AM39" s="209"/>
      <c r="AN39" s="210"/>
      <c r="AO39" s="214">
        <f t="shared" si="29"/>
        <v>10</v>
      </c>
      <c r="AP39" s="212">
        <f t="shared" si="30"/>
        <v>1</v>
      </c>
    </row>
    <row r="40" spans="2:42" ht="15" customHeight="1" x14ac:dyDescent="0.2">
      <c r="B40" s="222">
        <v>20</v>
      </c>
      <c r="C40" s="199" t="s">
        <v>225</v>
      </c>
      <c r="D40" s="223" t="s">
        <v>74</v>
      </c>
      <c r="E40" s="247">
        <v>5</v>
      </c>
      <c r="F40" s="202"/>
      <c r="G40" s="202">
        <v>5</v>
      </c>
      <c r="H40" s="202"/>
      <c r="I40" s="202"/>
      <c r="J40" s="202"/>
      <c r="K40" s="202"/>
      <c r="L40" s="202"/>
      <c r="M40" s="202"/>
      <c r="N40" s="202"/>
      <c r="O40" s="202"/>
      <c r="P40" s="202"/>
      <c r="Q40" s="202"/>
      <c r="R40" s="202"/>
      <c r="S40" s="207">
        <f t="shared" si="31"/>
        <v>10</v>
      </c>
      <c r="T40" s="207">
        <f t="shared" si="32"/>
        <v>10</v>
      </c>
      <c r="U40" s="203" t="s">
        <v>242</v>
      </c>
      <c r="V40" s="204">
        <v>1</v>
      </c>
      <c r="W40" s="247"/>
      <c r="X40" s="202"/>
      <c r="Y40" s="202"/>
      <c r="Z40" s="202"/>
      <c r="AA40" s="202"/>
      <c r="AB40" s="202"/>
      <c r="AC40" s="202"/>
      <c r="AD40" s="202"/>
      <c r="AE40" s="202"/>
      <c r="AF40" s="202"/>
      <c r="AG40" s="202"/>
      <c r="AH40" s="202"/>
      <c r="AI40" s="202"/>
      <c r="AJ40" s="202"/>
      <c r="AK40" s="207"/>
      <c r="AL40" s="207"/>
      <c r="AM40" s="203"/>
      <c r="AN40" s="204"/>
      <c r="AO40" s="214">
        <f t="shared" si="29"/>
        <v>10</v>
      </c>
      <c r="AP40" s="212">
        <f t="shared" si="30"/>
        <v>1</v>
      </c>
    </row>
    <row r="41" spans="2:42" ht="15" customHeight="1" x14ac:dyDescent="0.2">
      <c r="B41" s="198">
        <v>21</v>
      </c>
      <c r="C41" s="199" t="s">
        <v>225</v>
      </c>
      <c r="D41" s="223" t="s">
        <v>35</v>
      </c>
      <c r="E41" s="247"/>
      <c r="F41" s="202"/>
      <c r="G41" s="202"/>
      <c r="H41" s="202"/>
      <c r="I41" s="202"/>
      <c r="J41" s="202"/>
      <c r="K41" s="202"/>
      <c r="L41" s="202"/>
      <c r="M41" s="202"/>
      <c r="N41" s="202"/>
      <c r="O41" s="202"/>
      <c r="P41" s="202">
        <v>30</v>
      </c>
      <c r="Q41" s="202"/>
      <c r="R41" s="202"/>
      <c r="S41" s="207">
        <f t="shared" si="31"/>
        <v>30</v>
      </c>
      <c r="T41" s="207">
        <f t="shared" si="32"/>
        <v>30</v>
      </c>
      <c r="U41" s="209" t="s">
        <v>105</v>
      </c>
      <c r="V41" s="246"/>
      <c r="W41" s="201"/>
      <c r="X41" s="205"/>
      <c r="Y41" s="202"/>
      <c r="Z41" s="205"/>
      <c r="AA41" s="205"/>
      <c r="AB41" s="205"/>
      <c r="AC41" s="205"/>
      <c r="AD41" s="205"/>
      <c r="AE41" s="206"/>
      <c r="AF41" s="206"/>
      <c r="AG41" s="206"/>
      <c r="AH41" s="206"/>
      <c r="AI41" s="206"/>
      <c r="AJ41" s="202"/>
      <c r="AK41" s="207"/>
      <c r="AL41" s="208"/>
      <c r="AM41" s="209"/>
      <c r="AN41" s="210"/>
      <c r="AO41" s="214">
        <f t="shared" si="29"/>
        <v>30</v>
      </c>
      <c r="AP41" s="212">
        <f t="shared" si="30"/>
        <v>0</v>
      </c>
    </row>
    <row r="42" spans="2:42" ht="15" customHeight="1" x14ac:dyDescent="0.2">
      <c r="B42" s="222">
        <v>22</v>
      </c>
      <c r="C42" s="199" t="s">
        <v>225</v>
      </c>
      <c r="D42" s="223" t="s">
        <v>36</v>
      </c>
      <c r="E42" s="247"/>
      <c r="F42" s="202"/>
      <c r="G42" s="202"/>
      <c r="H42" s="206"/>
      <c r="I42" s="206"/>
      <c r="J42" s="206"/>
      <c r="K42" s="206"/>
      <c r="L42" s="206"/>
      <c r="M42" s="206"/>
      <c r="N42" s="206"/>
      <c r="O42" s="206"/>
      <c r="P42" s="206"/>
      <c r="Q42" s="206"/>
      <c r="R42" s="202"/>
      <c r="S42" s="207"/>
      <c r="T42" s="208"/>
      <c r="U42" s="231"/>
      <c r="V42" s="307"/>
      <c r="W42" s="201"/>
      <c r="X42" s="202"/>
      <c r="Y42" s="202"/>
      <c r="Z42" s="202"/>
      <c r="AA42" s="202"/>
      <c r="AB42" s="202"/>
      <c r="AC42" s="202"/>
      <c r="AD42" s="202"/>
      <c r="AE42" s="202"/>
      <c r="AF42" s="202"/>
      <c r="AG42" s="202"/>
      <c r="AH42" s="202">
        <v>30</v>
      </c>
      <c r="AI42" s="202"/>
      <c r="AJ42" s="202"/>
      <c r="AK42" s="207">
        <f t="shared" ref="AK42" si="33">SUM(W42:AH42)</f>
        <v>30</v>
      </c>
      <c r="AL42" s="207">
        <f t="shared" ref="AL42" si="34">SUM(W42:AJ42)</f>
        <v>30</v>
      </c>
      <c r="AM42" s="209" t="s">
        <v>105</v>
      </c>
      <c r="AN42" s="226"/>
      <c r="AO42" s="214">
        <f t="shared" si="29"/>
        <v>30</v>
      </c>
      <c r="AP42" s="212">
        <f t="shared" si="30"/>
        <v>0</v>
      </c>
    </row>
    <row r="43" spans="2:42" ht="15" customHeight="1" thickBot="1" x14ac:dyDescent="0.25">
      <c r="B43" s="198">
        <v>23</v>
      </c>
      <c r="C43" s="199" t="s">
        <v>225</v>
      </c>
      <c r="D43" s="318" t="s">
        <v>124</v>
      </c>
      <c r="E43" s="309">
        <v>10</v>
      </c>
      <c r="F43" s="283"/>
      <c r="G43" s="283"/>
      <c r="H43" s="283"/>
      <c r="I43" s="283"/>
      <c r="J43" s="283"/>
      <c r="K43" s="283"/>
      <c r="L43" s="283"/>
      <c r="M43" s="283"/>
      <c r="N43" s="283"/>
      <c r="O43" s="283"/>
      <c r="P43" s="283"/>
      <c r="Q43" s="283"/>
      <c r="R43" s="283"/>
      <c r="S43" s="237">
        <f t="shared" ref="S43" si="35">SUM(E43:P43)</f>
        <v>10</v>
      </c>
      <c r="T43" s="237">
        <f t="shared" ref="T43" si="36">SUM(E43:R43)</f>
        <v>10</v>
      </c>
      <c r="U43" s="203" t="s">
        <v>242</v>
      </c>
      <c r="V43" s="299">
        <v>1</v>
      </c>
      <c r="W43" s="309"/>
      <c r="X43" s="283"/>
      <c r="Y43" s="283"/>
      <c r="Z43" s="283"/>
      <c r="AA43" s="283"/>
      <c r="AB43" s="283"/>
      <c r="AC43" s="283"/>
      <c r="AD43" s="283"/>
      <c r="AE43" s="283"/>
      <c r="AF43" s="283"/>
      <c r="AG43" s="283"/>
      <c r="AH43" s="283"/>
      <c r="AI43" s="283"/>
      <c r="AJ43" s="283"/>
      <c r="AK43" s="237"/>
      <c r="AL43" s="237"/>
      <c r="AM43" s="288"/>
      <c r="AN43" s="299"/>
      <c r="AO43" s="266">
        <f t="shared" si="29"/>
        <v>10</v>
      </c>
      <c r="AP43" s="219">
        <f t="shared" si="30"/>
        <v>1</v>
      </c>
    </row>
    <row r="44" spans="2:42" ht="15" customHeight="1" thickBot="1" x14ac:dyDescent="0.25">
      <c r="B44" s="380" t="s">
        <v>44</v>
      </c>
      <c r="C44" s="381"/>
      <c r="D44" s="381"/>
      <c r="E44" s="220">
        <f>SUM(E31:E43)</f>
        <v>75</v>
      </c>
      <c r="F44" s="220">
        <f t="shared" ref="F44:AP44" si="37">SUM(F31:F43)</f>
        <v>0</v>
      </c>
      <c r="G44" s="220">
        <f t="shared" si="37"/>
        <v>15</v>
      </c>
      <c r="H44" s="220">
        <f t="shared" si="37"/>
        <v>0</v>
      </c>
      <c r="I44" s="220">
        <f t="shared" si="37"/>
        <v>0</v>
      </c>
      <c r="J44" s="220">
        <f t="shared" si="37"/>
        <v>0</v>
      </c>
      <c r="K44" s="220">
        <f t="shared" si="37"/>
        <v>0</v>
      </c>
      <c r="L44" s="220">
        <f t="shared" si="37"/>
        <v>0</v>
      </c>
      <c r="M44" s="220">
        <f t="shared" si="37"/>
        <v>0</v>
      </c>
      <c r="N44" s="220">
        <f t="shared" si="37"/>
        <v>30</v>
      </c>
      <c r="O44" s="220">
        <f t="shared" si="37"/>
        <v>0</v>
      </c>
      <c r="P44" s="220">
        <f t="shared" si="37"/>
        <v>30</v>
      </c>
      <c r="Q44" s="220">
        <f t="shared" si="37"/>
        <v>0</v>
      </c>
      <c r="R44" s="220">
        <f t="shared" si="37"/>
        <v>0</v>
      </c>
      <c r="S44" s="220">
        <f>SUM(S31:S43)</f>
        <v>150</v>
      </c>
      <c r="T44" s="220">
        <f t="shared" si="37"/>
        <v>150</v>
      </c>
      <c r="U44" s="220"/>
      <c r="V44" s="221">
        <f>SUM(V31:V43)</f>
        <v>9</v>
      </c>
      <c r="W44" s="220">
        <f t="shared" si="37"/>
        <v>10</v>
      </c>
      <c r="X44" s="220">
        <f t="shared" si="37"/>
        <v>0</v>
      </c>
      <c r="Y44" s="220">
        <f t="shared" si="37"/>
        <v>10</v>
      </c>
      <c r="Z44" s="220">
        <f t="shared" si="37"/>
        <v>0</v>
      </c>
      <c r="AA44" s="220">
        <f t="shared" si="37"/>
        <v>0</v>
      </c>
      <c r="AB44" s="220">
        <f t="shared" si="37"/>
        <v>0</v>
      </c>
      <c r="AC44" s="220">
        <f t="shared" si="37"/>
        <v>0</v>
      </c>
      <c r="AD44" s="220">
        <f t="shared" si="37"/>
        <v>0</v>
      </c>
      <c r="AE44" s="220">
        <f t="shared" si="37"/>
        <v>0</v>
      </c>
      <c r="AF44" s="220">
        <f t="shared" si="37"/>
        <v>30</v>
      </c>
      <c r="AG44" s="220">
        <f t="shared" si="37"/>
        <v>0</v>
      </c>
      <c r="AH44" s="220">
        <f t="shared" si="37"/>
        <v>30</v>
      </c>
      <c r="AI44" s="220">
        <f t="shared" si="37"/>
        <v>0</v>
      </c>
      <c r="AJ44" s="220">
        <f t="shared" si="37"/>
        <v>0</v>
      </c>
      <c r="AK44" s="220">
        <f>SUM(AK31:AK43)</f>
        <v>80</v>
      </c>
      <c r="AL44" s="220">
        <f t="shared" si="37"/>
        <v>80</v>
      </c>
      <c r="AM44" s="220"/>
      <c r="AN44" s="221">
        <f>SUM(AN31:AN43)</f>
        <v>3</v>
      </c>
      <c r="AO44" s="220">
        <f t="shared" si="37"/>
        <v>230</v>
      </c>
      <c r="AP44" s="221">
        <f t="shared" si="37"/>
        <v>12</v>
      </c>
    </row>
    <row r="45" spans="2:42" ht="15" customHeight="1" thickBot="1" x14ac:dyDescent="0.25">
      <c r="B45" s="377" t="s">
        <v>77</v>
      </c>
      <c r="C45" s="378"/>
      <c r="D45" s="378"/>
      <c r="E45" s="378"/>
      <c r="F45" s="378"/>
      <c r="G45" s="378"/>
      <c r="H45" s="378"/>
      <c r="I45" s="378"/>
      <c r="J45" s="378"/>
      <c r="K45" s="378"/>
      <c r="L45" s="378"/>
      <c r="M45" s="378"/>
      <c r="N45" s="378"/>
      <c r="O45" s="378"/>
      <c r="P45" s="378"/>
      <c r="Q45" s="378"/>
      <c r="R45" s="378"/>
      <c r="S45" s="378"/>
      <c r="T45" s="378"/>
      <c r="U45" s="378"/>
      <c r="V45" s="378"/>
      <c r="W45" s="378"/>
      <c r="X45" s="378"/>
      <c r="Y45" s="378"/>
      <c r="Z45" s="378"/>
      <c r="AA45" s="378"/>
      <c r="AB45" s="378"/>
      <c r="AC45" s="378"/>
      <c r="AD45" s="378"/>
      <c r="AE45" s="378"/>
      <c r="AF45" s="378"/>
      <c r="AG45" s="378"/>
      <c r="AH45" s="378"/>
      <c r="AI45" s="378"/>
      <c r="AJ45" s="378"/>
      <c r="AK45" s="378"/>
      <c r="AL45" s="378"/>
      <c r="AM45" s="378"/>
      <c r="AN45" s="378"/>
      <c r="AO45" s="378"/>
      <c r="AP45" s="379"/>
    </row>
    <row r="46" spans="2:42" ht="15" customHeight="1" x14ac:dyDescent="0.2">
      <c r="B46" s="256">
        <v>24</v>
      </c>
      <c r="C46" s="291" t="s">
        <v>225</v>
      </c>
      <c r="D46" s="267" t="s">
        <v>25</v>
      </c>
      <c r="E46" s="201">
        <v>20</v>
      </c>
      <c r="F46" s="202"/>
      <c r="G46" s="202">
        <v>5</v>
      </c>
      <c r="H46" s="260"/>
      <c r="I46" s="260"/>
      <c r="J46" s="260"/>
      <c r="K46" s="260"/>
      <c r="L46" s="260"/>
      <c r="M46" s="260"/>
      <c r="N46" s="260"/>
      <c r="O46" s="260"/>
      <c r="P46" s="260"/>
      <c r="Q46" s="260"/>
      <c r="R46" s="260"/>
      <c r="S46" s="260">
        <f t="shared" ref="S46" si="38">SUM(E46:P46)</f>
        <v>25</v>
      </c>
      <c r="T46" s="260">
        <f t="shared" ref="T46" si="39">SUM(E46:R46)</f>
        <v>25</v>
      </c>
      <c r="U46" s="203" t="s">
        <v>242</v>
      </c>
      <c r="V46" s="258">
        <v>1</v>
      </c>
      <c r="W46" s="259"/>
      <c r="X46" s="228"/>
      <c r="Y46" s="229"/>
      <c r="Z46" s="228"/>
      <c r="AA46" s="280"/>
      <c r="AB46" s="228"/>
      <c r="AC46" s="228"/>
      <c r="AD46" s="228"/>
      <c r="AE46" s="230"/>
      <c r="AF46" s="230"/>
      <c r="AG46" s="230"/>
      <c r="AH46" s="230"/>
      <c r="AI46" s="230"/>
      <c r="AJ46" s="229"/>
      <c r="AK46" s="207"/>
      <c r="AL46" s="207"/>
      <c r="AM46" s="231"/>
      <c r="AN46" s="232"/>
      <c r="AO46" s="214">
        <f>T46+AL46</f>
        <v>25</v>
      </c>
      <c r="AP46" s="212">
        <f t="shared" ref="AP46:AP55" si="40">V46+AN46</f>
        <v>1</v>
      </c>
    </row>
    <row r="47" spans="2:42" ht="15" customHeight="1" x14ac:dyDescent="0.2">
      <c r="B47" s="222">
        <v>25</v>
      </c>
      <c r="C47" s="199" t="s">
        <v>225</v>
      </c>
      <c r="D47" s="200" t="s">
        <v>26</v>
      </c>
      <c r="E47" s="201"/>
      <c r="F47" s="202"/>
      <c r="G47" s="290"/>
      <c r="H47" s="205"/>
      <c r="I47" s="205"/>
      <c r="J47" s="205"/>
      <c r="K47" s="205"/>
      <c r="L47" s="205"/>
      <c r="M47" s="206"/>
      <c r="N47" s="206"/>
      <c r="O47" s="206"/>
      <c r="P47" s="206"/>
      <c r="Q47" s="206"/>
      <c r="R47" s="202"/>
      <c r="S47" s="207"/>
      <c r="T47" s="208"/>
      <c r="U47" s="209"/>
      <c r="V47" s="307"/>
      <c r="W47" s="201">
        <v>10</v>
      </c>
      <c r="X47" s="202"/>
      <c r="Y47" s="202">
        <v>5</v>
      </c>
      <c r="Z47" s="202"/>
      <c r="AA47" s="202"/>
      <c r="AB47" s="202"/>
      <c r="AC47" s="202"/>
      <c r="AD47" s="202"/>
      <c r="AE47" s="202"/>
      <c r="AF47" s="202"/>
      <c r="AG47" s="202"/>
      <c r="AH47" s="202"/>
      <c r="AI47" s="202"/>
      <c r="AJ47" s="202"/>
      <c r="AK47" s="202">
        <f t="shared" ref="AK47" si="41">SUM(W47:AH47)</f>
        <v>15</v>
      </c>
      <c r="AL47" s="202">
        <f t="shared" ref="AL47" si="42">SUM(W47:AJ47)</f>
        <v>15</v>
      </c>
      <c r="AM47" s="203" t="s">
        <v>242</v>
      </c>
      <c r="AN47" s="204">
        <v>1</v>
      </c>
      <c r="AO47" s="214">
        <f t="shared" ref="AO47:AO55" si="43">T47+AL47</f>
        <v>15</v>
      </c>
      <c r="AP47" s="212">
        <f t="shared" si="40"/>
        <v>1</v>
      </c>
    </row>
    <row r="48" spans="2:42" ht="15" customHeight="1" x14ac:dyDescent="0.2">
      <c r="B48" s="198">
        <v>26</v>
      </c>
      <c r="C48" s="199" t="s">
        <v>225</v>
      </c>
      <c r="D48" s="223" t="s">
        <v>84</v>
      </c>
      <c r="E48" s="201">
        <v>15</v>
      </c>
      <c r="F48" s="202"/>
      <c r="G48" s="202">
        <v>15</v>
      </c>
      <c r="H48" s="202"/>
      <c r="I48" s="202"/>
      <c r="J48" s="202"/>
      <c r="K48" s="202"/>
      <c r="L48" s="202"/>
      <c r="M48" s="202"/>
      <c r="N48" s="202"/>
      <c r="O48" s="202"/>
      <c r="P48" s="202"/>
      <c r="Q48" s="202"/>
      <c r="R48" s="202"/>
      <c r="S48" s="202">
        <f t="shared" ref="S48" si="44">SUM(E48:P48)</f>
        <v>30</v>
      </c>
      <c r="T48" s="202">
        <f t="shared" ref="T48" si="45">SUM(E48:R48)</f>
        <v>30</v>
      </c>
      <c r="U48" s="203" t="s">
        <v>242</v>
      </c>
      <c r="V48" s="204">
        <v>1</v>
      </c>
      <c r="W48" s="201"/>
      <c r="X48" s="205"/>
      <c r="Y48" s="202"/>
      <c r="Z48" s="205"/>
      <c r="AA48" s="205"/>
      <c r="AB48" s="205"/>
      <c r="AC48" s="205"/>
      <c r="AD48" s="205"/>
      <c r="AE48" s="206"/>
      <c r="AF48" s="206"/>
      <c r="AG48" s="206"/>
      <c r="AH48" s="206"/>
      <c r="AI48" s="206"/>
      <c r="AJ48" s="202"/>
      <c r="AK48" s="207"/>
      <c r="AL48" s="208"/>
      <c r="AM48" s="209"/>
      <c r="AN48" s="210"/>
      <c r="AO48" s="214">
        <f t="shared" si="43"/>
        <v>30</v>
      </c>
      <c r="AP48" s="212">
        <f t="shared" si="40"/>
        <v>1</v>
      </c>
    </row>
    <row r="49" spans="2:42" ht="15" customHeight="1" x14ac:dyDescent="0.2">
      <c r="B49" s="222">
        <v>27</v>
      </c>
      <c r="C49" s="199" t="s">
        <v>225</v>
      </c>
      <c r="D49" s="223" t="s">
        <v>85</v>
      </c>
      <c r="E49" s="201"/>
      <c r="F49" s="202"/>
      <c r="G49" s="202"/>
      <c r="H49" s="206"/>
      <c r="I49" s="206"/>
      <c r="J49" s="206"/>
      <c r="K49" s="206"/>
      <c r="L49" s="206"/>
      <c r="M49" s="206"/>
      <c r="N49" s="206"/>
      <c r="O49" s="206"/>
      <c r="P49" s="206"/>
      <c r="Q49" s="206"/>
      <c r="R49" s="202"/>
      <c r="S49" s="207"/>
      <c r="T49" s="208"/>
      <c r="U49" s="231"/>
      <c r="V49" s="307"/>
      <c r="W49" s="201">
        <v>10</v>
      </c>
      <c r="X49" s="202"/>
      <c r="Y49" s="202">
        <v>20</v>
      </c>
      <c r="Z49" s="202"/>
      <c r="AA49" s="202"/>
      <c r="AB49" s="202"/>
      <c r="AC49" s="202"/>
      <c r="AD49" s="202"/>
      <c r="AE49" s="202"/>
      <c r="AF49" s="202"/>
      <c r="AG49" s="202"/>
      <c r="AH49" s="202"/>
      <c r="AI49" s="202"/>
      <c r="AJ49" s="202"/>
      <c r="AK49" s="202">
        <f t="shared" ref="AK49:AK51" si="46">SUM(W49:AH49)</f>
        <v>30</v>
      </c>
      <c r="AL49" s="202">
        <f t="shared" ref="AL49:AL51" si="47">SUM(W49:AJ49)</f>
        <v>30</v>
      </c>
      <c r="AM49" s="209" t="s">
        <v>239</v>
      </c>
      <c r="AN49" s="204">
        <v>2</v>
      </c>
      <c r="AO49" s="214">
        <f t="shared" si="43"/>
        <v>30</v>
      </c>
      <c r="AP49" s="212">
        <f t="shared" si="40"/>
        <v>2</v>
      </c>
    </row>
    <row r="50" spans="2:42" ht="15" customHeight="1" x14ac:dyDescent="0.2">
      <c r="B50" s="198">
        <v>28</v>
      </c>
      <c r="C50" s="199" t="s">
        <v>225</v>
      </c>
      <c r="D50" s="223" t="s">
        <v>86</v>
      </c>
      <c r="E50" s="201"/>
      <c r="F50" s="202"/>
      <c r="G50" s="202"/>
      <c r="H50" s="206"/>
      <c r="I50" s="208"/>
      <c r="J50" s="206"/>
      <c r="K50" s="206"/>
      <c r="L50" s="206"/>
      <c r="M50" s="206"/>
      <c r="N50" s="206"/>
      <c r="O50" s="206"/>
      <c r="P50" s="206"/>
      <c r="Q50" s="206"/>
      <c r="R50" s="202"/>
      <c r="S50" s="207"/>
      <c r="T50" s="208"/>
      <c r="U50" s="209"/>
      <c r="V50" s="307"/>
      <c r="W50" s="201"/>
      <c r="X50" s="202"/>
      <c r="Y50" s="202"/>
      <c r="Z50" s="202"/>
      <c r="AA50" s="202"/>
      <c r="AB50" s="202"/>
      <c r="AC50" s="202"/>
      <c r="AD50" s="202"/>
      <c r="AE50" s="202"/>
      <c r="AF50" s="202"/>
      <c r="AG50" s="202"/>
      <c r="AH50" s="202">
        <v>25</v>
      </c>
      <c r="AI50" s="202"/>
      <c r="AJ50" s="202"/>
      <c r="AK50" s="202">
        <f t="shared" si="46"/>
        <v>25</v>
      </c>
      <c r="AL50" s="202">
        <f t="shared" si="47"/>
        <v>25</v>
      </c>
      <c r="AM50" s="203" t="s">
        <v>242</v>
      </c>
      <c r="AN50" s="204">
        <v>1</v>
      </c>
      <c r="AO50" s="214">
        <f t="shared" si="43"/>
        <v>25</v>
      </c>
      <c r="AP50" s="212">
        <f t="shared" si="40"/>
        <v>1</v>
      </c>
    </row>
    <row r="51" spans="2:42" ht="15" customHeight="1" x14ac:dyDescent="0.2">
      <c r="B51" s="222">
        <v>29</v>
      </c>
      <c r="C51" s="199" t="s">
        <v>225</v>
      </c>
      <c r="D51" s="200" t="s">
        <v>24</v>
      </c>
      <c r="E51" s="201"/>
      <c r="F51" s="202"/>
      <c r="G51" s="202"/>
      <c r="H51" s="206"/>
      <c r="I51" s="206"/>
      <c r="J51" s="206"/>
      <c r="K51" s="206"/>
      <c r="L51" s="206"/>
      <c r="M51" s="206"/>
      <c r="N51" s="206"/>
      <c r="O51" s="206"/>
      <c r="P51" s="206"/>
      <c r="Q51" s="206"/>
      <c r="R51" s="202"/>
      <c r="S51" s="207"/>
      <c r="T51" s="208"/>
      <c r="U51" s="209"/>
      <c r="V51" s="307"/>
      <c r="W51" s="201">
        <v>15</v>
      </c>
      <c r="X51" s="202"/>
      <c r="Y51" s="202"/>
      <c r="Z51" s="202">
        <v>30</v>
      </c>
      <c r="AA51" s="202"/>
      <c r="AB51" s="202"/>
      <c r="AC51" s="202"/>
      <c r="AD51" s="202"/>
      <c r="AE51" s="202"/>
      <c r="AF51" s="202"/>
      <c r="AG51" s="202"/>
      <c r="AH51" s="202"/>
      <c r="AI51" s="202"/>
      <c r="AJ51" s="202"/>
      <c r="AK51" s="202">
        <f t="shared" si="46"/>
        <v>45</v>
      </c>
      <c r="AL51" s="202">
        <f t="shared" si="47"/>
        <v>45</v>
      </c>
      <c r="AM51" s="203" t="s">
        <v>242</v>
      </c>
      <c r="AN51" s="204">
        <v>3</v>
      </c>
      <c r="AO51" s="214">
        <f t="shared" si="43"/>
        <v>45</v>
      </c>
      <c r="AP51" s="212">
        <f t="shared" si="40"/>
        <v>3</v>
      </c>
    </row>
    <row r="52" spans="2:42" ht="15" customHeight="1" x14ac:dyDescent="0.2">
      <c r="B52" s="198">
        <v>30</v>
      </c>
      <c r="C52" s="199" t="s">
        <v>225</v>
      </c>
      <c r="D52" s="200" t="s">
        <v>117</v>
      </c>
      <c r="E52" s="201">
        <v>10</v>
      </c>
      <c r="F52" s="202"/>
      <c r="G52" s="202"/>
      <c r="H52" s="202">
        <v>40</v>
      </c>
      <c r="I52" s="202"/>
      <c r="J52" s="202"/>
      <c r="K52" s="202"/>
      <c r="L52" s="202"/>
      <c r="M52" s="202"/>
      <c r="N52" s="202"/>
      <c r="O52" s="202"/>
      <c r="P52" s="202"/>
      <c r="Q52" s="202"/>
      <c r="R52" s="202"/>
      <c r="S52" s="202">
        <f t="shared" ref="S52" si="48">SUM(E52:P52)</f>
        <v>50</v>
      </c>
      <c r="T52" s="202">
        <f t="shared" ref="T52" si="49">SUM(E52:R52)</f>
        <v>50</v>
      </c>
      <c r="U52" s="203" t="s">
        <v>242</v>
      </c>
      <c r="V52" s="204">
        <v>2</v>
      </c>
      <c r="W52" s="201"/>
      <c r="X52" s="205"/>
      <c r="Y52" s="202"/>
      <c r="Z52" s="205"/>
      <c r="AA52" s="205"/>
      <c r="AB52" s="205"/>
      <c r="AC52" s="205"/>
      <c r="AD52" s="205"/>
      <c r="AE52" s="206"/>
      <c r="AF52" s="206"/>
      <c r="AG52" s="206"/>
      <c r="AH52" s="206"/>
      <c r="AI52" s="206"/>
      <c r="AJ52" s="202"/>
      <c r="AK52" s="207"/>
      <c r="AL52" s="208"/>
      <c r="AM52" s="209"/>
      <c r="AN52" s="210"/>
      <c r="AO52" s="214">
        <f t="shared" si="43"/>
        <v>50</v>
      </c>
      <c r="AP52" s="212">
        <f t="shared" si="40"/>
        <v>2</v>
      </c>
    </row>
    <row r="53" spans="2:42" ht="15" customHeight="1" x14ac:dyDescent="0.2">
      <c r="B53" s="222">
        <v>31</v>
      </c>
      <c r="C53" s="199" t="s">
        <v>225</v>
      </c>
      <c r="D53" s="200" t="s">
        <v>118</v>
      </c>
      <c r="E53" s="201"/>
      <c r="F53" s="205"/>
      <c r="G53" s="202"/>
      <c r="H53" s="205"/>
      <c r="I53" s="205"/>
      <c r="J53" s="205"/>
      <c r="K53" s="205"/>
      <c r="L53" s="205"/>
      <c r="M53" s="206"/>
      <c r="N53" s="206"/>
      <c r="O53" s="206"/>
      <c r="P53" s="206"/>
      <c r="Q53" s="206"/>
      <c r="R53" s="202"/>
      <c r="S53" s="207"/>
      <c r="T53" s="208"/>
      <c r="U53" s="209"/>
      <c r="V53" s="307"/>
      <c r="W53" s="201">
        <v>10</v>
      </c>
      <c r="X53" s="202"/>
      <c r="Y53" s="202"/>
      <c r="Z53" s="202">
        <v>20</v>
      </c>
      <c r="AA53" s="202"/>
      <c r="AB53" s="202"/>
      <c r="AC53" s="202"/>
      <c r="AD53" s="202"/>
      <c r="AE53" s="202"/>
      <c r="AF53" s="202"/>
      <c r="AG53" s="202"/>
      <c r="AH53" s="202"/>
      <c r="AI53" s="202"/>
      <c r="AJ53" s="202"/>
      <c r="AK53" s="202">
        <f t="shared" ref="AK53:AK54" si="50">SUM(W53:AH53)</f>
        <v>30</v>
      </c>
      <c r="AL53" s="202">
        <f t="shared" ref="AL53:AL54" si="51">SUM(W53:AJ53)</f>
        <v>30</v>
      </c>
      <c r="AM53" s="203" t="s">
        <v>239</v>
      </c>
      <c r="AN53" s="204">
        <v>3</v>
      </c>
      <c r="AO53" s="214">
        <f t="shared" si="43"/>
        <v>30</v>
      </c>
      <c r="AP53" s="212">
        <f t="shared" si="40"/>
        <v>3</v>
      </c>
    </row>
    <row r="54" spans="2:42" ht="15" customHeight="1" x14ac:dyDescent="0.2">
      <c r="B54" s="198">
        <v>32</v>
      </c>
      <c r="C54" s="199" t="s">
        <v>225</v>
      </c>
      <c r="D54" s="200" t="s">
        <v>50</v>
      </c>
      <c r="E54" s="201"/>
      <c r="F54" s="202"/>
      <c r="G54" s="290"/>
      <c r="H54" s="205"/>
      <c r="I54" s="205"/>
      <c r="J54" s="205"/>
      <c r="K54" s="205"/>
      <c r="L54" s="205"/>
      <c r="M54" s="206"/>
      <c r="N54" s="206"/>
      <c r="O54" s="206"/>
      <c r="P54" s="206"/>
      <c r="Q54" s="206"/>
      <c r="R54" s="202"/>
      <c r="S54" s="207"/>
      <c r="T54" s="208"/>
      <c r="U54" s="209"/>
      <c r="V54" s="307"/>
      <c r="W54" s="201">
        <v>10</v>
      </c>
      <c r="X54" s="202"/>
      <c r="Y54" s="202"/>
      <c r="Z54" s="202">
        <v>40</v>
      </c>
      <c r="AA54" s="202"/>
      <c r="AB54" s="202"/>
      <c r="AC54" s="202"/>
      <c r="AD54" s="202"/>
      <c r="AE54" s="202"/>
      <c r="AF54" s="202"/>
      <c r="AG54" s="202"/>
      <c r="AH54" s="202"/>
      <c r="AI54" s="202"/>
      <c r="AJ54" s="202"/>
      <c r="AK54" s="202">
        <f t="shared" si="50"/>
        <v>50</v>
      </c>
      <c r="AL54" s="202">
        <f t="shared" si="51"/>
        <v>50</v>
      </c>
      <c r="AM54" s="203" t="s">
        <v>242</v>
      </c>
      <c r="AN54" s="204">
        <v>2</v>
      </c>
      <c r="AO54" s="214">
        <f t="shared" si="43"/>
        <v>50</v>
      </c>
      <c r="AP54" s="212">
        <f t="shared" si="40"/>
        <v>2</v>
      </c>
    </row>
    <row r="55" spans="2:42" ht="14.45" customHeight="1" thickBot="1" x14ac:dyDescent="0.25">
      <c r="B55" s="263">
        <v>33</v>
      </c>
      <c r="C55" s="292" t="s">
        <v>225</v>
      </c>
      <c r="D55" s="216" t="s">
        <v>229</v>
      </c>
      <c r="E55" s="201">
        <v>10</v>
      </c>
      <c r="F55" s="202"/>
      <c r="G55" s="202">
        <v>20</v>
      </c>
      <c r="H55" s="202"/>
      <c r="I55" s="202"/>
      <c r="J55" s="202"/>
      <c r="K55" s="202"/>
      <c r="L55" s="202"/>
      <c r="M55" s="202"/>
      <c r="N55" s="202"/>
      <c r="O55" s="202"/>
      <c r="P55" s="202"/>
      <c r="Q55" s="202"/>
      <c r="R55" s="202"/>
      <c r="S55" s="202">
        <f t="shared" ref="S55" si="52">SUM(E55:P55)</f>
        <v>30</v>
      </c>
      <c r="T55" s="202">
        <f t="shared" ref="T55" si="53">SUM(E55:R55)</f>
        <v>30</v>
      </c>
      <c r="U55" s="203" t="s">
        <v>242</v>
      </c>
      <c r="V55" s="204">
        <v>2</v>
      </c>
      <c r="W55" s="201"/>
      <c r="X55" s="205"/>
      <c r="Y55" s="202"/>
      <c r="Z55" s="205"/>
      <c r="AA55" s="205"/>
      <c r="AB55" s="205"/>
      <c r="AC55" s="205"/>
      <c r="AD55" s="205"/>
      <c r="AE55" s="206"/>
      <c r="AF55" s="206"/>
      <c r="AG55" s="206"/>
      <c r="AH55" s="206"/>
      <c r="AI55" s="206"/>
      <c r="AJ55" s="202"/>
      <c r="AK55" s="202"/>
      <c r="AL55" s="202"/>
      <c r="AM55" s="203"/>
      <c r="AN55" s="204"/>
      <c r="AO55" s="214">
        <f t="shared" si="43"/>
        <v>30</v>
      </c>
      <c r="AP55" s="212">
        <f t="shared" si="40"/>
        <v>2</v>
      </c>
    </row>
    <row r="56" spans="2:42" ht="15" customHeight="1" thickBot="1" x14ac:dyDescent="0.25">
      <c r="B56" s="380" t="s">
        <v>44</v>
      </c>
      <c r="C56" s="381"/>
      <c r="D56" s="381"/>
      <c r="E56" s="220">
        <f t="shared" ref="E56:T56" si="54">SUM(E46:E55)</f>
        <v>55</v>
      </c>
      <c r="F56" s="220">
        <f t="shared" si="54"/>
        <v>0</v>
      </c>
      <c r="G56" s="220">
        <f t="shared" si="54"/>
        <v>40</v>
      </c>
      <c r="H56" s="220">
        <f t="shared" si="54"/>
        <v>40</v>
      </c>
      <c r="I56" s="220">
        <f t="shared" si="54"/>
        <v>0</v>
      </c>
      <c r="J56" s="220">
        <f t="shared" si="54"/>
        <v>0</v>
      </c>
      <c r="K56" s="220">
        <f t="shared" si="54"/>
        <v>0</v>
      </c>
      <c r="L56" s="220">
        <f t="shared" si="54"/>
        <v>0</v>
      </c>
      <c r="M56" s="220">
        <f t="shared" si="54"/>
        <v>0</v>
      </c>
      <c r="N56" s="220">
        <f t="shared" si="54"/>
        <v>0</v>
      </c>
      <c r="O56" s="220">
        <f t="shared" si="54"/>
        <v>0</v>
      </c>
      <c r="P56" s="220">
        <f t="shared" si="54"/>
        <v>0</v>
      </c>
      <c r="Q56" s="220">
        <f t="shared" si="54"/>
        <v>0</v>
      </c>
      <c r="R56" s="220">
        <f t="shared" si="54"/>
        <v>0</v>
      </c>
      <c r="S56" s="220">
        <f t="shared" si="54"/>
        <v>135</v>
      </c>
      <c r="T56" s="220">
        <f t="shared" si="54"/>
        <v>135</v>
      </c>
      <c r="U56" s="220"/>
      <c r="V56" s="221">
        <f>SUM(V46:V55)</f>
        <v>6</v>
      </c>
      <c r="W56" s="220">
        <f t="shared" ref="W56:AL56" si="55">SUM(W46:W55)</f>
        <v>55</v>
      </c>
      <c r="X56" s="220">
        <f t="shared" si="55"/>
        <v>0</v>
      </c>
      <c r="Y56" s="220">
        <f t="shared" si="55"/>
        <v>25</v>
      </c>
      <c r="Z56" s="220">
        <f t="shared" si="55"/>
        <v>90</v>
      </c>
      <c r="AA56" s="220">
        <f t="shared" si="55"/>
        <v>0</v>
      </c>
      <c r="AB56" s="220">
        <f t="shared" si="55"/>
        <v>0</v>
      </c>
      <c r="AC56" s="220">
        <f t="shared" si="55"/>
        <v>0</v>
      </c>
      <c r="AD56" s="220">
        <f t="shared" si="55"/>
        <v>0</v>
      </c>
      <c r="AE56" s="220">
        <f t="shared" si="55"/>
        <v>0</v>
      </c>
      <c r="AF56" s="220">
        <f t="shared" si="55"/>
        <v>0</v>
      </c>
      <c r="AG56" s="220">
        <f t="shared" si="55"/>
        <v>0</v>
      </c>
      <c r="AH56" s="220">
        <f t="shared" si="55"/>
        <v>25</v>
      </c>
      <c r="AI56" s="220">
        <f t="shared" si="55"/>
        <v>0</v>
      </c>
      <c r="AJ56" s="220">
        <f t="shared" si="55"/>
        <v>0</v>
      </c>
      <c r="AK56" s="220">
        <f t="shared" si="55"/>
        <v>195</v>
      </c>
      <c r="AL56" s="220">
        <f t="shared" si="55"/>
        <v>195</v>
      </c>
      <c r="AM56" s="220"/>
      <c r="AN56" s="221">
        <f>SUM(AN46:AN55)</f>
        <v>12</v>
      </c>
      <c r="AO56" s="220">
        <f>SUM(AO46:AO55)</f>
        <v>330</v>
      </c>
      <c r="AP56" s="221">
        <f>SUM(AP46:AP55)</f>
        <v>18</v>
      </c>
    </row>
    <row r="57" spans="2:42" ht="15" customHeight="1" thickBot="1" x14ac:dyDescent="0.25">
      <c r="B57" s="377" t="s">
        <v>78</v>
      </c>
      <c r="C57" s="378"/>
      <c r="D57" s="378"/>
      <c r="E57" s="378"/>
      <c r="F57" s="378"/>
      <c r="G57" s="378"/>
      <c r="H57" s="378"/>
      <c r="I57" s="378"/>
      <c r="J57" s="378"/>
      <c r="K57" s="378"/>
      <c r="L57" s="378"/>
      <c r="M57" s="378"/>
      <c r="N57" s="378"/>
      <c r="O57" s="378"/>
      <c r="P57" s="378"/>
      <c r="Q57" s="378"/>
      <c r="R57" s="378"/>
      <c r="S57" s="378"/>
      <c r="T57" s="378"/>
      <c r="U57" s="378"/>
      <c r="V57" s="378"/>
      <c r="W57" s="378"/>
      <c r="X57" s="378"/>
      <c r="Y57" s="378"/>
      <c r="Z57" s="378"/>
      <c r="AA57" s="378"/>
      <c r="AB57" s="378"/>
      <c r="AC57" s="378"/>
      <c r="AD57" s="378"/>
      <c r="AE57" s="378"/>
      <c r="AF57" s="378"/>
      <c r="AG57" s="378"/>
      <c r="AH57" s="378"/>
      <c r="AI57" s="378"/>
      <c r="AJ57" s="378"/>
      <c r="AK57" s="378"/>
      <c r="AL57" s="378"/>
      <c r="AM57" s="378"/>
      <c r="AN57" s="378"/>
      <c r="AO57" s="378"/>
      <c r="AP57" s="379"/>
    </row>
    <row r="58" spans="2:42" ht="15" customHeight="1" x14ac:dyDescent="0.2">
      <c r="B58" s="198">
        <v>34</v>
      </c>
      <c r="C58" s="199" t="s">
        <v>225</v>
      </c>
      <c r="D58" s="267" t="s">
        <v>184</v>
      </c>
      <c r="E58" s="224"/>
      <c r="F58" s="202"/>
      <c r="G58" s="202"/>
      <c r="H58" s="208"/>
      <c r="I58" s="208"/>
      <c r="J58" s="208"/>
      <c r="K58" s="208"/>
      <c r="L58" s="208"/>
      <c r="M58" s="208"/>
      <c r="N58" s="208"/>
      <c r="O58" s="208"/>
      <c r="P58" s="202"/>
      <c r="Q58" s="208"/>
      <c r="R58" s="202"/>
      <c r="S58" s="208"/>
      <c r="T58" s="202"/>
      <c r="U58" s="203"/>
      <c r="V58" s="226"/>
      <c r="W58" s="224">
        <v>25</v>
      </c>
      <c r="X58" s="202"/>
      <c r="Y58" s="202"/>
      <c r="Z58" s="208"/>
      <c r="AA58" s="208"/>
      <c r="AB58" s="208"/>
      <c r="AC58" s="208"/>
      <c r="AD58" s="208"/>
      <c r="AE58" s="208"/>
      <c r="AF58" s="208"/>
      <c r="AG58" s="208"/>
      <c r="AH58" s="202"/>
      <c r="AI58" s="208"/>
      <c r="AJ58" s="202"/>
      <c r="AK58" s="208">
        <f>SUM(W58:AH58)</f>
        <v>25</v>
      </c>
      <c r="AL58" s="202">
        <f t="shared" ref="AL58:AL59" si="56">SUM(W58:AJ58)</f>
        <v>25</v>
      </c>
      <c r="AM58" s="203" t="s">
        <v>242</v>
      </c>
      <c r="AN58" s="226">
        <v>2</v>
      </c>
      <c r="AO58" s="214">
        <f t="shared" si="29"/>
        <v>25</v>
      </c>
      <c r="AP58" s="212">
        <f t="shared" ref="AP58:AP59" si="57">V58+AN58</f>
        <v>2</v>
      </c>
    </row>
    <row r="59" spans="2:42" ht="15" customHeight="1" thickBot="1" x14ac:dyDescent="0.25">
      <c r="B59" s="222">
        <v>35</v>
      </c>
      <c r="C59" s="199" t="s">
        <v>225</v>
      </c>
      <c r="D59" s="274" t="s">
        <v>87</v>
      </c>
      <c r="E59" s="224"/>
      <c r="F59" s="202"/>
      <c r="G59" s="202"/>
      <c r="H59" s="208"/>
      <c r="I59" s="208"/>
      <c r="J59" s="208"/>
      <c r="K59" s="208"/>
      <c r="L59" s="208"/>
      <c r="M59" s="208"/>
      <c r="N59" s="208"/>
      <c r="O59" s="208"/>
      <c r="P59" s="202"/>
      <c r="Q59" s="208"/>
      <c r="R59" s="202"/>
      <c r="S59" s="202"/>
      <c r="T59" s="202"/>
      <c r="U59" s="203"/>
      <c r="V59" s="226"/>
      <c r="W59" s="224">
        <v>15</v>
      </c>
      <c r="X59" s="202"/>
      <c r="Y59" s="202"/>
      <c r="Z59" s="208"/>
      <c r="AA59" s="208"/>
      <c r="AB59" s="208"/>
      <c r="AC59" s="208"/>
      <c r="AD59" s="208"/>
      <c r="AE59" s="208"/>
      <c r="AF59" s="208"/>
      <c r="AG59" s="208"/>
      <c r="AH59" s="202"/>
      <c r="AI59" s="208"/>
      <c r="AJ59" s="202"/>
      <c r="AK59" s="202">
        <f t="shared" ref="AK59" si="58">SUM(W59:AH59)</f>
        <v>15</v>
      </c>
      <c r="AL59" s="202">
        <f t="shared" si="56"/>
        <v>15</v>
      </c>
      <c r="AM59" s="203" t="s">
        <v>242</v>
      </c>
      <c r="AN59" s="226">
        <v>1</v>
      </c>
      <c r="AO59" s="214">
        <f t="shared" si="23"/>
        <v>15</v>
      </c>
      <c r="AP59" s="212">
        <f t="shared" si="57"/>
        <v>1</v>
      </c>
    </row>
    <row r="60" spans="2:42" ht="15" customHeight="1" thickBot="1" x14ac:dyDescent="0.25">
      <c r="B60" s="380" t="s">
        <v>44</v>
      </c>
      <c r="C60" s="381"/>
      <c r="D60" s="381"/>
      <c r="E60" s="220">
        <f t="shared" ref="E60:T60" si="59">SUM(E58:E59)</f>
        <v>0</v>
      </c>
      <c r="F60" s="220">
        <f t="shared" si="59"/>
        <v>0</v>
      </c>
      <c r="G60" s="220">
        <f t="shared" si="59"/>
        <v>0</v>
      </c>
      <c r="H60" s="220">
        <f t="shared" si="59"/>
        <v>0</v>
      </c>
      <c r="I60" s="220">
        <f t="shared" si="59"/>
        <v>0</v>
      </c>
      <c r="J60" s="220">
        <f t="shared" si="59"/>
        <v>0</v>
      </c>
      <c r="K60" s="220">
        <f t="shared" si="59"/>
        <v>0</v>
      </c>
      <c r="L60" s="220">
        <f t="shared" si="59"/>
        <v>0</v>
      </c>
      <c r="M60" s="220">
        <f t="shared" si="59"/>
        <v>0</v>
      </c>
      <c r="N60" s="220">
        <f t="shared" si="59"/>
        <v>0</v>
      </c>
      <c r="O60" s="220">
        <f t="shared" si="59"/>
        <v>0</v>
      </c>
      <c r="P60" s="220">
        <f t="shared" si="59"/>
        <v>0</v>
      </c>
      <c r="Q60" s="220">
        <f t="shared" si="59"/>
        <v>0</v>
      </c>
      <c r="R60" s="220">
        <f t="shared" si="59"/>
        <v>0</v>
      </c>
      <c r="S60" s="220">
        <f t="shared" si="59"/>
        <v>0</v>
      </c>
      <c r="T60" s="220">
        <f t="shared" si="59"/>
        <v>0</v>
      </c>
      <c r="U60" s="220"/>
      <c r="V60" s="221">
        <f t="shared" ref="V60:AL60" si="60">SUM(V58:V59)</f>
        <v>0</v>
      </c>
      <c r="W60" s="220">
        <f t="shared" si="60"/>
        <v>40</v>
      </c>
      <c r="X60" s="220">
        <f t="shared" si="60"/>
        <v>0</v>
      </c>
      <c r="Y60" s="220">
        <f t="shared" si="60"/>
        <v>0</v>
      </c>
      <c r="Z60" s="220">
        <f t="shared" si="60"/>
        <v>0</v>
      </c>
      <c r="AA60" s="220">
        <f t="shared" si="60"/>
        <v>0</v>
      </c>
      <c r="AB60" s="220">
        <f t="shared" si="60"/>
        <v>0</v>
      </c>
      <c r="AC60" s="220">
        <f t="shared" si="60"/>
        <v>0</v>
      </c>
      <c r="AD60" s="220">
        <f t="shared" si="60"/>
        <v>0</v>
      </c>
      <c r="AE60" s="220">
        <f t="shared" si="60"/>
        <v>0</v>
      </c>
      <c r="AF60" s="220">
        <f t="shared" si="60"/>
        <v>0</v>
      </c>
      <c r="AG60" s="220">
        <f t="shared" si="60"/>
        <v>0</v>
      </c>
      <c r="AH60" s="220">
        <f t="shared" si="60"/>
        <v>0</v>
      </c>
      <c r="AI60" s="220">
        <f t="shared" si="60"/>
        <v>0</v>
      </c>
      <c r="AJ60" s="220">
        <f t="shared" si="60"/>
        <v>0</v>
      </c>
      <c r="AK60" s="220">
        <f t="shared" si="60"/>
        <v>40</v>
      </c>
      <c r="AL60" s="220">
        <f t="shared" si="60"/>
        <v>40</v>
      </c>
      <c r="AM60" s="220"/>
      <c r="AN60" s="221">
        <f>SUM(AN58:AN59)</f>
        <v>3</v>
      </c>
      <c r="AO60" s="220">
        <f>SUM(AO58:AO59)</f>
        <v>40</v>
      </c>
      <c r="AP60" s="221">
        <f>SUM(AP58:AP59)</f>
        <v>3</v>
      </c>
    </row>
    <row r="61" spans="2:42" ht="15" customHeight="1" thickBot="1" x14ac:dyDescent="0.25">
      <c r="B61" s="377" t="s">
        <v>123</v>
      </c>
      <c r="C61" s="378"/>
      <c r="D61" s="378"/>
      <c r="E61" s="378"/>
      <c r="F61" s="378"/>
      <c r="G61" s="378"/>
      <c r="H61" s="378"/>
      <c r="I61" s="378"/>
      <c r="J61" s="378"/>
      <c r="K61" s="378"/>
      <c r="L61" s="378"/>
      <c r="M61" s="378"/>
      <c r="N61" s="378"/>
      <c r="O61" s="378"/>
      <c r="P61" s="378"/>
      <c r="Q61" s="378"/>
      <c r="R61" s="378"/>
      <c r="S61" s="378"/>
      <c r="T61" s="378"/>
      <c r="U61" s="378"/>
      <c r="V61" s="378"/>
      <c r="W61" s="378"/>
      <c r="X61" s="378"/>
      <c r="Y61" s="378"/>
      <c r="Z61" s="378"/>
      <c r="AA61" s="378"/>
      <c r="AB61" s="378"/>
      <c r="AC61" s="378"/>
      <c r="AD61" s="378"/>
      <c r="AE61" s="378"/>
      <c r="AF61" s="378"/>
      <c r="AG61" s="378"/>
      <c r="AH61" s="378"/>
      <c r="AI61" s="378"/>
      <c r="AJ61" s="378"/>
      <c r="AK61" s="378"/>
      <c r="AL61" s="378"/>
      <c r="AM61" s="378"/>
      <c r="AN61" s="378"/>
      <c r="AO61" s="378"/>
      <c r="AP61" s="379"/>
    </row>
    <row r="62" spans="2:42" ht="15" customHeight="1" thickBot="1" x14ac:dyDescent="0.25">
      <c r="B62" s="198">
        <v>36</v>
      </c>
      <c r="C62" s="199" t="s">
        <v>225</v>
      </c>
      <c r="D62" s="319" t="s">
        <v>119</v>
      </c>
      <c r="E62" s="227"/>
      <c r="F62" s="229"/>
      <c r="G62" s="229"/>
      <c r="H62" s="230"/>
      <c r="I62" s="230"/>
      <c r="J62" s="230"/>
      <c r="K62" s="230"/>
      <c r="L62" s="230"/>
      <c r="M62" s="230"/>
      <c r="N62" s="230"/>
      <c r="O62" s="230"/>
      <c r="P62" s="230"/>
      <c r="Q62" s="230"/>
      <c r="R62" s="229"/>
      <c r="S62" s="207"/>
      <c r="T62" s="207"/>
      <c r="U62" s="231"/>
      <c r="V62" s="307"/>
      <c r="W62" s="224"/>
      <c r="X62" s="240"/>
      <c r="Y62" s="208"/>
      <c r="Z62" s="208"/>
      <c r="AA62" s="208"/>
      <c r="AB62" s="208"/>
      <c r="AC62" s="208"/>
      <c r="AD62" s="208"/>
      <c r="AE62" s="208"/>
      <c r="AF62" s="208"/>
      <c r="AG62" s="208"/>
      <c r="AH62" s="208"/>
      <c r="AI62" s="208">
        <v>150</v>
      </c>
      <c r="AJ62" s="208"/>
      <c r="AK62" s="207">
        <f>SUM(W62:AH62)</f>
        <v>0</v>
      </c>
      <c r="AL62" s="207">
        <f t="shared" ref="AL62" si="61">SUM(W62:AJ62)</f>
        <v>150</v>
      </c>
      <c r="AM62" s="203" t="s">
        <v>105</v>
      </c>
      <c r="AN62" s="226">
        <v>5</v>
      </c>
      <c r="AO62" s="214">
        <f t="shared" si="23"/>
        <v>150</v>
      </c>
      <c r="AP62" s="212">
        <f>V62+AN62</f>
        <v>5</v>
      </c>
    </row>
    <row r="63" spans="2:42" ht="15" customHeight="1" thickBot="1" x14ac:dyDescent="0.25">
      <c r="B63" s="380" t="s">
        <v>44</v>
      </c>
      <c r="C63" s="381"/>
      <c r="D63" s="381"/>
      <c r="E63" s="220">
        <f>SUM(E62:E62)</f>
        <v>0</v>
      </c>
      <c r="F63" s="220">
        <f t="shared" ref="F63:AP63" si="62">SUM(F62:F62)</f>
        <v>0</v>
      </c>
      <c r="G63" s="220">
        <f t="shared" si="62"/>
        <v>0</v>
      </c>
      <c r="H63" s="220">
        <f t="shared" si="62"/>
        <v>0</v>
      </c>
      <c r="I63" s="220">
        <f t="shared" si="62"/>
        <v>0</v>
      </c>
      <c r="J63" s="220">
        <f t="shared" si="62"/>
        <v>0</v>
      </c>
      <c r="K63" s="220">
        <f t="shared" si="62"/>
        <v>0</v>
      </c>
      <c r="L63" s="220">
        <f t="shared" si="62"/>
        <v>0</v>
      </c>
      <c r="M63" s="220">
        <f t="shared" si="62"/>
        <v>0</v>
      </c>
      <c r="N63" s="220">
        <f t="shared" si="62"/>
        <v>0</v>
      </c>
      <c r="O63" s="220">
        <f t="shared" si="62"/>
        <v>0</v>
      </c>
      <c r="P63" s="220">
        <f t="shared" si="62"/>
        <v>0</v>
      </c>
      <c r="Q63" s="220">
        <f t="shared" si="62"/>
        <v>0</v>
      </c>
      <c r="R63" s="220">
        <f t="shared" si="62"/>
        <v>0</v>
      </c>
      <c r="S63" s="220">
        <f t="shared" si="62"/>
        <v>0</v>
      </c>
      <c r="T63" s="220">
        <f t="shared" si="62"/>
        <v>0</v>
      </c>
      <c r="U63" s="220"/>
      <c r="V63" s="221">
        <f t="shared" si="62"/>
        <v>0</v>
      </c>
      <c r="W63" s="220">
        <f t="shared" si="62"/>
        <v>0</v>
      </c>
      <c r="X63" s="220">
        <f t="shared" si="62"/>
        <v>0</v>
      </c>
      <c r="Y63" s="220">
        <f t="shared" si="62"/>
        <v>0</v>
      </c>
      <c r="Z63" s="220">
        <f t="shared" si="62"/>
        <v>0</v>
      </c>
      <c r="AA63" s="220">
        <f t="shared" si="62"/>
        <v>0</v>
      </c>
      <c r="AB63" s="220">
        <f t="shared" si="62"/>
        <v>0</v>
      </c>
      <c r="AC63" s="220">
        <f t="shared" si="62"/>
        <v>0</v>
      </c>
      <c r="AD63" s="220">
        <f t="shared" si="62"/>
        <v>0</v>
      </c>
      <c r="AE63" s="220">
        <f t="shared" si="62"/>
        <v>0</v>
      </c>
      <c r="AF63" s="220">
        <f t="shared" si="62"/>
        <v>0</v>
      </c>
      <c r="AG63" s="220">
        <f t="shared" si="62"/>
        <v>0</v>
      </c>
      <c r="AH63" s="220">
        <f t="shared" si="62"/>
        <v>0</v>
      </c>
      <c r="AI63" s="220">
        <f t="shared" si="62"/>
        <v>150</v>
      </c>
      <c r="AJ63" s="220">
        <f t="shared" si="62"/>
        <v>0</v>
      </c>
      <c r="AK63" s="220">
        <f t="shared" si="62"/>
        <v>0</v>
      </c>
      <c r="AL63" s="220">
        <f t="shared" si="62"/>
        <v>150</v>
      </c>
      <c r="AM63" s="220"/>
      <c r="AN63" s="221">
        <f>SUM(AN62:AN62)</f>
        <v>5</v>
      </c>
      <c r="AO63" s="220">
        <f t="shared" si="62"/>
        <v>150</v>
      </c>
      <c r="AP63" s="221">
        <f t="shared" si="62"/>
        <v>5</v>
      </c>
    </row>
    <row r="64" spans="2:42" ht="15" customHeight="1" thickBot="1" x14ac:dyDescent="0.25">
      <c r="B64" s="377" t="s">
        <v>102</v>
      </c>
      <c r="C64" s="378"/>
      <c r="D64" s="378"/>
      <c r="E64" s="378"/>
      <c r="F64" s="378"/>
      <c r="G64" s="378"/>
      <c r="H64" s="378"/>
      <c r="I64" s="378"/>
      <c r="J64" s="378"/>
      <c r="K64" s="378"/>
      <c r="L64" s="378"/>
      <c r="M64" s="378"/>
      <c r="N64" s="378"/>
      <c r="O64" s="378"/>
      <c r="P64" s="378"/>
      <c r="Q64" s="378"/>
      <c r="R64" s="378"/>
      <c r="S64" s="378"/>
      <c r="T64" s="378"/>
      <c r="U64" s="378"/>
      <c r="V64" s="378"/>
      <c r="W64" s="378"/>
      <c r="X64" s="378"/>
      <c r="Y64" s="378"/>
      <c r="Z64" s="378"/>
      <c r="AA64" s="378"/>
      <c r="AB64" s="378"/>
      <c r="AC64" s="378"/>
      <c r="AD64" s="378"/>
      <c r="AE64" s="378"/>
      <c r="AF64" s="378"/>
      <c r="AG64" s="378"/>
      <c r="AH64" s="378"/>
      <c r="AI64" s="378"/>
      <c r="AJ64" s="378"/>
      <c r="AK64" s="378"/>
      <c r="AL64" s="378"/>
      <c r="AM64" s="378"/>
      <c r="AN64" s="378"/>
      <c r="AO64" s="378"/>
      <c r="AP64" s="379"/>
    </row>
    <row r="65" spans="2:42" x14ac:dyDescent="0.2">
      <c r="B65" s="198">
        <v>37</v>
      </c>
      <c r="C65" s="199" t="s">
        <v>225</v>
      </c>
      <c r="D65" s="274" t="s">
        <v>200</v>
      </c>
      <c r="E65" s="224">
        <v>15</v>
      </c>
      <c r="F65" s="202"/>
      <c r="G65" s="202">
        <v>15</v>
      </c>
      <c r="H65" s="208"/>
      <c r="I65" s="320"/>
      <c r="J65" s="320"/>
      <c r="K65" s="320"/>
      <c r="L65" s="320"/>
      <c r="M65" s="320"/>
      <c r="N65" s="320"/>
      <c r="O65" s="320"/>
      <c r="P65" s="320"/>
      <c r="Q65" s="320"/>
      <c r="R65" s="320"/>
      <c r="S65" s="202">
        <f t="shared" ref="S65" si="63">SUM(E65:P65)</f>
        <v>30</v>
      </c>
      <c r="T65" s="202">
        <f t="shared" ref="T65" si="64">SUM(E65:R65)</f>
        <v>30</v>
      </c>
      <c r="U65" s="203" t="s">
        <v>242</v>
      </c>
      <c r="V65" s="204">
        <v>1</v>
      </c>
      <c r="W65" s="224"/>
      <c r="X65" s="202"/>
      <c r="Y65" s="202"/>
      <c r="Z65" s="208"/>
      <c r="AA65" s="257"/>
      <c r="AB65" s="257"/>
      <c r="AC65" s="257"/>
      <c r="AD65" s="257"/>
      <c r="AE65" s="257"/>
      <c r="AF65" s="257"/>
      <c r="AG65" s="257"/>
      <c r="AH65" s="257"/>
      <c r="AI65" s="257"/>
      <c r="AJ65" s="257"/>
      <c r="AK65" s="257"/>
      <c r="AL65" s="202"/>
      <c r="AM65" s="203"/>
      <c r="AN65" s="204"/>
      <c r="AO65" s="214">
        <f t="shared" ref="AO65:AO68" si="65">T65+AL65</f>
        <v>30</v>
      </c>
      <c r="AP65" s="212">
        <f t="shared" ref="AP65:AP68" si="66">V65+AN65</f>
        <v>1</v>
      </c>
    </row>
    <row r="66" spans="2:42" x14ac:dyDescent="0.2">
      <c r="B66" s="198">
        <v>38</v>
      </c>
      <c r="C66" s="199" t="s">
        <v>225</v>
      </c>
      <c r="D66" s="274" t="s">
        <v>258</v>
      </c>
      <c r="E66" s="224"/>
      <c r="F66" s="202"/>
      <c r="G66" s="202"/>
      <c r="H66" s="208"/>
      <c r="I66" s="208"/>
      <c r="J66" s="208"/>
      <c r="K66" s="208"/>
      <c r="L66" s="208"/>
      <c r="M66" s="208"/>
      <c r="N66" s="208"/>
      <c r="O66" s="208"/>
      <c r="P66" s="208"/>
      <c r="Q66" s="208"/>
      <c r="R66" s="208"/>
      <c r="S66" s="202"/>
      <c r="T66" s="202"/>
      <c r="U66" s="203"/>
      <c r="V66" s="204"/>
      <c r="W66" s="201"/>
      <c r="X66" s="205"/>
      <c r="Y66" s="202">
        <v>15</v>
      </c>
      <c r="Z66" s="208"/>
      <c r="AA66" s="208"/>
      <c r="AB66" s="208"/>
      <c r="AC66" s="208"/>
      <c r="AD66" s="208"/>
      <c r="AE66" s="208"/>
      <c r="AF66" s="208"/>
      <c r="AG66" s="208"/>
      <c r="AH66" s="208"/>
      <c r="AI66" s="208"/>
      <c r="AJ66" s="208"/>
      <c r="AK66" s="202">
        <f t="shared" ref="AK66" si="67">SUM(W66:AH66)</f>
        <v>15</v>
      </c>
      <c r="AL66" s="202">
        <f t="shared" ref="AL66" si="68">SUM(W66:AJ66)</f>
        <v>15</v>
      </c>
      <c r="AM66" s="203" t="s">
        <v>242</v>
      </c>
      <c r="AN66" s="204">
        <v>1</v>
      </c>
      <c r="AO66" s="214">
        <f t="shared" ref="AO66" si="69">T66+AL66</f>
        <v>15</v>
      </c>
      <c r="AP66" s="212">
        <f t="shared" ref="AP66" si="70">V66+AN66</f>
        <v>1</v>
      </c>
    </row>
    <row r="67" spans="2:42" x14ac:dyDescent="0.2">
      <c r="B67" s="198">
        <v>39</v>
      </c>
      <c r="C67" s="199" t="s">
        <v>224</v>
      </c>
      <c r="D67" s="244" t="s">
        <v>29</v>
      </c>
      <c r="E67" s="247"/>
      <c r="F67" s="202"/>
      <c r="G67" s="202"/>
      <c r="H67" s="206"/>
      <c r="I67" s="206"/>
      <c r="J67" s="206"/>
      <c r="K67" s="206"/>
      <c r="L67" s="206"/>
      <c r="M67" s="206"/>
      <c r="N67" s="206"/>
      <c r="O67" s="206"/>
      <c r="P67" s="206"/>
      <c r="Q67" s="206"/>
      <c r="R67" s="202"/>
      <c r="S67" s="207"/>
      <c r="T67" s="208"/>
      <c r="U67" s="231"/>
      <c r="V67" s="307"/>
      <c r="W67" s="240">
        <v>15</v>
      </c>
      <c r="X67" s="280"/>
      <c r="Y67" s="207"/>
      <c r="Z67" s="207"/>
      <c r="AA67" s="207"/>
      <c r="AB67" s="207"/>
      <c r="AC67" s="207"/>
      <c r="AD67" s="207"/>
      <c r="AE67" s="207"/>
      <c r="AF67" s="207"/>
      <c r="AG67" s="207"/>
      <c r="AH67" s="207"/>
      <c r="AI67" s="207"/>
      <c r="AJ67" s="207"/>
      <c r="AK67" s="208">
        <f>SUM(W67:AH67)</f>
        <v>15</v>
      </c>
      <c r="AL67" s="202">
        <f t="shared" ref="AL67:AL68" si="71">SUM(W67:AJ67)</f>
        <v>15</v>
      </c>
      <c r="AM67" s="203" t="s">
        <v>242</v>
      </c>
      <c r="AN67" s="226">
        <v>1</v>
      </c>
      <c r="AO67" s="214">
        <f t="shared" si="65"/>
        <v>15</v>
      </c>
      <c r="AP67" s="212">
        <f t="shared" si="66"/>
        <v>1</v>
      </c>
    </row>
    <row r="68" spans="2:42" ht="13.5" thickBot="1" x14ac:dyDescent="0.25">
      <c r="B68" s="198">
        <v>40</v>
      </c>
      <c r="C68" s="199" t="s">
        <v>224</v>
      </c>
      <c r="D68" s="244" t="s">
        <v>30</v>
      </c>
      <c r="E68" s="247"/>
      <c r="F68" s="202"/>
      <c r="G68" s="202"/>
      <c r="H68" s="206"/>
      <c r="I68" s="208"/>
      <c r="J68" s="206"/>
      <c r="K68" s="206"/>
      <c r="L68" s="206"/>
      <c r="M68" s="206"/>
      <c r="N68" s="206"/>
      <c r="O68" s="206"/>
      <c r="P68" s="206"/>
      <c r="Q68" s="206"/>
      <c r="R68" s="202"/>
      <c r="S68" s="207"/>
      <c r="T68" s="208"/>
      <c r="U68" s="209"/>
      <c r="V68" s="307"/>
      <c r="W68" s="201">
        <v>15</v>
      </c>
      <c r="X68" s="205"/>
      <c r="Y68" s="202"/>
      <c r="Z68" s="205"/>
      <c r="AA68" s="240"/>
      <c r="AB68" s="205"/>
      <c r="AC68" s="205"/>
      <c r="AD68" s="205"/>
      <c r="AE68" s="206"/>
      <c r="AF68" s="206"/>
      <c r="AG68" s="206"/>
      <c r="AH68" s="206"/>
      <c r="AI68" s="206"/>
      <c r="AJ68" s="202"/>
      <c r="AK68" s="208">
        <f>SUM(W68:AH68)</f>
        <v>15</v>
      </c>
      <c r="AL68" s="202">
        <f t="shared" si="71"/>
        <v>15</v>
      </c>
      <c r="AM68" s="203" t="s">
        <v>242</v>
      </c>
      <c r="AN68" s="226">
        <v>1</v>
      </c>
      <c r="AO68" s="214">
        <f t="shared" si="65"/>
        <v>15</v>
      </c>
      <c r="AP68" s="212">
        <f t="shared" si="66"/>
        <v>1</v>
      </c>
    </row>
    <row r="69" spans="2:42" ht="13.5" thickBot="1" x14ac:dyDescent="0.25">
      <c r="B69" s="380" t="s">
        <v>44</v>
      </c>
      <c r="C69" s="381"/>
      <c r="D69" s="381"/>
      <c r="E69" s="220">
        <f>SUM(E65:E68)</f>
        <v>15</v>
      </c>
      <c r="F69" s="220">
        <f t="shared" ref="F69:AP69" si="72">SUM(F65:F68)</f>
        <v>0</v>
      </c>
      <c r="G69" s="220">
        <f t="shared" si="72"/>
        <v>15</v>
      </c>
      <c r="H69" s="220">
        <f t="shared" si="72"/>
        <v>0</v>
      </c>
      <c r="I69" s="220">
        <f t="shared" si="72"/>
        <v>0</v>
      </c>
      <c r="J69" s="220">
        <f t="shared" si="72"/>
        <v>0</v>
      </c>
      <c r="K69" s="220">
        <f t="shared" si="72"/>
        <v>0</v>
      </c>
      <c r="L69" s="220">
        <f t="shared" si="72"/>
        <v>0</v>
      </c>
      <c r="M69" s="220">
        <f t="shared" si="72"/>
        <v>0</v>
      </c>
      <c r="N69" s="220">
        <f t="shared" si="72"/>
        <v>0</v>
      </c>
      <c r="O69" s="220">
        <f t="shared" si="72"/>
        <v>0</v>
      </c>
      <c r="P69" s="220">
        <f t="shared" si="72"/>
        <v>0</v>
      </c>
      <c r="Q69" s="220">
        <f t="shared" si="72"/>
        <v>0</v>
      </c>
      <c r="R69" s="220">
        <f t="shared" si="72"/>
        <v>0</v>
      </c>
      <c r="S69" s="220">
        <f t="shared" si="72"/>
        <v>30</v>
      </c>
      <c r="T69" s="220">
        <f t="shared" si="72"/>
        <v>30</v>
      </c>
      <c r="U69" s="220"/>
      <c r="V69" s="221">
        <f>SUM(V65:V68)</f>
        <v>1</v>
      </c>
      <c r="W69" s="220">
        <f>SUM(W65:W68)</f>
        <v>30</v>
      </c>
      <c r="X69" s="220">
        <f t="shared" si="72"/>
        <v>0</v>
      </c>
      <c r="Y69" s="220">
        <f t="shared" si="72"/>
        <v>15</v>
      </c>
      <c r="Z69" s="220">
        <f t="shared" si="72"/>
        <v>0</v>
      </c>
      <c r="AA69" s="220">
        <f t="shared" si="72"/>
        <v>0</v>
      </c>
      <c r="AB69" s="220">
        <f t="shared" si="72"/>
        <v>0</v>
      </c>
      <c r="AC69" s="220">
        <f t="shared" si="72"/>
        <v>0</v>
      </c>
      <c r="AD69" s="220">
        <f t="shared" si="72"/>
        <v>0</v>
      </c>
      <c r="AE69" s="220">
        <f t="shared" si="72"/>
        <v>0</v>
      </c>
      <c r="AF69" s="220">
        <f t="shared" si="72"/>
        <v>0</v>
      </c>
      <c r="AG69" s="220">
        <f t="shared" si="72"/>
        <v>0</v>
      </c>
      <c r="AH69" s="220">
        <f t="shared" si="72"/>
        <v>0</v>
      </c>
      <c r="AI69" s="220">
        <f t="shared" si="72"/>
        <v>0</v>
      </c>
      <c r="AJ69" s="220">
        <f t="shared" si="72"/>
        <v>0</v>
      </c>
      <c r="AK69" s="220">
        <f t="shared" si="72"/>
        <v>45</v>
      </c>
      <c r="AL69" s="220">
        <f t="shared" si="72"/>
        <v>45</v>
      </c>
      <c r="AM69" s="220"/>
      <c r="AN69" s="221">
        <f t="shared" si="72"/>
        <v>3</v>
      </c>
      <c r="AO69" s="220">
        <f t="shared" si="72"/>
        <v>75</v>
      </c>
      <c r="AP69" s="221">
        <f t="shared" si="72"/>
        <v>4</v>
      </c>
    </row>
    <row r="70" spans="2:42" ht="13.5" thickBot="1" x14ac:dyDescent="0.25">
      <c r="B70" s="380" t="s">
        <v>44</v>
      </c>
      <c r="C70" s="381"/>
      <c r="D70" s="381"/>
      <c r="E70" s="241">
        <f>E29+E44+E56+E60+E63+E69</f>
        <v>250</v>
      </c>
      <c r="F70" s="241">
        <f t="shared" ref="F70:T70" si="73">F29+F44+F56+F60+F63+F69</f>
        <v>0</v>
      </c>
      <c r="G70" s="241">
        <f t="shared" si="73"/>
        <v>70</v>
      </c>
      <c r="H70" s="241">
        <f t="shared" si="73"/>
        <v>85</v>
      </c>
      <c r="I70" s="241">
        <f t="shared" si="73"/>
        <v>20</v>
      </c>
      <c r="J70" s="241">
        <f t="shared" si="73"/>
        <v>0</v>
      </c>
      <c r="K70" s="241">
        <f t="shared" si="73"/>
        <v>0</v>
      </c>
      <c r="L70" s="241">
        <f t="shared" si="73"/>
        <v>0</v>
      </c>
      <c r="M70" s="241">
        <f t="shared" si="73"/>
        <v>0</v>
      </c>
      <c r="N70" s="241">
        <f t="shared" si="73"/>
        <v>30</v>
      </c>
      <c r="O70" s="241">
        <f t="shared" si="73"/>
        <v>0</v>
      </c>
      <c r="P70" s="241">
        <f t="shared" si="73"/>
        <v>30</v>
      </c>
      <c r="Q70" s="241">
        <f t="shared" si="73"/>
        <v>0</v>
      </c>
      <c r="R70" s="241">
        <f t="shared" si="73"/>
        <v>0</v>
      </c>
      <c r="S70" s="241">
        <f t="shared" si="73"/>
        <v>485</v>
      </c>
      <c r="T70" s="241">
        <f t="shared" si="73"/>
        <v>485</v>
      </c>
      <c r="U70" s="241"/>
      <c r="V70" s="248">
        <f t="shared" ref="V70:AL70" si="74">V29+V44+V56+V60+V63+V69</f>
        <v>25</v>
      </c>
      <c r="W70" s="241">
        <f t="shared" si="74"/>
        <v>190</v>
      </c>
      <c r="X70" s="241">
        <f t="shared" si="74"/>
        <v>0</v>
      </c>
      <c r="Y70" s="241">
        <f>Y29+Y44+Y56+Y60+Y63+Y69</f>
        <v>50</v>
      </c>
      <c r="Z70" s="241">
        <f t="shared" si="74"/>
        <v>150</v>
      </c>
      <c r="AA70" s="241">
        <f t="shared" si="74"/>
        <v>0</v>
      </c>
      <c r="AB70" s="241">
        <f t="shared" si="74"/>
        <v>0</v>
      </c>
      <c r="AC70" s="241">
        <f t="shared" si="74"/>
        <v>0</v>
      </c>
      <c r="AD70" s="241">
        <f t="shared" si="74"/>
        <v>0</v>
      </c>
      <c r="AE70" s="241">
        <f t="shared" si="74"/>
        <v>0</v>
      </c>
      <c r="AF70" s="241">
        <f t="shared" si="74"/>
        <v>30</v>
      </c>
      <c r="AG70" s="241">
        <f t="shared" si="74"/>
        <v>0</v>
      </c>
      <c r="AH70" s="241">
        <f t="shared" si="74"/>
        <v>55</v>
      </c>
      <c r="AI70" s="241">
        <f t="shared" si="74"/>
        <v>150</v>
      </c>
      <c r="AJ70" s="241">
        <f t="shared" si="74"/>
        <v>0</v>
      </c>
      <c r="AK70" s="241">
        <f>AK29+AK44+AK56+AK60+AK63+AK69</f>
        <v>475</v>
      </c>
      <c r="AL70" s="241">
        <f t="shared" si="74"/>
        <v>625</v>
      </c>
      <c r="AM70" s="248"/>
      <c r="AN70" s="248">
        <f>AN29+AN44+AN56+AN60+AN63+AN69</f>
        <v>35</v>
      </c>
      <c r="AO70" s="241">
        <f>AO29+AO44+AO56+AO60+AO63+AO69</f>
        <v>1110</v>
      </c>
      <c r="AP70" s="248">
        <f>AP29+AP44+AP56+AP60+AP63+AP69</f>
        <v>60</v>
      </c>
    </row>
    <row r="72" spans="2:42" x14ac:dyDescent="0.2">
      <c r="B72" s="249" t="s">
        <v>172</v>
      </c>
      <c r="AK72" s="250"/>
    </row>
    <row r="73" spans="2:42" x14ac:dyDescent="0.2">
      <c r="B73" s="251"/>
    </row>
    <row r="74" spans="2:42" x14ac:dyDescent="0.2">
      <c r="B74" s="251"/>
    </row>
    <row r="77" spans="2:42" x14ac:dyDescent="0.2">
      <c r="O77" s="182" t="s">
        <v>259</v>
      </c>
    </row>
    <row r="78" spans="2:42" x14ac:dyDescent="0.2">
      <c r="D78" s="253"/>
      <c r="O78" s="182" t="s">
        <v>257</v>
      </c>
      <c r="AG78" s="374"/>
      <c r="AH78" s="374"/>
      <c r="AI78" s="374"/>
      <c r="AJ78" s="374"/>
      <c r="AK78" s="374"/>
      <c r="AL78" s="374"/>
      <c r="AM78" s="374"/>
    </row>
    <row r="79" spans="2:42" x14ac:dyDescent="0.2">
      <c r="D79" s="254" t="s">
        <v>173</v>
      </c>
      <c r="N79" s="255"/>
      <c r="P79" s="374" t="s">
        <v>174</v>
      </c>
      <c r="Q79" s="374"/>
      <c r="R79" s="374"/>
      <c r="S79" s="374"/>
      <c r="T79" s="374"/>
      <c r="U79" s="374"/>
      <c r="V79" s="374"/>
      <c r="AG79" s="374" t="s">
        <v>175</v>
      </c>
      <c r="AH79" s="374"/>
      <c r="AI79" s="374"/>
      <c r="AJ79" s="374"/>
      <c r="AK79" s="374"/>
      <c r="AL79" s="374"/>
      <c r="AM79" s="374"/>
    </row>
    <row r="87" spans="4:44" x14ac:dyDescent="0.2">
      <c r="D87" s="185"/>
      <c r="E87" s="185"/>
      <c r="F87" s="185"/>
      <c r="G87" s="321"/>
      <c r="H87" s="321"/>
      <c r="I87" s="321"/>
      <c r="J87" s="321"/>
      <c r="K87" s="321"/>
      <c r="L87" s="321"/>
      <c r="M87" s="321"/>
      <c r="N87" s="321"/>
      <c r="O87" s="321"/>
      <c r="P87" s="321"/>
      <c r="Q87" s="321"/>
      <c r="R87" s="321"/>
      <c r="S87" s="321"/>
      <c r="T87" s="321"/>
      <c r="U87" s="321"/>
      <c r="V87" s="321"/>
      <c r="W87" s="321"/>
      <c r="X87" s="321"/>
      <c r="Y87" s="321"/>
      <c r="Z87" s="321"/>
      <c r="AA87" s="321"/>
      <c r="AB87" s="321"/>
      <c r="AC87" s="321"/>
      <c r="AD87" s="321"/>
      <c r="AE87" s="321"/>
      <c r="AF87" s="321"/>
      <c r="AG87" s="321"/>
      <c r="AH87" s="321"/>
      <c r="AI87" s="321"/>
      <c r="AJ87" s="321"/>
      <c r="AK87" s="321"/>
      <c r="AL87" s="321"/>
      <c r="AM87" s="321"/>
      <c r="AN87" s="321"/>
      <c r="AO87" s="321"/>
      <c r="AP87" s="321"/>
      <c r="AQ87" s="321"/>
      <c r="AR87" s="321"/>
    </row>
  </sheetData>
  <mergeCells count="26">
    <mergeCell ref="AO16:AO17"/>
    <mergeCell ref="B64:AP64"/>
    <mergeCell ref="B61:AP61"/>
    <mergeCell ref="B57:AP57"/>
    <mergeCell ref="B69:D69"/>
    <mergeCell ref="B56:D56"/>
    <mergeCell ref="B44:D44"/>
    <mergeCell ref="B60:D60"/>
    <mergeCell ref="B63:D63"/>
    <mergeCell ref="B30:AP30"/>
    <mergeCell ref="B29:D29"/>
    <mergeCell ref="B45:AP45"/>
    <mergeCell ref="AP16:AP17"/>
    <mergeCell ref="B18:AP18"/>
    <mergeCell ref="B16:B17"/>
    <mergeCell ref="D16:D17"/>
    <mergeCell ref="J9:S9"/>
    <mergeCell ref="AI2:AM2"/>
    <mergeCell ref="AI4:AM4"/>
    <mergeCell ref="P79:V79"/>
    <mergeCell ref="AG79:AM79"/>
    <mergeCell ref="B6:AP6"/>
    <mergeCell ref="B70:D70"/>
    <mergeCell ref="AG78:AM78"/>
    <mergeCell ref="E16:V16"/>
    <mergeCell ref="W16:AN16"/>
  </mergeCells>
  <pageMargins left="0.25" right="0.25" top="0.75" bottom="0.75" header="0.3" footer="0.3"/>
  <pageSetup paperSize="9" scale="53" fitToHeight="0" orientation="landscape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P68"/>
  <sheetViews>
    <sheetView zoomScale="85" zoomScaleNormal="85" workbookViewId="0">
      <selection activeCell="J10" sqref="J10"/>
    </sheetView>
  </sheetViews>
  <sheetFormatPr defaultColWidth="8.85546875" defaultRowHeight="12.75" x14ac:dyDescent="0.2"/>
  <cols>
    <col min="1" max="1" width="4.42578125" style="182" customWidth="1"/>
    <col min="2" max="2" width="4.28515625" style="182" customWidth="1"/>
    <col min="3" max="3" width="18.85546875" style="182" bestFit="1" customWidth="1"/>
    <col min="4" max="4" width="65.28515625" style="182" customWidth="1"/>
    <col min="5" max="20" width="4.85546875" style="182" customWidth="1"/>
    <col min="21" max="21" width="6.140625" style="182" bestFit="1" customWidth="1"/>
    <col min="22" max="38" width="4.85546875" style="182" customWidth="1"/>
    <col min="39" max="39" width="6.140625" style="182" bestFit="1" customWidth="1"/>
    <col min="40" max="40" width="4.85546875" style="182" customWidth="1"/>
    <col min="41" max="42" width="5.7109375" style="182" customWidth="1"/>
    <col min="43" max="16384" width="8.85546875" style="182"/>
  </cols>
  <sheetData>
    <row r="1" spans="2:42" x14ac:dyDescent="0.2">
      <c r="AL1" s="183"/>
    </row>
    <row r="2" spans="2:42" x14ac:dyDescent="0.2">
      <c r="AI2" s="373"/>
      <c r="AJ2" s="373"/>
      <c r="AK2" s="373"/>
      <c r="AL2" s="373"/>
      <c r="AM2" s="373"/>
    </row>
    <row r="3" spans="2:42" x14ac:dyDescent="0.2">
      <c r="AL3" s="183"/>
    </row>
    <row r="4" spans="2:42" x14ac:dyDescent="0.2">
      <c r="AI4" s="373"/>
      <c r="AJ4" s="373"/>
      <c r="AK4" s="373"/>
      <c r="AL4" s="373"/>
      <c r="AM4" s="373"/>
    </row>
    <row r="6" spans="2:42" s="185" customFormat="1" ht="20.25" customHeight="1" x14ac:dyDescent="0.2">
      <c r="B6" s="382" t="s">
        <v>238</v>
      </c>
      <c r="C6" s="382"/>
      <c r="D6" s="382"/>
      <c r="E6" s="382"/>
      <c r="F6" s="382"/>
      <c r="G6" s="382"/>
      <c r="H6" s="382"/>
      <c r="I6" s="382"/>
      <c r="J6" s="382"/>
      <c r="K6" s="382"/>
      <c r="L6" s="382"/>
      <c r="M6" s="382"/>
      <c r="N6" s="382"/>
      <c r="O6" s="382"/>
      <c r="P6" s="382"/>
      <c r="Q6" s="382"/>
      <c r="R6" s="382"/>
      <c r="S6" s="382"/>
      <c r="T6" s="382"/>
      <c r="U6" s="382"/>
      <c r="V6" s="382"/>
      <c r="W6" s="382"/>
      <c r="X6" s="382"/>
      <c r="Y6" s="382"/>
      <c r="Z6" s="382"/>
      <c r="AA6" s="382"/>
      <c r="AB6" s="382"/>
      <c r="AC6" s="382"/>
      <c r="AD6" s="382"/>
      <c r="AE6" s="382"/>
      <c r="AF6" s="382"/>
      <c r="AG6" s="382"/>
      <c r="AH6" s="382"/>
      <c r="AI6" s="382"/>
      <c r="AJ6" s="382"/>
      <c r="AK6" s="382"/>
      <c r="AL6" s="382"/>
      <c r="AM6" s="382"/>
      <c r="AN6" s="382"/>
      <c r="AO6" s="382"/>
      <c r="AP6" s="382"/>
    </row>
    <row r="7" spans="2:42" s="185" customFormat="1" ht="20.25" customHeight="1" x14ac:dyDescent="0.2">
      <c r="B7" s="186"/>
      <c r="C7" s="186"/>
      <c r="D7" s="186"/>
      <c r="E7" s="186"/>
      <c r="F7" s="186"/>
      <c r="G7" s="186"/>
      <c r="H7" s="186"/>
      <c r="I7" s="186"/>
      <c r="J7" s="184" t="s">
        <v>267</v>
      </c>
      <c r="K7" s="184"/>
      <c r="L7" s="184"/>
      <c r="M7" s="184"/>
      <c r="N7" s="184"/>
      <c r="O7" s="184"/>
      <c r="P7" s="184"/>
      <c r="Q7" s="184"/>
      <c r="R7" s="184"/>
      <c r="S7" s="184"/>
      <c r="T7" s="186"/>
      <c r="U7" s="186"/>
      <c r="V7" s="186"/>
      <c r="W7" s="186"/>
      <c r="X7" s="186"/>
      <c r="Y7" s="186"/>
      <c r="Z7" s="186"/>
      <c r="AA7" s="186"/>
      <c r="AB7" s="186"/>
      <c r="AC7" s="186"/>
      <c r="AD7" s="186"/>
      <c r="AE7" s="186"/>
      <c r="AF7" s="186"/>
      <c r="AG7" s="186"/>
      <c r="AH7" s="186"/>
      <c r="AI7" s="186"/>
      <c r="AJ7" s="186"/>
      <c r="AK7" s="186"/>
      <c r="AL7" s="186"/>
      <c r="AM7" s="186"/>
      <c r="AN7" s="186"/>
      <c r="AO7" s="186"/>
      <c r="AP7" s="186"/>
    </row>
    <row r="8" spans="2:42" x14ac:dyDescent="0.2">
      <c r="J8" s="184" t="s">
        <v>266</v>
      </c>
      <c r="K8" s="184"/>
      <c r="L8" s="184"/>
      <c r="M8" s="184"/>
      <c r="N8" s="184"/>
      <c r="O8" s="184"/>
      <c r="P8" s="184"/>
      <c r="Q8" s="184"/>
      <c r="R8" s="184"/>
      <c r="S8" s="184"/>
    </row>
    <row r="9" spans="2:42" s="188" customFormat="1" ht="15" customHeight="1" x14ac:dyDescent="0.25">
      <c r="B9" s="187" t="s">
        <v>264</v>
      </c>
      <c r="J9" s="373" t="s">
        <v>268</v>
      </c>
      <c r="K9" s="373"/>
      <c r="L9" s="373"/>
      <c r="M9" s="373"/>
      <c r="N9" s="373"/>
      <c r="O9" s="373"/>
      <c r="P9" s="373"/>
      <c r="Q9" s="373"/>
      <c r="R9" s="373"/>
      <c r="S9" s="373"/>
    </row>
    <row r="10" spans="2:42" s="188" customFormat="1" ht="15" customHeight="1" x14ac:dyDescent="0.25">
      <c r="B10" s="188" t="s">
        <v>17</v>
      </c>
      <c r="J10" s="86" t="s">
        <v>269</v>
      </c>
    </row>
    <row r="11" spans="2:42" s="188" customFormat="1" ht="15" customHeight="1" x14ac:dyDescent="0.25">
      <c r="B11" s="188" t="s">
        <v>176</v>
      </c>
    </row>
    <row r="12" spans="2:42" s="188" customFormat="1" ht="15" customHeight="1" x14ac:dyDescent="0.25">
      <c r="B12" s="188" t="s">
        <v>18</v>
      </c>
    </row>
    <row r="13" spans="2:42" ht="15" customHeight="1" x14ac:dyDescent="0.25">
      <c r="B13" s="188" t="s">
        <v>254</v>
      </c>
      <c r="C13" s="188"/>
    </row>
    <row r="15" spans="2:42" ht="13.5" thickBot="1" x14ac:dyDescent="0.25"/>
    <row r="16" spans="2:42" ht="17.25" customHeight="1" thickBot="1" x14ac:dyDescent="0.25">
      <c r="B16" s="389" t="s">
        <v>19</v>
      </c>
      <c r="C16" s="189"/>
      <c r="D16" s="391" t="s">
        <v>222</v>
      </c>
      <c r="E16" s="393" t="s">
        <v>201</v>
      </c>
      <c r="F16" s="394"/>
      <c r="G16" s="394"/>
      <c r="H16" s="394"/>
      <c r="I16" s="394"/>
      <c r="J16" s="394"/>
      <c r="K16" s="394"/>
      <c r="L16" s="394"/>
      <c r="M16" s="394"/>
      <c r="N16" s="394"/>
      <c r="O16" s="394"/>
      <c r="P16" s="394"/>
      <c r="Q16" s="394"/>
      <c r="R16" s="394"/>
      <c r="S16" s="394"/>
      <c r="T16" s="394"/>
      <c r="U16" s="394"/>
      <c r="V16" s="395"/>
      <c r="W16" s="393" t="s">
        <v>202</v>
      </c>
      <c r="X16" s="394"/>
      <c r="Y16" s="394"/>
      <c r="Z16" s="394"/>
      <c r="AA16" s="394"/>
      <c r="AB16" s="394"/>
      <c r="AC16" s="394"/>
      <c r="AD16" s="394"/>
      <c r="AE16" s="394"/>
      <c r="AF16" s="394"/>
      <c r="AG16" s="394"/>
      <c r="AH16" s="394"/>
      <c r="AI16" s="394"/>
      <c r="AJ16" s="394"/>
      <c r="AK16" s="394"/>
      <c r="AL16" s="394"/>
      <c r="AM16" s="394"/>
      <c r="AN16" s="395"/>
      <c r="AO16" s="375" t="s">
        <v>4</v>
      </c>
      <c r="AP16" s="384" t="s">
        <v>221</v>
      </c>
    </row>
    <row r="17" spans="2:42" ht="243" customHeight="1" thickBot="1" x14ac:dyDescent="0.25">
      <c r="B17" s="390"/>
      <c r="C17" s="190" t="s">
        <v>223</v>
      </c>
      <c r="D17" s="392"/>
      <c r="E17" s="191" t="s">
        <v>5</v>
      </c>
      <c r="F17" s="192" t="s">
        <v>6</v>
      </c>
      <c r="G17" s="193" t="s">
        <v>34</v>
      </c>
      <c r="H17" s="193" t="s">
        <v>7</v>
      </c>
      <c r="I17" s="193" t="s">
        <v>8</v>
      </c>
      <c r="J17" s="193" t="s">
        <v>9</v>
      </c>
      <c r="K17" s="193" t="s">
        <v>10</v>
      </c>
      <c r="L17" s="193" t="s">
        <v>11</v>
      </c>
      <c r="M17" s="193" t="s">
        <v>12</v>
      </c>
      <c r="N17" s="193" t="s">
        <v>13</v>
      </c>
      <c r="O17" s="193" t="s">
        <v>37</v>
      </c>
      <c r="P17" s="193" t="s">
        <v>16</v>
      </c>
      <c r="Q17" s="193" t="s">
        <v>14</v>
      </c>
      <c r="R17" s="193" t="s">
        <v>0</v>
      </c>
      <c r="S17" s="193" t="s">
        <v>15</v>
      </c>
      <c r="T17" s="193" t="s">
        <v>3</v>
      </c>
      <c r="U17" s="193" t="s">
        <v>1</v>
      </c>
      <c r="V17" s="194" t="s">
        <v>220</v>
      </c>
      <c r="W17" s="195" t="s">
        <v>5</v>
      </c>
      <c r="X17" s="195" t="s">
        <v>6</v>
      </c>
      <c r="Y17" s="195" t="s">
        <v>171</v>
      </c>
      <c r="Z17" s="195" t="s">
        <v>7</v>
      </c>
      <c r="AA17" s="195" t="s">
        <v>8</v>
      </c>
      <c r="AB17" s="195" t="s">
        <v>9</v>
      </c>
      <c r="AC17" s="195" t="s">
        <v>10</v>
      </c>
      <c r="AD17" s="195" t="s">
        <v>11</v>
      </c>
      <c r="AE17" s="196" t="s">
        <v>12</v>
      </c>
      <c r="AF17" s="196" t="s">
        <v>13</v>
      </c>
      <c r="AG17" s="196" t="s">
        <v>37</v>
      </c>
      <c r="AH17" s="196" t="s">
        <v>16</v>
      </c>
      <c r="AI17" s="196" t="s">
        <v>14</v>
      </c>
      <c r="AJ17" s="196" t="s">
        <v>0</v>
      </c>
      <c r="AK17" s="196" t="s">
        <v>15</v>
      </c>
      <c r="AL17" s="196" t="s">
        <v>3</v>
      </c>
      <c r="AM17" s="196" t="s">
        <v>1</v>
      </c>
      <c r="AN17" s="197" t="s">
        <v>220</v>
      </c>
      <c r="AO17" s="376"/>
      <c r="AP17" s="385"/>
    </row>
    <row r="18" spans="2:42" ht="15" customHeight="1" thickBot="1" x14ac:dyDescent="0.25">
      <c r="B18" s="386" t="s">
        <v>71</v>
      </c>
      <c r="C18" s="387"/>
      <c r="D18" s="387"/>
      <c r="E18" s="387"/>
      <c r="F18" s="387"/>
      <c r="G18" s="387"/>
      <c r="H18" s="387"/>
      <c r="I18" s="387"/>
      <c r="J18" s="387"/>
      <c r="K18" s="387"/>
      <c r="L18" s="387"/>
      <c r="M18" s="387"/>
      <c r="N18" s="387"/>
      <c r="O18" s="387"/>
      <c r="P18" s="387"/>
      <c r="Q18" s="387"/>
      <c r="R18" s="387"/>
      <c r="S18" s="387"/>
      <c r="T18" s="387"/>
      <c r="U18" s="387"/>
      <c r="V18" s="387"/>
      <c r="W18" s="387"/>
      <c r="X18" s="387"/>
      <c r="Y18" s="387"/>
      <c r="Z18" s="387"/>
      <c r="AA18" s="387"/>
      <c r="AB18" s="387"/>
      <c r="AC18" s="387"/>
      <c r="AD18" s="387"/>
      <c r="AE18" s="387"/>
      <c r="AF18" s="387"/>
      <c r="AG18" s="387"/>
      <c r="AH18" s="387"/>
      <c r="AI18" s="387"/>
      <c r="AJ18" s="387"/>
      <c r="AK18" s="387"/>
      <c r="AL18" s="387"/>
      <c r="AM18" s="387"/>
      <c r="AN18" s="387"/>
      <c r="AO18" s="387"/>
      <c r="AP18" s="388"/>
    </row>
    <row r="19" spans="2:42" ht="15" customHeight="1" x14ac:dyDescent="0.2">
      <c r="B19" s="198">
        <v>1</v>
      </c>
      <c r="C19" s="199" t="s">
        <v>225</v>
      </c>
      <c r="D19" s="274" t="s">
        <v>104</v>
      </c>
      <c r="E19" s="247">
        <v>10</v>
      </c>
      <c r="F19" s="202"/>
      <c r="G19" s="202"/>
      <c r="H19" s="202">
        <v>40</v>
      </c>
      <c r="I19" s="206"/>
      <c r="J19" s="206"/>
      <c r="K19" s="206"/>
      <c r="L19" s="206"/>
      <c r="M19" s="206"/>
      <c r="N19" s="206"/>
      <c r="O19" s="206"/>
      <c r="P19" s="206"/>
      <c r="Q19" s="206"/>
      <c r="R19" s="208"/>
      <c r="S19" s="207">
        <f t="shared" ref="S19:S21" si="0">SUM(E19:P19)</f>
        <v>50</v>
      </c>
      <c r="T19" s="207">
        <f t="shared" ref="T19:T21" si="1">SUM(E19:R19)</f>
        <v>50</v>
      </c>
      <c r="U19" s="209" t="s">
        <v>239</v>
      </c>
      <c r="V19" s="204">
        <v>3</v>
      </c>
      <c r="W19" s="227"/>
      <c r="X19" s="228"/>
      <c r="Y19" s="260"/>
      <c r="Z19" s="228"/>
      <c r="AA19" s="228"/>
      <c r="AB19" s="228"/>
      <c r="AC19" s="228"/>
      <c r="AD19" s="228"/>
      <c r="AE19" s="230"/>
      <c r="AF19" s="230"/>
      <c r="AG19" s="230"/>
      <c r="AH19" s="230"/>
      <c r="AI19" s="230"/>
      <c r="AJ19" s="260"/>
      <c r="AK19" s="207"/>
      <c r="AL19" s="207"/>
      <c r="AM19" s="261"/>
      <c r="AN19" s="262"/>
      <c r="AO19" s="211">
        <f>T19+AL19</f>
        <v>50</v>
      </c>
      <c r="AP19" s="212">
        <f>V19+AN19</f>
        <v>3</v>
      </c>
    </row>
    <row r="20" spans="2:42" ht="15" customHeight="1" x14ac:dyDescent="0.2">
      <c r="B20" s="222">
        <v>2</v>
      </c>
      <c r="C20" s="199" t="s">
        <v>225</v>
      </c>
      <c r="D20" s="274" t="s">
        <v>47</v>
      </c>
      <c r="E20" s="247">
        <v>10</v>
      </c>
      <c r="F20" s="202"/>
      <c r="G20" s="202">
        <v>5</v>
      </c>
      <c r="H20" s="202"/>
      <c r="I20" s="208"/>
      <c r="J20" s="206"/>
      <c r="K20" s="202"/>
      <c r="L20" s="206"/>
      <c r="M20" s="206"/>
      <c r="N20" s="206"/>
      <c r="O20" s="206"/>
      <c r="P20" s="206"/>
      <c r="Q20" s="206"/>
      <c r="R20" s="208"/>
      <c r="S20" s="207">
        <f t="shared" si="0"/>
        <v>15</v>
      </c>
      <c r="T20" s="207">
        <f t="shared" si="1"/>
        <v>15</v>
      </c>
      <c r="U20" s="209" t="s">
        <v>242</v>
      </c>
      <c r="V20" s="204">
        <v>1</v>
      </c>
      <c r="W20" s="247"/>
      <c r="X20" s="202"/>
      <c r="Y20" s="290"/>
      <c r="Z20" s="205"/>
      <c r="AA20" s="205"/>
      <c r="AB20" s="205"/>
      <c r="AC20" s="205"/>
      <c r="AD20" s="205"/>
      <c r="AE20" s="206"/>
      <c r="AF20" s="206"/>
      <c r="AG20" s="206"/>
      <c r="AH20" s="206"/>
      <c r="AI20" s="206"/>
      <c r="AJ20" s="202"/>
      <c r="AK20" s="207"/>
      <c r="AL20" s="208"/>
      <c r="AM20" s="209"/>
      <c r="AN20" s="210"/>
      <c r="AO20" s="214">
        <f t="shared" ref="AO20:AO53" si="2">T20+AL20</f>
        <v>15</v>
      </c>
      <c r="AP20" s="212">
        <f t="shared" ref="AP20:AP53" si="3">V20+AN20</f>
        <v>1</v>
      </c>
    </row>
    <row r="21" spans="2:42" ht="15" customHeight="1" x14ac:dyDescent="0.2">
      <c r="B21" s="198">
        <v>3</v>
      </c>
      <c r="C21" s="199" t="s">
        <v>225</v>
      </c>
      <c r="D21" s="274" t="s">
        <v>69</v>
      </c>
      <c r="E21" s="247">
        <v>15</v>
      </c>
      <c r="F21" s="202"/>
      <c r="G21" s="202">
        <v>15</v>
      </c>
      <c r="H21" s="202"/>
      <c r="I21" s="202"/>
      <c r="J21" s="206"/>
      <c r="K21" s="206"/>
      <c r="L21" s="206"/>
      <c r="M21" s="206"/>
      <c r="N21" s="206"/>
      <c r="O21" s="206"/>
      <c r="P21" s="206"/>
      <c r="Q21" s="206"/>
      <c r="R21" s="208"/>
      <c r="S21" s="207">
        <f t="shared" si="0"/>
        <v>30</v>
      </c>
      <c r="T21" s="207">
        <f t="shared" si="1"/>
        <v>30</v>
      </c>
      <c r="U21" s="209" t="s">
        <v>239</v>
      </c>
      <c r="V21" s="204">
        <v>2</v>
      </c>
      <c r="W21" s="247"/>
      <c r="X21" s="205"/>
      <c r="Y21" s="202"/>
      <c r="Z21" s="205"/>
      <c r="AA21" s="205"/>
      <c r="AB21" s="205"/>
      <c r="AC21" s="205"/>
      <c r="AD21" s="205"/>
      <c r="AE21" s="206"/>
      <c r="AF21" s="206"/>
      <c r="AG21" s="206"/>
      <c r="AH21" s="206"/>
      <c r="AI21" s="206"/>
      <c r="AJ21" s="202"/>
      <c r="AK21" s="207"/>
      <c r="AL21" s="208"/>
      <c r="AM21" s="209"/>
      <c r="AN21" s="210"/>
      <c r="AO21" s="214">
        <f t="shared" si="2"/>
        <v>30</v>
      </c>
      <c r="AP21" s="212">
        <f t="shared" si="3"/>
        <v>2</v>
      </c>
    </row>
    <row r="22" spans="2:42" ht="15" customHeight="1" thickBot="1" x14ac:dyDescent="0.25">
      <c r="B22" s="222">
        <v>4</v>
      </c>
      <c r="C22" s="199" t="s">
        <v>225</v>
      </c>
      <c r="D22" s="233" t="s">
        <v>28</v>
      </c>
      <c r="E22" s="282"/>
      <c r="F22" s="298"/>
      <c r="G22" s="283"/>
      <c r="H22" s="298"/>
      <c r="I22" s="298"/>
      <c r="J22" s="298"/>
      <c r="K22" s="298"/>
      <c r="L22" s="298"/>
      <c r="M22" s="284"/>
      <c r="N22" s="284"/>
      <c r="O22" s="284"/>
      <c r="P22" s="284"/>
      <c r="Q22" s="284"/>
      <c r="R22" s="283"/>
      <c r="S22" s="237"/>
      <c r="T22" s="285"/>
      <c r="U22" s="218"/>
      <c r="V22" s="239"/>
      <c r="W22" s="247">
        <v>15</v>
      </c>
      <c r="X22" s="202"/>
      <c r="Y22" s="202">
        <v>5</v>
      </c>
      <c r="Z22" s="202"/>
      <c r="AA22" s="202"/>
      <c r="AB22" s="206"/>
      <c r="AC22" s="206"/>
      <c r="AD22" s="206"/>
      <c r="AE22" s="206"/>
      <c r="AF22" s="206"/>
      <c r="AG22" s="206"/>
      <c r="AH22" s="206"/>
      <c r="AI22" s="206"/>
      <c r="AJ22" s="208"/>
      <c r="AK22" s="207">
        <f t="shared" ref="AK22" si="4">SUM(W22:AH22)</f>
        <v>20</v>
      </c>
      <c r="AL22" s="207">
        <f t="shared" ref="AL22" si="5">SUM(W22:AJ22)</f>
        <v>20</v>
      </c>
      <c r="AM22" s="209" t="s">
        <v>242</v>
      </c>
      <c r="AN22" s="299">
        <v>1</v>
      </c>
      <c r="AO22" s="266">
        <f t="shared" si="2"/>
        <v>20</v>
      </c>
      <c r="AP22" s="219">
        <f t="shared" si="3"/>
        <v>1</v>
      </c>
    </row>
    <row r="23" spans="2:42" ht="15" customHeight="1" thickBot="1" x14ac:dyDescent="0.25">
      <c r="B23" s="380" t="s">
        <v>44</v>
      </c>
      <c r="C23" s="381"/>
      <c r="D23" s="383"/>
      <c r="E23" s="220">
        <f>SUM(E19:E22)</f>
        <v>35</v>
      </c>
      <c r="F23" s="220">
        <f t="shared" ref="F23:T23" si="6">SUM(F19:F22)</f>
        <v>0</v>
      </c>
      <c r="G23" s="220">
        <f t="shared" si="6"/>
        <v>20</v>
      </c>
      <c r="H23" s="220">
        <f t="shared" si="6"/>
        <v>40</v>
      </c>
      <c r="I23" s="220">
        <f t="shared" si="6"/>
        <v>0</v>
      </c>
      <c r="J23" s="220">
        <f t="shared" si="6"/>
        <v>0</v>
      </c>
      <c r="K23" s="220">
        <f t="shared" si="6"/>
        <v>0</v>
      </c>
      <c r="L23" s="220">
        <f t="shared" si="6"/>
        <v>0</v>
      </c>
      <c r="M23" s="220">
        <f t="shared" si="6"/>
        <v>0</v>
      </c>
      <c r="N23" s="220">
        <f t="shared" si="6"/>
        <v>0</v>
      </c>
      <c r="O23" s="220">
        <f t="shared" si="6"/>
        <v>0</v>
      </c>
      <c r="P23" s="220">
        <f t="shared" si="6"/>
        <v>0</v>
      </c>
      <c r="Q23" s="220">
        <f t="shared" si="6"/>
        <v>0</v>
      </c>
      <c r="R23" s="220">
        <f t="shared" si="6"/>
        <v>0</v>
      </c>
      <c r="S23" s="220">
        <f t="shared" si="6"/>
        <v>95</v>
      </c>
      <c r="T23" s="220">
        <f t="shared" si="6"/>
        <v>95</v>
      </c>
      <c r="U23" s="220"/>
      <c r="V23" s="221">
        <f>SUM(V19:V22)</f>
        <v>6</v>
      </c>
      <c r="W23" s="220">
        <f>SUM(W19:W22)</f>
        <v>15</v>
      </c>
      <c r="X23" s="220">
        <f t="shared" ref="X23:AL23" si="7">SUM(X19:X22)</f>
        <v>0</v>
      </c>
      <c r="Y23" s="220">
        <f t="shared" si="7"/>
        <v>5</v>
      </c>
      <c r="Z23" s="220">
        <f t="shared" si="7"/>
        <v>0</v>
      </c>
      <c r="AA23" s="220">
        <f t="shared" si="7"/>
        <v>0</v>
      </c>
      <c r="AB23" s="220">
        <f t="shared" si="7"/>
        <v>0</v>
      </c>
      <c r="AC23" s="220">
        <f t="shared" si="7"/>
        <v>0</v>
      </c>
      <c r="AD23" s="220">
        <f t="shared" si="7"/>
        <v>0</v>
      </c>
      <c r="AE23" s="220">
        <f t="shared" si="7"/>
        <v>0</v>
      </c>
      <c r="AF23" s="220">
        <f t="shared" si="7"/>
        <v>0</v>
      </c>
      <c r="AG23" s="220">
        <f t="shared" si="7"/>
        <v>0</v>
      </c>
      <c r="AH23" s="220">
        <f t="shared" si="7"/>
        <v>0</v>
      </c>
      <c r="AI23" s="220">
        <f t="shared" si="7"/>
        <v>0</v>
      </c>
      <c r="AJ23" s="220">
        <f t="shared" si="7"/>
        <v>0</v>
      </c>
      <c r="AK23" s="220">
        <f t="shared" si="7"/>
        <v>20</v>
      </c>
      <c r="AL23" s="220">
        <f t="shared" si="7"/>
        <v>20</v>
      </c>
      <c r="AM23" s="220"/>
      <c r="AN23" s="221">
        <f>SUM(AN19:AN22)</f>
        <v>1</v>
      </c>
      <c r="AO23" s="220">
        <f>SUM(AO19:AO22)</f>
        <v>115</v>
      </c>
      <c r="AP23" s="221">
        <f>SUM(AP19:AP22)</f>
        <v>7</v>
      </c>
    </row>
    <row r="24" spans="2:42" ht="15" customHeight="1" thickBot="1" x14ac:dyDescent="0.25">
      <c r="B24" s="377" t="s">
        <v>72</v>
      </c>
      <c r="C24" s="378"/>
      <c r="D24" s="378"/>
      <c r="E24" s="378"/>
      <c r="F24" s="378"/>
      <c r="G24" s="378"/>
      <c r="H24" s="378"/>
      <c r="I24" s="378"/>
      <c r="J24" s="378"/>
      <c r="K24" s="378"/>
      <c r="L24" s="378"/>
      <c r="M24" s="378"/>
      <c r="N24" s="378"/>
      <c r="O24" s="378"/>
      <c r="P24" s="378"/>
      <c r="Q24" s="378"/>
      <c r="R24" s="378"/>
      <c r="S24" s="378"/>
      <c r="T24" s="378"/>
      <c r="U24" s="378"/>
      <c r="V24" s="378"/>
      <c r="W24" s="378"/>
      <c r="X24" s="378"/>
      <c r="Y24" s="378"/>
      <c r="Z24" s="378"/>
      <c r="AA24" s="378"/>
      <c r="AB24" s="378"/>
      <c r="AC24" s="378"/>
      <c r="AD24" s="378"/>
      <c r="AE24" s="378"/>
      <c r="AF24" s="378"/>
      <c r="AG24" s="378"/>
      <c r="AH24" s="378"/>
      <c r="AI24" s="378"/>
      <c r="AJ24" s="378"/>
      <c r="AK24" s="378"/>
      <c r="AL24" s="378"/>
      <c r="AM24" s="378"/>
      <c r="AN24" s="378"/>
      <c r="AO24" s="378"/>
      <c r="AP24" s="379"/>
    </row>
    <row r="25" spans="2:42" ht="15" customHeight="1" x14ac:dyDescent="0.2">
      <c r="B25" s="198">
        <v>5</v>
      </c>
      <c r="C25" s="199" t="s">
        <v>225</v>
      </c>
      <c r="D25" s="274" t="s">
        <v>115</v>
      </c>
      <c r="E25" s="300"/>
      <c r="F25" s="260"/>
      <c r="G25" s="260"/>
      <c r="H25" s="260"/>
      <c r="I25" s="260"/>
      <c r="J25" s="260"/>
      <c r="K25" s="260"/>
      <c r="L25" s="260"/>
      <c r="M25" s="260"/>
      <c r="N25" s="260">
        <v>30</v>
      </c>
      <c r="O25" s="260"/>
      <c r="P25" s="260"/>
      <c r="Q25" s="260"/>
      <c r="R25" s="260"/>
      <c r="S25" s="260">
        <f t="shared" ref="S25" si="8">SUM(E25:P25)</f>
        <v>30</v>
      </c>
      <c r="T25" s="257">
        <f t="shared" ref="T25" si="9">SUM(E25:R25)</f>
        <v>30</v>
      </c>
      <c r="U25" s="209" t="s">
        <v>242</v>
      </c>
      <c r="V25" s="258">
        <v>1</v>
      </c>
      <c r="W25" s="259"/>
      <c r="X25" s="228"/>
      <c r="Y25" s="229"/>
      <c r="Z25" s="228"/>
      <c r="AA25" s="228"/>
      <c r="AB25" s="228"/>
      <c r="AC25" s="228"/>
      <c r="AD25" s="228"/>
      <c r="AE25" s="230"/>
      <c r="AF25" s="230"/>
      <c r="AG25" s="230"/>
      <c r="AH25" s="230"/>
      <c r="AI25" s="230"/>
      <c r="AJ25" s="229"/>
      <c r="AK25" s="207"/>
      <c r="AL25" s="207"/>
      <c r="AM25" s="231"/>
      <c r="AN25" s="232"/>
      <c r="AO25" s="214">
        <f t="shared" si="2"/>
        <v>30</v>
      </c>
      <c r="AP25" s="212">
        <f t="shared" si="3"/>
        <v>1</v>
      </c>
    </row>
    <row r="26" spans="2:42" ht="15" customHeight="1" thickBot="1" x14ac:dyDescent="0.25">
      <c r="B26" s="213">
        <v>6</v>
      </c>
      <c r="C26" s="199" t="s">
        <v>225</v>
      </c>
      <c r="D26" s="233" t="s">
        <v>116</v>
      </c>
      <c r="E26" s="301"/>
      <c r="F26" s="217"/>
      <c r="G26" s="217"/>
      <c r="H26" s="302"/>
      <c r="I26" s="302"/>
      <c r="J26" s="302"/>
      <c r="K26" s="302"/>
      <c r="L26" s="302"/>
      <c r="M26" s="302"/>
      <c r="N26" s="302"/>
      <c r="O26" s="302"/>
      <c r="P26" s="302"/>
      <c r="Q26" s="302"/>
      <c r="R26" s="217"/>
      <c r="S26" s="303"/>
      <c r="T26" s="304"/>
      <c r="U26" s="305"/>
      <c r="V26" s="306"/>
      <c r="W26" s="201"/>
      <c r="X26" s="202"/>
      <c r="Y26" s="202"/>
      <c r="Z26" s="202"/>
      <c r="AA26" s="202"/>
      <c r="AB26" s="202"/>
      <c r="AC26" s="202"/>
      <c r="AD26" s="202"/>
      <c r="AE26" s="202"/>
      <c r="AF26" s="202">
        <v>30</v>
      </c>
      <c r="AG26" s="202"/>
      <c r="AH26" s="202"/>
      <c r="AI26" s="202"/>
      <c r="AJ26" s="202"/>
      <c r="AK26" s="237">
        <f t="shared" ref="AK26" si="10">SUM(W26:AH26)</f>
        <v>30</v>
      </c>
      <c r="AL26" s="237">
        <f t="shared" ref="AL26" si="11">SUM(W26:AJ26)</f>
        <v>30</v>
      </c>
      <c r="AM26" s="209" t="s">
        <v>239</v>
      </c>
      <c r="AN26" s="299">
        <v>2</v>
      </c>
      <c r="AO26" s="266">
        <f t="shared" si="2"/>
        <v>30</v>
      </c>
      <c r="AP26" s="219">
        <f t="shared" si="3"/>
        <v>2</v>
      </c>
    </row>
    <row r="27" spans="2:42" ht="15" customHeight="1" thickBot="1" x14ac:dyDescent="0.25">
      <c r="B27" s="380" t="s">
        <v>44</v>
      </c>
      <c r="C27" s="381"/>
      <c r="D27" s="383"/>
      <c r="E27" s="220">
        <f>SUM(E25:E26)</f>
        <v>0</v>
      </c>
      <c r="F27" s="220">
        <f t="shared" ref="F27:AP27" si="12">SUM(F25:F26)</f>
        <v>0</v>
      </c>
      <c r="G27" s="220">
        <f t="shared" si="12"/>
        <v>0</v>
      </c>
      <c r="H27" s="220">
        <f t="shared" si="12"/>
        <v>0</v>
      </c>
      <c r="I27" s="220">
        <f t="shared" si="12"/>
        <v>0</v>
      </c>
      <c r="J27" s="220">
        <f t="shared" si="12"/>
        <v>0</v>
      </c>
      <c r="K27" s="220">
        <f t="shared" si="12"/>
        <v>0</v>
      </c>
      <c r="L27" s="220">
        <f t="shared" si="12"/>
        <v>0</v>
      </c>
      <c r="M27" s="220">
        <f t="shared" si="12"/>
        <v>0</v>
      </c>
      <c r="N27" s="220">
        <f t="shared" si="12"/>
        <v>30</v>
      </c>
      <c r="O27" s="220">
        <f t="shared" si="12"/>
        <v>0</v>
      </c>
      <c r="P27" s="220">
        <f t="shared" si="12"/>
        <v>0</v>
      </c>
      <c r="Q27" s="220">
        <f t="shared" si="12"/>
        <v>0</v>
      </c>
      <c r="R27" s="220">
        <f t="shared" si="12"/>
        <v>0</v>
      </c>
      <c r="S27" s="220">
        <f t="shared" si="12"/>
        <v>30</v>
      </c>
      <c r="T27" s="220">
        <f t="shared" si="12"/>
        <v>30</v>
      </c>
      <c r="U27" s="220"/>
      <c r="V27" s="221">
        <f t="shared" si="12"/>
        <v>1</v>
      </c>
      <c r="W27" s="220">
        <f t="shared" si="12"/>
        <v>0</v>
      </c>
      <c r="X27" s="220">
        <f t="shared" si="12"/>
        <v>0</v>
      </c>
      <c r="Y27" s="220">
        <f t="shared" si="12"/>
        <v>0</v>
      </c>
      <c r="Z27" s="220">
        <f t="shared" si="12"/>
        <v>0</v>
      </c>
      <c r="AA27" s="220">
        <f t="shared" si="12"/>
        <v>0</v>
      </c>
      <c r="AB27" s="220">
        <f t="shared" si="12"/>
        <v>0</v>
      </c>
      <c r="AC27" s="220">
        <f t="shared" si="12"/>
        <v>0</v>
      </c>
      <c r="AD27" s="220">
        <f t="shared" si="12"/>
        <v>0</v>
      </c>
      <c r="AE27" s="220">
        <f t="shared" si="12"/>
        <v>0</v>
      </c>
      <c r="AF27" s="220">
        <f t="shared" si="12"/>
        <v>30</v>
      </c>
      <c r="AG27" s="220">
        <f t="shared" si="12"/>
        <v>0</v>
      </c>
      <c r="AH27" s="220">
        <f t="shared" si="12"/>
        <v>0</v>
      </c>
      <c r="AI27" s="220">
        <f t="shared" si="12"/>
        <v>0</v>
      </c>
      <c r="AJ27" s="220">
        <f t="shared" si="12"/>
        <v>0</v>
      </c>
      <c r="AK27" s="220">
        <f t="shared" si="12"/>
        <v>30</v>
      </c>
      <c r="AL27" s="220">
        <f t="shared" si="12"/>
        <v>30</v>
      </c>
      <c r="AM27" s="220"/>
      <c r="AN27" s="221">
        <f t="shared" si="12"/>
        <v>2</v>
      </c>
      <c r="AO27" s="220">
        <f t="shared" si="12"/>
        <v>60</v>
      </c>
      <c r="AP27" s="221">
        <f t="shared" si="12"/>
        <v>3</v>
      </c>
    </row>
    <row r="28" spans="2:42" ht="15" customHeight="1" thickBot="1" x14ac:dyDescent="0.25">
      <c r="B28" s="377" t="s">
        <v>77</v>
      </c>
      <c r="C28" s="378"/>
      <c r="D28" s="378"/>
      <c r="E28" s="378"/>
      <c r="F28" s="378"/>
      <c r="G28" s="378"/>
      <c r="H28" s="378"/>
      <c r="I28" s="378"/>
      <c r="J28" s="378"/>
      <c r="K28" s="378"/>
      <c r="L28" s="378"/>
      <c r="M28" s="378"/>
      <c r="N28" s="378"/>
      <c r="O28" s="378"/>
      <c r="P28" s="378"/>
      <c r="Q28" s="378"/>
      <c r="R28" s="378"/>
      <c r="S28" s="378"/>
      <c r="T28" s="378"/>
      <c r="U28" s="378"/>
      <c r="V28" s="378"/>
      <c r="W28" s="378"/>
      <c r="X28" s="378"/>
      <c r="Y28" s="378"/>
      <c r="Z28" s="378"/>
      <c r="AA28" s="378"/>
      <c r="AB28" s="378"/>
      <c r="AC28" s="378"/>
      <c r="AD28" s="378"/>
      <c r="AE28" s="378"/>
      <c r="AF28" s="378"/>
      <c r="AG28" s="378"/>
      <c r="AH28" s="378"/>
      <c r="AI28" s="378"/>
      <c r="AJ28" s="378"/>
      <c r="AK28" s="378"/>
      <c r="AL28" s="378"/>
      <c r="AM28" s="378"/>
      <c r="AN28" s="378"/>
      <c r="AO28" s="378"/>
      <c r="AP28" s="379"/>
    </row>
    <row r="29" spans="2:42" ht="15" customHeight="1" x14ac:dyDescent="0.2">
      <c r="B29" s="198">
        <v>7</v>
      </c>
      <c r="C29" s="199" t="s">
        <v>225</v>
      </c>
      <c r="D29" s="244" t="s">
        <v>48</v>
      </c>
      <c r="E29" s="300">
        <v>15</v>
      </c>
      <c r="F29" s="260"/>
      <c r="G29" s="260"/>
      <c r="H29" s="260">
        <v>30</v>
      </c>
      <c r="I29" s="260"/>
      <c r="J29" s="260"/>
      <c r="K29" s="260"/>
      <c r="L29" s="260"/>
      <c r="M29" s="260"/>
      <c r="N29" s="260"/>
      <c r="O29" s="260"/>
      <c r="P29" s="260"/>
      <c r="Q29" s="260"/>
      <c r="R29" s="260"/>
      <c r="S29" s="260">
        <f t="shared" ref="S29" si="13">SUM(E29:P29)</f>
        <v>45</v>
      </c>
      <c r="T29" s="260">
        <f t="shared" ref="T29" si="14">SUM(E29:R29)</f>
        <v>45</v>
      </c>
      <c r="U29" s="209" t="s">
        <v>242</v>
      </c>
      <c r="V29" s="258">
        <v>3</v>
      </c>
      <c r="W29" s="259"/>
      <c r="X29" s="228"/>
      <c r="Y29" s="229"/>
      <c r="Z29" s="228"/>
      <c r="AA29" s="228"/>
      <c r="AB29" s="228"/>
      <c r="AC29" s="228"/>
      <c r="AD29" s="228"/>
      <c r="AE29" s="230"/>
      <c r="AF29" s="230"/>
      <c r="AG29" s="230"/>
      <c r="AH29" s="230"/>
      <c r="AI29" s="230"/>
      <c r="AJ29" s="229"/>
      <c r="AK29" s="207"/>
      <c r="AL29" s="207"/>
      <c r="AM29" s="231"/>
      <c r="AN29" s="232"/>
      <c r="AO29" s="214">
        <f t="shared" si="2"/>
        <v>45</v>
      </c>
      <c r="AP29" s="212">
        <f t="shared" si="3"/>
        <v>3</v>
      </c>
    </row>
    <row r="30" spans="2:42" ht="15" customHeight="1" x14ac:dyDescent="0.2">
      <c r="B30" s="222">
        <v>8</v>
      </c>
      <c r="C30" s="199" t="s">
        <v>225</v>
      </c>
      <c r="D30" s="244" t="s">
        <v>106</v>
      </c>
      <c r="E30" s="247"/>
      <c r="F30" s="202"/>
      <c r="G30" s="202"/>
      <c r="H30" s="206"/>
      <c r="I30" s="208"/>
      <c r="J30" s="206"/>
      <c r="K30" s="206"/>
      <c r="L30" s="206"/>
      <c r="M30" s="206"/>
      <c r="N30" s="206"/>
      <c r="O30" s="206"/>
      <c r="P30" s="206"/>
      <c r="Q30" s="206"/>
      <c r="R30" s="202"/>
      <c r="S30" s="207"/>
      <c r="T30" s="208"/>
      <c r="U30" s="209"/>
      <c r="V30" s="307"/>
      <c r="W30" s="201">
        <v>10</v>
      </c>
      <c r="X30" s="202"/>
      <c r="Y30" s="202"/>
      <c r="Z30" s="202">
        <v>30</v>
      </c>
      <c r="AA30" s="202"/>
      <c r="AB30" s="202"/>
      <c r="AC30" s="202"/>
      <c r="AD30" s="202"/>
      <c r="AE30" s="202"/>
      <c r="AF30" s="202"/>
      <c r="AG30" s="202"/>
      <c r="AH30" s="202"/>
      <c r="AI30" s="202"/>
      <c r="AJ30" s="202"/>
      <c r="AK30" s="202">
        <f t="shared" ref="AK30" si="15">SUM(W30:AH30)</f>
        <v>40</v>
      </c>
      <c r="AL30" s="202">
        <f t="shared" ref="AL30" si="16">SUM(W30:AJ30)</f>
        <v>40</v>
      </c>
      <c r="AM30" s="209" t="s">
        <v>239</v>
      </c>
      <c r="AN30" s="204">
        <v>4</v>
      </c>
      <c r="AO30" s="214">
        <f t="shared" si="2"/>
        <v>40</v>
      </c>
      <c r="AP30" s="212">
        <f t="shared" si="3"/>
        <v>4</v>
      </c>
    </row>
    <row r="31" spans="2:42" ht="15" customHeight="1" thickBot="1" x14ac:dyDescent="0.25">
      <c r="B31" s="198">
        <v>9</v>
      </c>
      <c r="C31" s="199" t="s">
        <v>225</v>
      </c>
      <c r="D31" s="308" t="s">
        <v>49</v>
      </c>
      <c r="E31" s="301">
        <v>10</v>
      </c>
      <c r="F31" s="217"/>
      <c r="G31" s="217"/>
      <c r="H31" s="217">
        <v>40</v>
      </c>
      <c r="I31" s="217"/>
      <c r="J31" s="217"/>
      <c r="K31" s="217"/>
      <c r="L31" s="217"/>
      <c r="M31" s="217"/>
      <c r="N31" s="217"/>
      <c r="O31" s="217"/>
      <c r="P31" s="217"/>
      <c r="Q31" s="217"/>
      <c r="R31" s="217"/>
      <c r="S31" s="217">
        <f t="shared" ref="S31" si="17">SUM(E31:P31)</f>
        <v>50</v>
      </c>
      <c r="T31" s="217">
        <f t="shared" ref="T31" si="18">SUM(E31:R31)</f>
        <v>50</v>
      </c>
      <c r="U31" s="209" t="s">
        <v>239</v>
      </c>
      <c r="V31" s="265">
        <v>3</v>
      </c>
      <c r="W31" s="309"/>
      <c r="X31" s="298"/>
      <c r="Y31" s="283"/>
      <c r="Z31" s="298"/>
      <c r="AA31" s="298"/>
      <c r="AB31" s="298"/>
      <c r="AC31" s="298"/>
      <c r="AD31" s="298"/>
      <c r="AE31" s="284"/>
      <c r="AF31" s="284"/>
      <c r="AG31" s="284"/>
      <c r="AH31" s="284"/>
      <c r="AI31" s="284"/>
      <c r="AJ31" s="283"/>
      <c r="AK31" s="237"/>
      <c r="AL31" s="285"/>
      <c r="AM31" s="218"/>
      <c r="AN31" s="310"/>
      <c r="AO31" s="266">
        <f t="shared" si="2"/>
        <v>50</v>
      </c>
      <c r="AP31" s="219">
        <f t="shared" si="3"/>
        <v>3</v>
      </c>
    </row>
    <row r="32" spans="2:42" ht="15" customHeight="1" thickBot="1" x14ac:dyDescent="0.25">
      <c r="B32" s="380" t="s">
        <v>44</v>
      </c>
      <c r="C32" s="381"/>
      <c r="D32" s="383"/>
      <c r="E32" s="220">
        <f>SUM(E29:E31)</f>
        <v>25</v>
      </c>
      <c r="F32" s="220">
        <f t="shared" ref="F32:T32" si="19">SUM(F29:F31)</f>
        <v>0</v>
      </c>
      <c r="G32" s="220">
        <f t="shared" si="19"/>
        <v>0</v>
      </c>
      <c r="H32" s="220">
        <f t="shared" si="19"/>
        <v>70</v>
      </c>
      <c r="I32" s="220">
        <f t="shared" si="19"/>
        <v>0</v>
      </c>
      <c r="J32" s="220">
        <f t="shared" si="19"/>
        <v>0</v>
      </c>
      <c r="K32" s="220">
        <f t="shared" si="19"/>
        <v>0</v>
      </c>
      <c r="L32" s="220">
        <f t="shared" si="19"/>
        <v>0</v>
      </c>
      <c r="M32" s="220">
        <f t="shared" si="19"/>
        <v>0</v>
      </c>
      <c r="N32" s="220">
        <f t="shared" si="19"/>
        <v>0</v>
      </c>
      <c r="O32" s="220">
        <f t="shared" si="19"/>
        <v>0</v>
      </c>
      <c r="P32" s="220">
        <f t="shared" si="19"/>
        <v>0</v>
      </c>
      <c r="Q32" s="220">
        <f t="shared" si="19"/>
        <v>0</v>
      </c>
      <c r="R32" s="220">
        <f t="shared" si="19"/>
        <v>0</v>
      </c>
      <c r="S32" s="220">
        <f t="shared" si="19"/>
        <v>95</v>
      </c>
      <c r="T32" s="220">
        <f t="shared" si="19"/>
        <v>95</v>
      </c>
      <c r="U32" s="220"/>
      <c r="V32" s="221">
        <f>SUM(V29:V31)</f>
        <v>6</v>
      </c>
      <c r="W32" s="220">
        <f t="shared" ref="W32:AL32" si="20">SUM(W29:W31)</f>
        <v>10</v>
      </c>
      <c r="X32" s="220">
        <f t="shared" si="20"/>
        <v>0</v>
      </c>
      <c r="Y32" s="220">
        <f t="shared" si="20"/>
        <v>0</v>
      </c>
      <c r="Z32" s="220">
        <f t="shared" si="20"/>
        <v>30</v>
      </c>
      <c r="AA32" s="220">
        <f t="shared" si="20"/>
        <v>0</v>
      </c>
      <c r="AB32" s="220">
        <f t="shared" si="20"/>
        <v>0</v>
      </c>
      <c r="AC32" s="220">
        <f t="shared" si="20"/>
        <v>0</v>
      </c>
      <c r="AD32" s="220">
        <f t="shared" si="20"/>
        <v>0</v>
      </c>
      <c r="AE32" s="220">
        <f t="shared" si="20"/>
        <v>0</v>
      </c>
      <c r="AF32" s="220">
        <f t="shared" si="20"/>
        <v>0</v>
      </c>
      <c r="AG32" s="220">
        <f t="shared" si="20"/>
        <v>0</v>
      </c>
      <c r="AH32" s="220">
        <f t="shared" si="20"/>
        <v>0</v>
      </c>
      <c r="AI32" s="220">
        <f t="shared" si="20"/>
        <v>0</v>
      </c>
      <c r="AJ32" s="220">
        <f t="shared" si="20"/>
        <v>0</v>
      </c>
      <c r="AK32" s="220">
        <f t="shared" si="20"/>
        <v>40</v>
      </c>
      <c r="AL32" s="220">
        <f t="shared" si="20"/>
        <v>40</v>
      </c>
      <c r="AM32" s="220"/>
      <c r="AN32" s="221">
        <f>SUM(AN29:AN31)</f>
        <v>4</v>
      </c>
      <c r="AO32" s="220">
        <f>SUM(AO29:AO31)</f>
        <v>135</v>
      </c>
      <c r="AP32" s="221">
        <f>SUM(AP29:AP31)</f>
        <v>10</v>
      </c>
    </row>
    <row r="33" spans="2:42" ht="15" customHeight="1" thickBot="1" x14ac:dyDescent="0.25">
      <c r="B33" s="377" t="s">
        <v>78</v>
      </c>
      <c r="C33" s="378"/>
      <c r="D33" s="378"/>
      <c r="E33" s="378"/>
      <c r="F33" s="378"/>
      <c r="G33" s="378"/>
      <c r="H33" s="378"/>
      <c r="I33" s="378"/>
      <c r="J33" s="378"/>
      <c r="K33" s="378"/>
      <c r="L33" s="378"/>
      <c r="M33" s="378"/>
      <c r="N33" s="378"/>
      <c r="O33" s="378"/>
      <c r="P33" s="378"/>
      <c r="Q33" s="378"/>
      <c r="R33" s="378"/>
      <c r="S33" s="378"/>
      <c r="T33" s="378"/>
      <c r="U33" s="378"/>
      <c r="V33" s="378"/>
      <c r="W33" s="378"/>
      <c r="X33" s="378"/>
      <c r="Y33" s="378"/>
      <c r="Z33" s="378"/>
      <c r="AA33" s="378"/>
      <c r="AB33" s="378"/>
      <c r="AC33" s="378"/>
      <c r="AD33" s="378"/>
      <c r="AE33" s="378"/>
      <c r="AF33" s="378"/>
      <c r="AG33" s="378"/>
      <c r="AH33" s="378"/>
      <c r="AI33" s="378"/>
      <c r="AJ33" s="378"/>
      <c r="AK33" s="378"/>
      <c r="AL33" s="378"/>
      <c r="AM33" s="378"/>
      <c r="AN33" s="378"/>
      <c r="AO33" s="378"/>
      <c r="AP33" s="379"/>
    </row>
    <row r="34" spans="2:42" ht="15" customHeight="1" x14ac:dyDescent="0.2">
      <c r="B34" s="222">
        <v>10</v>
      </c>
      <c r="C34" s="199" t="s">
        <v>225</v>
      </c>
      <c r="D34" s="223" t="s">
        <v>185</v>
      </c>
      <c r="E34" s="224">
        <v>25</v>
      </c>
      <c r="F34" s="202"/>
      <c r="G34" s="202"/>
      <c r="H34" s="208"/>
      <c r="I34" s="208"/>
      <c r="J34" s="208"/>
      <c r="K34" s="208"/>
      <c r="L34" s="208"/>
      <c r="M34" s="208"/>
      <c r="N34" s="208"/>
      <c r="O34" s="208"/>
      <c r="P34" s="202"/>
      <c r="Q34" s="208"/>
      <c r="R34" s="202"/>
      <c r="S34" s="202">
        <f t="shared" ref="S34" si="21">SUM(E34:P34)</f>
        <v>25</v>
      </c>
      <c r="T34" s="202">
        <f t="shared" ref="T34" si="22">SUM(E34:R34)</f>
        <v>25</v>
      </c>
      <c r="U34" s="209" t="s">
        <v>239</v>
      </c>
      <c r="V34" s="226">
        <v>2</v>
      </c>
      <c r="W34" s="224"/>
      <c r="X34" s="202"/>
      <c r="Y34" s="202"/>
      <c r="Z34" s="208"/>
      <c r="AA34" s="208"/>
      <c r="AB34" s="208"/>
      <c r="AC34" s="208"/>
      <c r="AD34" s="208"/>
      <c r="AE34" s="208"/>
      <c r="AF34" s="208"/>
      <c r="AG34" s="208"/>
      <c r="AH34" s="202"/>
      <c r="AI34" s="208"/>
      <c r="AJ34" s="202"/>
      <c r="AK34" s="202"/>
      <c r="AL34" s="202"/>
      <c r="AM34" s="203"/>
      <c r="AN34" s="226"/>
      <c r="AO34" s="214">
        <f t="shared" si="2"/>
        <v>25</v>
      </c>
      <c r="AP34" s="212">
        <f t="shared" si="3"/>
        <v>2</v>
      </c>
    </row>
    <row r="35" spans="2:42" ht="15" customHeight="1" x14ac:dyDescent="0.2">
      <c r="B35" s="198">
        <v>11</v>
      </c>
      <c r="C35" s="199" t="s">
        <v>225</v>
      </c>
      <c r="D35" s="274" t="s">
        <v>186</v>
      </c>
      <c r="E35" s="224">
        <v>25</v>
      </c>
      <c r="F35" s="202"/>
      <c r="G35" s="202"/>
      <c r="H35" s="208"/>
      <c r="I35" s="208"/>
      <c r="J35" s="208"/>
      <c r="K35" s="208"/>
      <c r="L35" s="208"/>
      <c r="M35" s="208"/>
      <c r="N35" s="208"/>
      <c r="O35" s="208"/>
      <c r="P35" s="202"/>
      <c r="Q35" s="208"/>
      <c r="R35" s="202"/>
      <c r="S35" s="202">
        <f t="shared" ref="S35" si="23">SUM(E35:P35)</f>
        <v>25</v>
      </c>
      <c r="T35" s="202">
        <f t="shared" ref="T35" si="24">SUM(E35:R35)</f>
        <v>25</v>
      </c>
      <c r="U35" s="209" t="s">
        <v>242</v>
      </c>
      <c r="V35" s="226">
        <v>2</v>
      </c>
      <c r="W35" s="224"/>
      <c r="X35" s="202"/>
      <c r="Y35" s="202"/>
      <c r="Z35" s="208"/>
      <c r="AA35" s="208"/>
      <c r="AB35" s="208"/>
      <c r="AC35" s="208"/>
      <c r="AD35" s="208"/>
      <c r="AE35" s="208"/>
      <c r="AF35" s="208"/>
      <c r="AG35" s="208"/>
      <c r="AH35" s="202"/>
      <c r="AI35" s="208"/>
      <c r="AJ35" s="202"/>
      <c r="AK35" s="202"/>
      <c r="AL35" s="202"/>
      <c r="AM35" s="203"/>
      <c r="AN35" s="226"/>
      <c r="AO35" s="214">
        <f t="shared" si="2"/>
        <v>25</v>
      </c>
      <c r="AP35" s="212">
        <f t="shared" si="3"/>
        <v>2</v>
      </c>
    </row>
    <row r="36" spans="2:42" ht="15" customHeight="1" x14ac:dyDescent="0.2">
      <c r="B36" s="222">
        <v>12</v>
      </c>
      <c r="C36" s="199" t="s">
        <v>225</v>
      </c>
      <c r="D36" s="274" t="s">
        <v>187</v>
      </c>
      <c r="E36" s="224"/>
      <c r="F36" s="202"/>
      <c r="G36" s="202"/>
      <c r="H36" s="208"/>
      <c r="I36" s="208"/>
      <c r="J36" s="208"/>
      <c r="K36" s="208"/>
      <c r="L36" s="208"/>
      <c r="M36" s="208"/>
      <c r="N36" s="208"/>
      <c r="O36" s="208"/>
      <c r="P36" s="202"/>
      <c r="Q36" s="208"/>
      <c r="R36" s="202"/>
      <c r="S36" s="202"/>
      <c r="T36" s="202"/>
      <c r="U36" s="203"/>
      <c r="V36" s="226"/>
      <c r="W36" s="224">
        <v>25</v>
      </c>
      <c r="X36" s="202"/>
      <c r="Y36" s="202"/>
      <c r="Z36" s="208"/>
      <c r="AA36" s="208"/>
      <c r="AB36" s="208"/>
      <c r="AC36" s="208"/>
      <c r="AD36" s="208"/>
      <c r="AE36" s="208"/>
      <c r="AF36" s="208"/>
      <c r="AG36" s="208"/>
      <c r="AH36" s="202"/>
      <c r="AI36" s="208"/>
      <c r="AJ36" s="202"/>
      <c r="AK36" s="202">
        <f t="shared" ref="AK36:AK37" si="25">SUM(W36:AH36)</f>
        <v>25</v>
      </c>
      <c r="AL36" s="202">
        <f t="shared" ref="AL36:AL37" si="26">SUM(W36:AJ36)</f>
        <v>25</v>
      </c>
      <c r="AM36" s="209" t="s">
        <v>239</v>
      </c>
      <c r="AN36" s="226">
        <v>2</v>
      </c>
      <c r="AO36" s="214">
        <f t="shared" ref="AO36" si="27">T36+AL36</f>
        <v>25</v>
      </c>
      <c r="AP36" s="212">
        <f t="shared" ref="AP36" si="28">V36+AN36</f>
        <v>2</v>
      </c>
    </row>
    <row r="37" spans="2:42" ht="15" customHeight="1" x14ac:dyDescent="0.2">
      <c r="B37" s="198">
        <v>13</v>
      </c>
      <c r="C37" s="199" t="s">
        <v>225</v>
      </c>
      <c r="D37" s="274" t="s">
        <v>141</v>
      </c>
      <c r="E37" s="224"/>
      <c r="F37" s="202"/>
      <c r="G37" s="202"/>
      <c r="H37" s="208"/>
      <c r="I37" s="208"/>
      <c r="J37" s="208"/>
      <c r="K37" s="208"/>
      <c r="L37" s="208"/>
      <c r="M37" s="208"/>
      <c r="N37" s="208"/>
      <c r="O37" s="208"/>
      <c r="P37" s="202"/>
      <c r="Q37" s="208"/>
      <c r="R37" s="202"/>
      <c r="S37" s="202"/>
      <c r="T37" s="202"/>
      <c r="U37" s="203"/>
      <c r="V37" s="226"/>
      <c r="W37" s="224">
        <v>15</v>
      </c>
      <c r="X37" s="202"/>
      <c r="Y37" s="202"/>
      <c r="Z37" s="208"/>
      <c r="AA37" s="208"/>
      <c r="AB37" s="208"/>
      <c r="AC37" s="208"/>
      <c r="AD37" s="208"/>
      <c r="AE37" s="208"/>
      <c r="AF37" s="208"/>
      <c r="AG37" s="208"/>
      <c r="AH37" s="202"/>
      <c r="AI37" s="208"/>
      <c r="AJ37" s="202"/>
      <c r="AK37" s="202">
        <f t="shared" si="25"/>
        <v>15</v>
      </c>
      <c r="AL37" s="202">
        <f t="shared" si="26"/>
        <v>15</v>
      </c>
      <c r="AM37" s="209" t="s">
        <v>239</v>
      </c>
      <c r="AN37" s="226">
        <v>2</v>
      </c>
      <c r="AO37" s="214">
        <f t="shared" si="2"/>
        <v>15</v>
      </c>
      <c r="AP37" s="212">
        <f t="shared" si="3"/>
        <v>2</v>
      </c>
    </row>
    <row r="38" spans="2:42" ht="15" customHeight="1" x14ac:dyDescent="0.2">
      <c r="B38" s="222">
        <v>14</v>
      </c>
      <c r="C38" s="199" t="s">
        <v>225</v>
      </c>
      <c r="D38" s="274" t="s">
        <v>88</v>
      </c>
      <c r="E38" s="224">
        <v>15</v>
      </c>
      <c r="F38" s="202"/>
      <c r="G38" s="202"/>
      <c r="H38" s="208"/>
      <c r="I38" s="208"/>
      <c r="J38" s="208"/>
      <c r="K38" s="208"/>
      <c r="L38" s="208"/>
      <c r="M38" s="208"/>
      <c r="N38" s="208"/>
      <c r="O38" s="208"/>
      <c r="P38" s="202"/>
      <c r="Q38" s="208"/>
      <c r="R38" s="202"/>
      <c r="S38" s="202">
        <f t="shared" ref="S38:S39" si="29">SUM(E38:P38)</f>
        <v>15</v>
      </c>
      <c r="T38" s="202">
        <f t="shared" ref="T38:T39" si="30">SUM(E38:R38)</f>
        <v>15</v>
      </c>
      <c r="U38" s="209" t="s">
        <v>242</v>
      </c>
      <c r="V38" s="226">
        <v>1</v>
      </c>
      <c r="W38" s="247"/>
      <c r="X38" s="202"/>
      <c r="Y38" s="290"/>
      <c r="Z38" s="205"/>
      <c r="AA38" s="205"/>
      <c r="AB38" s="205"/>
      <c r="AC38" s="205"/>
      <c r="AD38" s="205"/>
      <c r="AE38" s="206"/>
      <c r="AF38" s="206"/>
      <c r="AG38" s="206"/>
      <c r="AH38" s="206"/>
      <c r="AI38" s="206"/>
      <c r="AJ38" s="202"/>
      <c r="AK38" s="207"/>
      <c r="AL38" s="208"/>
      <c r="AM38" s="209"/>
      <c r="AN38" s="210"/>
      <c r="AO38" s="214">
        <f t="shared" ref="AO38:AO48" si="31">T38+AL38</f>
        <v>15</v>
      </c>
      <c r="AP38" s="212">
        <f t="shared" ref="AP38:AP48" si="32">V38+AN38</f>
        <v>1</v>
      </c>
    </row>
    <row r="39" spans="2:42" ht="15" customHeight="1" x14ac:dyDescent="0.2">
      <c r="B39" s="198">
        <v>15</v>
      </c>
      <c r="C39" s="199" t="s">
        <v>225</v>
      </c>
      <c r="D39" s="274" t="s">
        <v>188</v>
      </c>
      <c r="E39" s="224">
        <v>15</v>
      </c>
      <c r="F39" s="202"/>
      <c r="G39" s="202"/>
      <c r="H39" s="208"/>
      <c r="I39" s="208"/>
      <c r="J39" s="208"/>
      <c r="K39" s="208"/>
      <c r="L39" s="208"/>
      <c r="M39" s="208"/>
      <c r="N39" s="208"/>
      <c r="O39" s="208"/>
      <c r="P39" s="202"/>
      <c r="Q39" s="208"/>
      <c r="R39" s="202"/>
      <c r="S39" s="202">
        <f t="shared" si="29"/>
        <v>15</v>
      </c>
      <c r="T39" s="202">
        <f t="shared" si="30"/>
        <v>15</v>
      </c>
      <c r="U39" s="209" t="s">
        <v>242</v>
      </c>
      <c r="V39" s="226">
        <v>2</v>
      </c>
      <c r="W39" s="224"/>
      <c r="X39" s="202"/>
      <c r="Y39" s="202"/>
      <c r="Z39" s="208"/>
      <c r="AA39" s="208"/>
      <c r="AB39" s="208"/>
      <c r="AC39" s="208"/>
      <c r="AD39" s="208"/>
      <c r="AE39" s="208"/>
      <c r="AF39" s="208"/>
      <c r="AG39" s="208"/>
      <c r="AH39" s="202"/>
      <c r="AI39" s="208"/>
      <c r="AJ39" s="202"/>
      <c r="AK39" s="202"/>
      <c r="AL39" s="202"/>
      <c r="AM39" s="203"/>
      <c r="AN39" s="226"/>
      <c r="AO39" s="214">
        <f t="shared" si="31"/>
        <v>15</v>
      </c>
      <c r="AP39" s="212">
        <f t="shared" si="32"/>
        <v>2</v>
      </c>
    </row>
    <row r="40" spans="2:42" ht="15" customHeight="1" x14ac:dyDescent="0.2">
      <c r="B40" s="222">
        <v>16</v>
      </c>
      <c r="C40" s="199" t="s">
        <v>225</v>
      </c>
      <c r="D40" s="274" t="s">
        <v>189</v>
      </c>
      <c r="E40" s="224"/>
      <c r="F40" s="201"/>
      <c r="G40" s="202"/>
      <c r="H40" s="240"/>
      <c r="I40" s="240"/>
      <c r="J40" s="240"/>
      <c r="K40" s="240"/>
      <c r="L40" s="240"/>
      <c r="M40" s="208"/>
      <c r="N40" s="208"/>
      <c r="O40" s="208"/>
      <c r="P40" s="202"/>
      <c r="Q40" s="208"/>
      <c r="R40" s="202"/>
      <c r="S40" s="229"/>
      <c r="T40" s="202"/>
      <c r="U40" s="203"/>
      <c r="V40" s="226"/>
      <c r="W40" s="224">
        <v>10</v>
      </c>
      <c r="X40" s="202"/>
      <c r="Y40" s="202"/>
      <c r="Z40" s="208"/>
      <c r="AA40" s="208"/>
      <c r="AB40" s="208"/>
      <c r="AC40" s="208"/>
      <c r="AD40" s="208"/>
      <c r="AE40" s="208"/>
      <c r="AF40" s="208"/>
      <c r="AG40" s="208"/>
      <c r="AH40" s="202"/>
      <c r="AI40" s="208"/>
      <c r="AJ40" s="202"/>
      <c r="AK40" s="202">
        <f t="shared" ref="AK40:AK49" si="33">SUM(W40:AH40)</f>
        <v>10</v>
      </c>
      <c r="AL40" s="202">
        <f t="shared" ref="AL40:AL49" si="34">SUM(W40:AJ40)</f>
        <v>10</v>
      </c>
      <c r="AM40" s="209" t="s">
        <v>239</v>
      </c>
      <c r="AN40" s="226">
        <v>2</v>
      </c>
      <c r="AO40" s="214">
        <f t="shared" si="31"/>
        <v>10</v>
      </c>
      <c r="AP40" s="212">
        <f t="shared" si="32"/>
        <v>2</v>
      </c>
    </row>
    <row r="41" spans="2:42" ht="15" customHeight="1" x14ac:dyDescent="0.2">
      <c r="B41" s="198">
        <v>17</v>
      </c>
      <c r="C41" s="199" t="s">
        <v>225</v>
      </c>
      <c r="D41" s="274" t="s">
        <v>89</v>
      </c>
      <c r="E41" s="224"/>
      <c r="F41" s="201"/>
      <c r="G41" s="202"/>
      <c r="H41" s="240"/>
      <c r="I41" s="240"/>
      <c r="J41" s="240"/>
      <c r="K41" s="240"/>
      <c r="L41" s="240"/>
      <c r="M41" s="208"/>
      <c r="N41" s="208"/>
      <c r="O41" s="208"/>
      <c r="P41" s="202"/>
      <c r="Q41" s="208"/>
      <c r="R41" s="202"/>
      <c r="S41" s="229"/>
      <c r="T41" s="202"/>
      <c r="U41" s="203"/>
      <c r="V41" s="226"/>
      <c r="W41" s="224">
        <v>15</v>
      </c>
      <c r="X41" s="202"/>
      <c r="Y41" s="202"/>
      <c r="Z41" s="208"/>
      <c r="AA41" s="208"/>
      <c r="AB41" s="208"/>
      <c r="AC41" s="208"/>
      <c r="AD41" s="208"/>
      <c r="AE41" s="208"/>
      <c r="AF41" s="208"/>
      <c r="AG41" s="208"/>
      <c r="AH41" s="202"/>
      <c r="AI41" s="208"/>
      <c r="AJ41" s="202"/>
      <c r="AK41" s="202">
        <f t="shared" si="33"/>
        <v>15</v>
      </c>
      <c r="AL41" s="202">
        <f t="shared" si="34"/>
        <v>15</v>
      </c>
      <c r="AM41" s="209" t="s">
        <v>242</v>
      </c>
      <c r="AN41" s="226">
        <v>1</v>
      </c>
      <c r="AO41" s="214">
        <f t="shared" si="31"/>
        <v>15</v>
      </c>
      <c r="AP41" s="212">
        <f t="shared" si="32"/>
        <v>1</v>
      </c>
    </row>
    <row r="42" spans="2:42" ht="15" customHeight="1" x14ac:dyDescent="0.2">
      <c r="B42" s="222">
        <v>18</v>
      </c>
      <c r="C42" s="199" t="s">
        <v>225</v>
      </c>
      <c r="D42" s="274" t="s">
        <v>90</v>
      </c>
      <c r="E42" s="247"/>
      <c r="F42" s="202"/>
      <c r="G42" s="290"/>
      <c r="H42" s="205"/>
      <c r="I42" s="205"/>
      <c r="J42" s="205"/>
      <c r="K42" s="205"/>
      <c r="L42" s="205"/>
      <c r="M42" s="206"/>
      <c r="N42" s="206"/>
      <c r="O42" s="206"/>
      <c r="P42" s="206"/>
      <c r="Q42" s="206"/>
      <c r="R42" s="202"/>
      <c r="S42" s="207"/>
      <c r="T42" s="208"/>
      <c r="U42" s="209"/>
      <c r="V42" s="232"/>
      <c r="W42" s="224">
        <v>15</v>
      </c>
      <c r="X42" s="202"/>
      <c r="Y42" s="202"/>
      <c r="Z42" s="208"/>
      <c r="AA42" s="208"/>
      <c r="AB42" s="208"/>
      <c r="AC42" s="208"/>
      <c r="AD42" s="208"/>
      <c r="AE42" s="208"/>
      <c r="AF42" s="208"/>
      <c r="AG42" s="208"/>
      <c r="AH42" s="202"/>
      <c r="AI42" s="208"/>
      <c r="AJ42" s="202"/>
      <c r="AK42" s="202">
        <f t="shared" si="33"/>
        <v>15</v>
      </c>
      <c r="AL42" s="202">
        <f t="shared" si="34"/>
        <v>15</v>
      </c>
      <c r="AM42" s="209" t="s">
        <v>242</v>
      </c>
      <c r="AN42" s="226">
        <v>1</v>
      </c>
      <c r="AO42" s="214">
        <f t="shared" si="31"/>
        <v>15</v>
      </c>
      <c r="AP42" s="212">
        <f>V42+AN42</f>
        <v>1</v>
      </c>
    </row>
    <row r="43" spans="2:42" ht="15" customHeight="1" x14ac:dyDescent="0.2">
      <c r="B43" s="198">
        <v>19</v>
      </c>
      <c r="C43" s="199" t="s">
        <v>225</v>
      </c>
      <c r="D43" s="274" t="s">
        <v>190</v>
      </c>
      <c r="E43" s="224">
        <v>10</v>
      </c>
      <c r="F43" s="202"/>
      <c r="G43" s="202"/>
      <c r="H43" s="208"/>
      <c r="I43" s="208"/>
      <c r="J43" s="208"/>
      <c r="K43" s="208"/>
      <c r="L43" s="208"/>
      <c r="M43" s="208"/>
      <c r="N43" s="208"/>
      <c r="O43" s="208"/>
      <c r="P43" s="202"/>
      <c r="Q43" s="208"/>
      <c r="R43" s="202"/>
      <c r="S43" s="202">
        <f t="shared" ref="S43" si="35">SUM(E43:P43)</f>
        <v>10</v>
      </c>
      <c r="T43" s="202">
        <f t="shared" ref="T43" si="36">SUM(E43:R43)</f>
        <v>10</v>
      </c>
      <c r="U43" s="209" t="s">
        <v>242</v>
      </c>
      <c r="V43" s="226">
        <v>1</v>
      </c>
      <c r="W43" s="224"/>
      <c r="X43" s="202"/>
      <c r="Y43" s="202"/>
      <c r="Z43" s="208"/>
      <c r="AA43" s="208"/>
      <c r="AB43" s="208"/>
      <c r="AC43" s="208"/>
      <c r="AD43" s="208"/>
      <c r="AE43" s="208"/>
      <c r="AF43" s="208"/>
      <c r="AG43" s="208"/>
      <c r="AH43" s="202"/>
      <c r="AI43" s="208"/>
      <c r="AJ43" s="202"/>
      <c r="AK43" s="202"/>
      <c r="AL43" s="202"/>
      <c r="AM43" s="209"/>
      <c r="AN43" s="226"/>
      <c r="AO43" s="214">
        <f t="shared" ref="AO43" si="37">T43+AL43</f>
        <v>10</v>
      </c>
      <c r="AP43" s="212">
        <f t="shared" ref="AP43" si="38">V43+AN43</f>
        <v>1</v>
      </c>
    </row>
    <row r="44" spans="2:42" ht="15" customHeight="1" x14ac:dyDescent="0.2">
      <c r="B44" s="222">
        <v>20</v>
      </c>
      <c r="C44" s="199" t="s">
        <v>225</v>
      </c>
      <c r="D44" s="274" t="s">
        <v>191</v>
      </c>
      <c r="E44" s="224"/>
      <c r="F44" s="202"/>
      <c r="G44" s="202"/>
      <c r="H44" s="208"/>
      <c r="I44" s="208"/>
      <c r="J44" s="208"/>
      <c r="K44" s="208"/>
      <c r="L44" s="208"/>
      <c r="M44" s="208"/>
      <c r="N44" s="208"/>
      <c r="O44" s="208"/>
      <c r="P44" s="202"/>
      <c r="Q44" s="208"/>
      <c r="R44" s="202"/>
      <c r="S44" s="202"/>
      <c r="T44" s="202"/>
      <c r="U44" s="209"/>
      <c r="V44" s="226"/>
      <c r="W44" s="224">
        <v>10</v>
      </c>
      <c r="X44" s="202"/>
      <c r="Y44" s="202"/>
      <c r="Z44" s="208"/>
      <c r="AA44" s="208"/>
      <c r="AB44" s="208"/>
      <c r="AC44" s="208"/>
      <c r="AD44" s="208"/>
      <c r="AE44" s="208"/>
      <c r="AF44" s="208"/>
      <c r="AG44" s="208"/>
      <c r="AH44" s="202"/>
      <c r="AI44" s="208"/>
      <c r="AJ44" s="202"/>
      <c r="AK44" s="202">
        <f>SUM(W44:AH44)</f>
        <v>10</v>
      </c>
      <c r="AL44" s="202">
        <f>SUM(W44:AJ44)</f>
        <v>10</v>
      </c>
      <c r="AM44" s="203" t="s">
        <v>242</v>
      </c>
      <c r="AN44" s="226">
        <v>1</v>
      </c>
      <c r="AO44" s="214">
        <f t="shared" si="31"/>
        <v>10</v>
      </c>
      <c r="AP44" s="212">
        <f t="shared" si="32"/>
        <v>1</v>
      </c>
    </row>
    <row r="45" spans="2:42" ht="15" customHeight="1" x14ac:dyDescent="0.2">
      <c r="B45" s="198">
        <v>21</v>
      </c>
      <c r="C45" s="199" t="s">
        <v>225</v>
      </c>
      <c r="D45" s="274" t="s">
        <v>32</v>
      </c>
      <c r="E45" s="224">
        <v>12</v>
      </c>
      <c r="F45" s="202"/>
      <c r="G45" s="202"/>
      <c r="H45" s="208"/>
      <c r="I45" s="208">
        <v>3</v>
      </c>
      <c r="J45" s="208"/>
      <c r="K45" s="208"/>
      <c r="L45" s="208"/>
      <c r="M45" s="208"/>
      <c r="N45" s="208"/>
      <c r="O45" s="208"/>
      <c r="P45" s="202"/>
      <c r="Q45" s="208"/>
      <c r="R45" s="202"/>
      <c r="S45" s="202">
        <f t="shared" ref="S45" si="39">SUM(E45:P45)</f>
        <v>15</v>
      </c>
      <c r="T45" s="202">
        <f t="shared" ref="T45" si="40">SUM(E45:R45)</f>
        <v>15</v>
      </c>
      <c r="U45" s="203" t="s">
        <v>242</v>
      </c>
      <c r="V45" s="226">
        <v>1</v>
      </c>
      <c r="W45" s="224"/>
      <c r="X45" s="202"/>
      <c r="Y45" s="202"/>
      <c r="Z45" s="208"/>
      <c r="AA45" s="208"/>
      <c r="AB45" s="208"/>
      <c r="AC45" s="208"/>
      <c r="AD45" s="208"/>
      <c r="AE45" s="208"/>
      <c r="AF45" s="208"/>
      <c r="AG45" s="208"/>
      <c r="AH45" s="202"/>
      <c r="AI45" s="208"/>
      <c r="AJ45" s="202"/>
      <c r="AK45" s="202"/>
      <c r="AL45" s="202"/>
      <c r="AM45" s="209"/>
      <c r="AN45" s="226"/>
      <c r="AO45" s="214">
        <f t="shared" si="31"/>
        <v>15</v>
      </c>
      <c r="AP45" s="212">
        <f t="shared" si="32"/>
        <v>1</v>
      </c>
    </row>
    <row r="46" spans="2:42" ht="15" customHeight="1" x14ac:dyDescent="0.2">
      <c r="B46" s="222">
        <v>22</v>
      </c>
      <c r="C46" s="199" t="s">
        <v>225</v>
      </c>
      <c r="D46" s="274" t="s">
        <v>31</v>
      </c>
      <c r="E46" s="224">
        <v>15</v>
      </c>
      <c r="F46" s="202"/>
      <c r="G46" s="202"/>
      <c r="H46" s="208"/>
      <c r="I46" s="208"/>
      <c r="J46" s="208"/>
      <c r="K46" s="208"/>
      <c r="L46" s="208"/>
      <c r="M46" s="208"/>
      <c r="N46" s="208"/>
      <c r="O46" s="208"/>
      <c r="P46" s="202"/>
      <c r="Q46" s="208"/>
      <c r="R46" s="202"/>
      <c r="S46" s="202">
        <f>SUM(E46:P46)</f>
        <v>15</v>
      </c>
      <c r="T46" s="202">
        <f>SUM(E46:R46)</f>
        <v>15</v>
      </c>
      <c r="U46" s="203" t="s">
        <v>242</v>
      </c>
      <c r="V46" s="226">
        <v>1</v>
      </c>
      <c r="W46" s="224"/>
      <c r="X46" s="202"/>
      <c r="Y46" s="202"/>
      <c r="Z46" s="208"/>
      <c r="AA46" s="208"/>
      <c r="AB46" s="208"/>
      <c r="AC46" s="208"/>
      <c r="AD46" s="208"/>
      <c r="AE46" s="208"/>
      <c r="AF46" s="208"/>
      <c r="AG46" s="208"/>
      <c r="AH46" s="202"/>
      <c r="AI46" s="208"/>
      <c r="AJ46" s="202"/>
      <c r="AK46" s="202"/>
      <c r="AL46" s="202"/>
      <c r="AM46" s="209"/>
      <c r="AN46" s="226"/>
      <c r="AO46" s="214">
        <f t="shared" ref="AO46" si="41">T46+AL46</f>
        <v>15</v>
      </c>
      <c r="AP46" s="212">
        <f t="shared" ref="AP46" si="42">V46+AN46</f>
        <v>1</v>
      </c>
    </row>
    <row r="47" spans="2:42" ht="15" customHeight="1" x14ac:dyDescent="0.2">
      <c r="B47" s="198">
        <v>23</v>
      </c>
      <c r="C47" s="199" t="s">
        <v>225</v>
      </c>
      <c r="D47" s="274" t="s">
        <v>51</v>
      </c>
      <c r="E47" s="224"/>
      <c r="F47" s="202"/>
      <c r="G47" s="202"/>
      <c r="H47" s="208"/>
      <c r="I47" s="208"/>
      <c r="J47" s="208"/>
      <c r="K47" s="208"/>
      <c r="L47" s="208"/>
      <c r="M47" s="208"/>
      <c r="N47" s="208"/>
      <c r="O47" s="208"/>
      <c r="P47" s="202"/>
      <c r="Q47" s="208"/>
      <c r="R47" s="202"/>
      <c r="S47" s="202"/>
      <c r="T47" s="202"/>
      <c r="U47" s="203"/>
      <c r="V47" s="226"/>
      <c r="W47" s="224">
        <v>10</v>
      </c>
      <c r="X47" s="202"/>
      <c r="Y47" s="202"/>
      <c r="Z47" s="208"/>
      <c r="AA47" s="208"/>
      <c r="AB47" s="208"/>
      <c r="AC47" s="208"/>
      <c r="AD47" s="208"/>
      <c r="AE47" s="208"/>
      <c r="AF47" s="208"/>
      <c r="AG47" s="208"/>
      <c r="AH47" s="202"/>
      <c r="AI47" s="208"/>
      <c r="AJ47" s="202"/>
      <c r="AK47" s="202">
        <f t="shared" ref="AK47" si="43">SUM(W47:AH47)</f>
        <v>10</v>
      </c>
      <c r="AL47" s="202">
        <f t="shared" ref="AL47" si="44">SUM(W47:AJ47)</f>
        <v>10</v>
      </c>
      <c r="AM47" s="203" t="s">
        <v>242</v>
      </c>
      <c r="AN47" s="226">
        <v>1</v>
      </c>
      <c r="AO47" s="214">
        <f t="shared" si="31"/>
        <v>10</v>
      </c>
      <c r="AP47" s="212">
        <f t="shared" si="32"/>
        <v>1</v>
      </c>
    </row>
    <row r="48" spans="2:42" ht="15" customHeight="1" x14ac:dyDescent="0.2">
      <c r="B48" s="222">
        <v>24</v>
      </c>
      <c r="C48" s="199" t="s">
        <v>225</v>
      </c>
      <c r="D48" s="274" t="s">
        <v>194</v>
      </c>
      <c r="E48" s="224"/>
      <c r="F48" s="202"/>
      <c r="G48" s="202"/>
      <c r="H48" s="208"/>
      <c r="I48" s="208"/>
      <c r="J48" s="208"/>
      <c r="K48" s="208"/>
      <c r="L48" s="208"/>
      <c r="M48" s="208"/>
      <c r="N48" s="208"/>
      <c r="O48" s="208"/>
      <c r="P48" s="202"/>
      <c r="Q48" s="208"/>
      <c r="R48" s="202"/>
      <c r="S48" s="202"/>
      <c r="T48" s="202"/>
      <c r="U48" s="209"/>
      <c r="V48" s="226"/>
      <c r="W48" s="224">
        <v>35</v>
      </c>
      <c r="X48" s="202"/>
      <c r="Y48" s="202"/>
      <c r="Z48" s="208"/>
      <c r="AA48" s="208"/>
      <c r="AB48" s="208"/>
      <c r="AC48" s="208">
        <v>10</v>
      </c>
      <c r="AD48" s="208"/>
      <c r="AE48" s="208"/>
      <c r="AF48" s="208"/>
      <c r="AG48" s="208"/>
      <c r="AH48" s="202"/>
      <c r="AI48" s="208"/>
      <c r="AJ48" s="202"/>
      <c r="AK48" s="202">
        <f t="shared" si="33"/>
        <v>45</v>
      </c>
      <c r="AL48" s="202">
        <f t="shared" si="34"/>
        <v>45</v>
      </c>
      <c r="AM48" s="209" t="s">
        <v>242</v>
      </c>
      <c r="AN48" s="226">
        <v>2</v>
      </c>
      <c r="AO48" s="214">
        <f t="shared" si="31"/>
        <v>45</v>
      </c>
      <c r="AP48" s="212">
        <f t="shared" si="32"/>
        <v>2</v>
      </c>
    </row>
    <row r="49" spans="2:42" ht="15" customHeight="1" x14ac:dyDescent="0.2">
      <c r="B49" s="198">
        <v>25</v>
      </c>
      <c r="C49" s="199" t="s">
        <v>225</v>
      </c>
      <c r="D49" s="274" t="s">
        <v>92</v>
      </c>
      <c r="E49" s="247"/>
      <c r="F49" s="202"/>
      <c r="G49" s="202"/>
      <c r="H49" s="206"/>
      <c r="I49" s="208"/>
      <c r="J49" s="206"/>
      <c r="K49" s="206"/>
      <c r="L49" s="206"/>
      <c r="M49" s="206"/>
      <c r="N49" s="206"/>
      <c r="O49" s="206"/>
      <c r="P49" s="206"/>
      <c r="Q49" s="206"/>
      <c r="R49" s="202"/>
      <c r="S49" s="207"/>
      <c r="T49" s="208"/>
      <c r="U49" s="209"/>
      <c r="V49" s="232"/>
      <c r="W49" s="224">
        <v>25</v>
      </c>
      <c r="X49" s="202"/>
      <c r="Y49" s="202"/>
      <c r="Z49" s="208"/>
      <c r="AA49" s="208"/>
      <c r="AB49" s="208"/>
      <c r="AC49" s="208">
        <v>20</v>
      </c>
      <c r="AD49" s="208"/>
      <c r="AE49" s="208"/>
      <c r="AF49" s="208"/>
      <c r="AG49" s="208"/>
      <c r="AH49" s="202"/>
      <c r="AI49" s="208"/>
      <c r="AJ49" s="202"/>
      <c r="AK49" s="202">
        <f t="shared" si="33"/>
        <v>45</v>
      </c>
      <c r="AL49" s="202">
        <f t="shared" si="34"/>
        <v>45</v>
      </c>
      <c r="AM49" s="209" t="s">
        <v>239</v>
      </c>
      <c r="AN49" s="226">
        <v>3</v>
      </c>
      <c r="AO49" s="214">
        <f t="shared" si="2"/>
        <v>45</v>
      </c>
      <c r="AP49" s="212">
        <f t="shared" si="3"/>
        <v>3</v>
      </c>
    </row>
    <row r="50" spans="2:42" ht="15" customHeight="1" thickBot="1" x14ac:dyDescent="0.25">
      <c r="B50" s="222">
        <v>26</v>
      </c>
      <c r="C50" s="199" t="s">
        <v>225</v>
      </c>
      <c r="D50" s="274" t="s">
        <v>96</v>
      </c>
      <c r="E50" s="224">
        <v>25</v>
      </c>
      <c r="F50" s="202"/>
      <c r="G50" s="202"/>
      <c r="H50" s="208"/>
      <c r="I50" s="208"/>
      <c r="J50" s="208"/>
      <c r="K50" s="208">
        <v>20</v>
      </c>
      <c r="L50" s="208"/>
      <c r="M50" s="208"/>
      <c r="N50" s="208"/>
      <c r="O50" s="208"/>
      <c r="P50" s="202"/>
      <c r="Q50" s="208"/>
      <c r="R50" s="202"/>
      <c r="S50" s="202">
        <f t="shared" ref="S50" si="45">SUM(E50:P50)</f>
        <v>45</v>
      </c>
      <c r="T50" s="202">
        <f t="shared" ref="T50" si="46">SUM(E50:R50)</f>
        <v>45</v>
      </c>
      <c r="U50" s="209" t="s">
        <v>239</v>
      </c>
      <c r="V50" s="226">
        <v>3</v>
      </c>
      <c r="W50" s="224"/>
      <c r="X50" s="202"/>
      <c r="Y50" s="202"/>
      <c r="Z50" s="208"/>
      <c r="AA50" s="208"/>
      <c r="AB50" s="208"/>
      <c r="AC50" s="208"/>
      <c r="AD50" s="208"/>
      <c r="AE50" s="208"/>
      <c r="AF50" s="208"/>
      <c r="AG50" s="208"/>
      <c r="AH50" s="202"/>
      <c r="AI50" s="208"/>
      <c r="AJ50" s="202"/>
      <c r="AK50" s="202"/>
      <c r="AL50" s="202"/>
      <c r="AM50" s="203"/>
      <c r="AN50" s="226"/>
      <c r="AO50" s="214">
        <f t="shared" si="2"/>
        <v>45</v>
      </c>
      <c r="AP50" s="212">
        <f t="shared" si="3"/>
        <v>3</v>
      </c>
    </row>
    <row r="51" spans="2:42" ht="15" customHeight="1" thickBot="1" x14ac:dyDescent="0.25">
      <c r="B51" s="380" t="s">
        <v>44</v>
      </c>
      <c r="C51" s="381"/>
      <c r="D51" s="383"/>
      <c r="E51" s="220">
        <f t="shared" ref="E51:T51" si="47">SUM(E34:E50)</f>
        <v>142</v>
      </c>
      <c r="F51" s="220">
        <f t="shared" si="47"/>
        <v>0</v>
      </c>
      <c r="G51" s="220">
        <f t="shared" si="47"/>
        <v>0</v>
      </c>
      <c r="H51" s="220">
        <f t="shared" si="47"/>
        <v>0</v>
      </c>
      <c r="I51" s="220">
        <f t="shared" si="47"/>
        <v>3</v>
      </c>
      <c r="J51" s="220">
        <f t="shared" si="47"/>
        <v>0</v>
      </c>
      <c r="K51" s="220">
        <f t="shared" si="47"/>
        <v>20</v>
      </c>
      <c r="L51" s="220">
        <f t="shared" si="47"/>
        <v>0</v>
      </c>
      <c r="M51" s="220">
        <f t="shared" si="47"/>
        <v>0</v>
      </c>
      <c r="N51" s="220">
        <f t="shared" si="47"/>
        <v>0</v>
      </c>
      <c r="O51" s="220">
        <f t="shared" si="47"/>
        <v>0</v>
      </c>
      <c r="P51" s="220">
        <f t="shared" si="47"/>
        <v>0</v>
      </c>
      <c r="Q51" s="220">
        <f t="shared" si="47"/>
        <v>0</v>
      </c>
      <c r="R51" s="220">
        <f t="shared" si="47"/>
        <v>0</v>
      </c>
      <c r="S51" s="220">
        <f t="shared" si="47"/>
        <v>165</v>
      </c>
      <c r="T51" s="220">
        <f t="shared" si="47"/>
        <v>165</v>
      </c>
      <c r="U51" s="220"/>
      <c r="V51" s="221">
        <f t="shared" ref="V51:AL51" si="48">SUM(V34:V50)</f>
        <v>13</v>
      </c>
      <c r="W51" s="220">
        <f t="shared" si="48"/>
        <v>160</v>
      </c>
      <c r="X51" s="220">
        <f t="shared" si="48"/>
        <v>0</v>
      </c>
      <c r="Y51" s="220">
        <f t="shared" si="48"/>
        <v>0</v>
      </c>
      <c r="Z51" s="220">
        <f t="shared" si="48"/>
        <v>0</v>
      </c>
      <c r="AA51" s="220">
        <f t="shared" si="48"/>
        <v>0</v>
      </c>
      <c r="AB51" s="220">
        <f t="shared" si="48"/>
        <v>0</v>
      </c>
      <c r="AC51" s="220">
        <f t="shared" si="48"/>
        <v>30</v>
      </c>
      <c r="AD51" s="220">
        <f t="shared" si="48"/>
        <v>0</v>
      </c>
      <c r="AE51" s="220">
        <f t="shared" si="48"/>
        <v>0</v>
      </c>
      <c r="AF51" s="220">
        <f t="shared" si="48"/>
        <v>0</v>
      </c>
      <c r="AG51" s="220">
        <f t="shared" si="48"/>
        <v>0</v>
      </c>
      <c r="AH51" s="220">
        <f t="shared" si="48"/>
        <v>0</v>
      </c>
      <c r="AI51" s="220">
        <f t="shared" si="48"/>
        <v>0</v>
      </c>
      <c r="AJ51" s="220">
        <f t="shared" si="48"/>
        <v>0</v>
      </c>
      <c r="AK51" s="220">
        <f t="shared" si="48"/>
        <v>190</v>
      </c>
      <c r="AL51" s="220">
        <f t="shared" si="48"/>
        <v>190</v>
      </c>
      <c r="AM51" s="220"/>
      <c r="AN51" s="221">
        <f>SUM(AN34:AN50)</f>
        <v>15</v>
      </c>
      <c r="AO51" s="220">
        <f>SUM(AO34:AO50)</f>
        <v>355</v>
      </c>
      <c r="AP51" s="221">
        <f>SUM(AP34:AP50)</f>
        <v>28</v>
      </c>
    </row>
    <row r="52" spans="2:42" ht="15" customHeight="1" thickBot="1" x14ac:dyDescent="0.25">
      <c r="B52" s="377" t="s">
        <v>123</v>
      </c>
      <c r="C52" s="378"/>
      <c r="D52" s="378"/>
      <c r="E52" s="378"/>
      <c r="F52" s="378"/>
      <c r="G52" s="378"/>
      <c r="H52" s="378"/>
      <c r="I52" s="378"/>
      <c r="J52" s="378"/>
      <c r="K52" s="378"/>
      <c r="L52" s="378"/>
      <c r="M52" s="378"/>
      <c r="N52" s="378"/>
      <c r="O52" s="378"/>
      <c r="P52" s="378"/>
      <c r="Q52" s="378"/>
      <c r="R52" s="378"/>
      <c r="S52" s="378"/>
      <c r="T52" s="378"/>
      <c r="U52" s="378"/>
      <c r="V52" s="378"/>
      <c r="W52" s="378"/>
      <c r="X52" s="378"/>
      <c r="Y52" s="378"/>
      <c r="Z52" s="378"/>
      <c r="AA52" s="378"/>
      <c r="AB52" s="378"/>
      <c r="AC52" s="378"/>
      <c r="AD52" s="378"/>
      <c r="AE52" s="378"/>
      <c r="AF52" s="378"/>
      <c r="AG52" s="378"/>
      <c r="AH52" s="378"/>
      <c r="AI52" s="378"/>
      <c r="AJ52" s="378"/>
      <c r="AK52" s="378"/>
      <c r="AL52" s="378"/>
      <c r="AM52" s="378"/>
      <c r="AN52" s="378"/>
      <c r="AO52" s="378"/>
      <c r="AP52" s="379"/>
    </row>
    <row r="53" spans="2:42" ht="15" customHeight="1" thickBot="1" x14ac:dyDescent="0.25">
      <c r="B53" s="198">
        <v>27</v>
      </c>
      <c r="C53" s="199" t="s">
        <v>225</v>
      </c>
      <c r="D53" s="274" t="s">
        <v>120</v>
      </c>
      <c r="E53" s="227"/>
      <c r="F53" s="229"/>
      <c r="G53" s="229"/>
      <c r="H53" s="230"/>
      <c r="I53" s="230"/>
      <c r="J53" s="230"/>
      <c r="K53" s="230"/>
      <c r="L53" s="230"/>
      <c r="M53" s="230"/>
      <c r="N53" s="230"/>
      <c r="O53" s="230"/>
      <c r="P53" s="230"/>
      <c r="Q53" s="230"/>
      <c r="R53" s="229"/>
      <c r="S53" s="207"/>
      <c r="T53" s="207"/>
      <c r="U53" s="231"/>
      <c r="V53" s="232"/>
      <c r="W53" s="224"/>
      <c r="X53" s="240"/>
      <c r="Y53" s="208"/>
      <c r="Z53" s="208"/>
      <c r="AA53" s="208"/>
      <c r="AB53" s="208"/>
      <c r="AC53" s="208"/>
      <c r="AD53" s="208"/>
      <c r="AE53" s="208"/>
      <c r="AF53" s="208"/>
      <c r="AG53" s="208"/>
      <c r="AH53" s="208"/>
      <c r="AI53" s="208">
        <v>300</v>
      </c>
      <c r="AJ53" s="208"/>
      <c r="AK53" s="207">
        <f t="shared" ref="AK53" si="49">SUM(W53:AH53)</f>
        <v>0</v>
      </c>
      <c r="AL53" s="207">
        <f t="shared" ref="AL53" si="50">SUM(W53:AJ53)</f>
        <v>300</v>
      </c>
      <c r="AM53" s="203" t="s">
        <v>105</v>
      </c>
      <c r="AN53" s="226">
        <v>11</v>
      </c>
      <c r="AO53" s="214">
        <f t="shared" si="2"/>
        <v>300</v>
      </c>
      <c r="AP53" s="212">
        <f t="shared" si="3"/>
        <v>11</v>
      </c>
    </row>
    <row r="54" spans="2:42" ht="15" customHeight="1" thickBot="1" x14ac:dyDescent="0.25">
      <c r="B54" s="380" t="s">
        <v>44</v>
      </c>
      <c r="C54" s="381"/>
      <c r="D54" s="383"/>
      <c r="E54" s="220">
        <f>SUM(E53:E53)</f>
        <v>0</v>
      </c>
      <c r="F54" s="220">
        <f t="shared" ref="F54:AP54" si="51">SUM(F53:F53)</f>
        <v>0</v>
      </c>
      <c r="G54" s="220">
        <f t="shared" si="51"/>
        <v>0</v>
      </c>
      <c r="H54" s="220">
        <f t="shared" si="51"/>
        <v>0</v>
      </c>
      <c r="I54" s="220">
        <f t="shared" si="51"/>
        <v>0</v>
      </c>
      <c r="J54" s="220">
        <f t="shared" si="51"/>
        <v>0</v>
      </c>
      <c r="K54" s="220">
        <f t="shared" si="51"/>
        <v>0</v>
      </c>
      <c r="L54" s="220">
        <f t="shared" si="51"/>
        <v>0</v>
      </c>
      <c r="M54" s="220">
        <f t="shared" si="51"/>
        <v>0</v>
      </c>
      <c r="N54" s="220">
        <f t="shared" si="51"/>
        <v>0</v>
      </c>
      <c r="O54" s="220">
        <f t="shared" si="51"/>
        <v>0</v>
      </c>
      <c r="P54" s="220">
        <f t="shared" si="51"/>
        <v>0</v>
      </c>
      <c r="Q54" s="220">
        <f t="shared" si="51"/>
        <v>0</v>
      </c>
      <c r="R54" s="220">
        <f t="shared" si="51"/>
        <v>0</v>
      </c>
      <c r="S54" s="220">
        <f t="shared" si="51"/>
        <v>0</v>
      </c>
      <c r="T54" s="220">
        <f t="shared" si="51"/>
        <v>0</v>
      </c>
      <c r="U54" s="220"/>
      <c r="V54" s="221">
        <f t="shared" si="51"/>
        <v>0</v>
      </c>
      <c r="W54" s="220">
        <f t="shared" si="51"/>
        <v>0</v>
      </c>
      <c r="X54" s="220">
        <f t="shared" si="51"/>
        <v>0</v>
      </c>
      <c r="Y54" s="220">
        <f t="shared" si="51"/>
        <v>0</v>
      </c>
      <c r="Z54" s="220">
        <f t="shared" si="51"/>
        <v>0</v>
      </c>
      <c r="AA54" s="220">
        <f t="shared" si="51"/>
        <v>0</v>
      </c>
      <c r="AB54" s="220">
        <f t="shared" si="51"/>
        <v>0</v>
      </c>
      <c r="AC54" s="220">
        <f t="shared" si="51"/>
        <v>0</v>
      </c>
      <c r="AD54" s="220">
        <f t="shared" si="51"/>
        <v>0</v>
      </c>
      <c r="AE54" s="220">
        <f t="shared" si="51"/>
        <v>0</v>
      </c>
      <c r="AF54" s="220">
        <f t="shared" si="51"/>
        <v>0</v>
      </c>
      <c r="AG54" s="220">
        <f t="shared" si="51"/>
        <v>0</v>
      </c>
      <c r="AH54" s="220">
        <f t="shared" si="51"/>
        <v>0</v>
      </c>
      <c r="AI54" s="220">
        <f t="shared" si="51"/>
        <v>300</v>
      </c>
      <c r="AJ54" s="220">
        <f t="shared" si="51"/>
        <v>0</v>
      </c>
      <c r="AK54" s="220">
        <f t="shared" si="51"/>
        <v>0</v>
      </c>
      <c r="AL54" s="220">
        <f t="shared" si="51"/>
        <v>300</v>
      </c>
      <c r="AM54" s="220"/>
      <c r="AN54" s="221">
        <f t="shared" si="51"/>
        <v>11</v>
      </c>
      <c r="AO54" s="220">
        <f t="shared" si="51"/>
        <v>300</v>
      </c>
      <c r="AP54" s="221">
        <f t="shared" si="51"/>
        <v>11</v>
      </c>
    </row>
    <row r="55" spans="2:42" ht="15" customHeight="1" thickBot="1" x14ac:dyDescent="0.25">
      <c r="B55" s="377" t="s">
        <v>102</v>
      </c>
      <c r="C55" s="378"/>
      <c r="D55" s="378"/>
      <c r="E55" s="378"/>
      <c r="F55" s="378"/>
      <c r="G55" s="378"/>
      <c r="H55" s="378"/>
      <c r="I55" s="378"/>
      <c r="J55" s="378"/>
      <c r="K55" s="378"/>
      <c r="L55" s="378"/>
      <c r="M55" s="378"/>
      <c r="N55" s="378"/>
      <c r="O55" s="378"/>
      <c r="P55" s="378"/>
      <c r="Q55" s="378"/>
      <c r="R55" s="378"/>
      <c r="S55" s="378"/>
      <c r="T55" s="378"/>
      <c r="U55" s="378"/>
      <c r="V55" s="378"/>
      <c r="W55" s="378"/>
      <c r="X55" s="378"/>
      <c r="Y55" s="378"/>
      <c r="Z55" s="378"/>
      <c r="AA55" s="378"/>
      <c r="AB55" s="378"/>
      <c r="AC55" s="378"/>
      <c r="AD55" s="378"/>
      <c r="AE55" s="378"/>
      <c r="AF55" s="378"/>
      <c r="AG55" s="378"/>
      <c r="AH55" s="378"/>
      <c r="AI55" s="378"/>
      <c r="AJ55" s="378"/>
      <c r="AK55" s="378"/>
      <c r="AL55" s="378"/>
      <c r="AM55" s="378"/>
      <c r="AN55" s="378"/>
      <c r="AO55" s="378"/>
      <c r="AP55" s="379"/>
    </row>
    <row r="56" spans="2:42" x14ac:dyDescent="0.2">
      <c r="B56" s="198">
        <v>28</v>
      </c>
      <c r="C56" s="243" t="s">
        <v>226</v>
      </c>
      <c r="D56" s="244" t="s">
        <v>149</v>
      </c>
      <c r="E56" s="245"/>
      <c r="F56" s="207"/>
      <c r="G56" s="207"/>
      <c r="H56" s="207"/>
      <c r="I56" s="207"/>
      <c r="J56" s="207"/>
      <c r="K56" s="207"/>
      <c r="L56" s="207"/>
      <c r="M56" s="207"/>
      <c r="N56" s="207"/>
      <c r="O56" s="207"/>
      <c r="P56" s="207"/>
      <c r="Q56" s="207"/>
      <c r="R56" s="229"/>
      <c r="S56" s="207"/>
      <c r="T56" s="207"/>
      <c r="U56" s="203"/>
      <c r="V56" s="246"/>
      <c r="W56" s="245"/>
      <c r="X56" s="207"/>
      <c r="Y56" s="207">
        <v>30</v>
      </c>
      <c r="Z56" s="207"/>
      <c r="AA56" s="207"/>
      <c r="AB56" s="207"/>
      <c r="AC56" s="207"/>
      <c r="AD56" s="207"/>
      <c r="AE56" s="207"/>
      <c r="AF56" s="207"/>
      <c r="AG56" s="207"/>
      <c r="AH56" s="207"/>
      <c r="AI56" s="207"/>
      <c r="AJ56" s="229"/>
      <c r="AK56" s="207">
        <f t="shared" ref="AK56:AK57" si="52">SUM(W56:AH56)</f>
        <v>30</v>
      </c>
      <c r="AL56" s="207">
        <f t="shared" ref="AL56:AL57" si="53">SUM(W56:AJ56)</f>
        <v>30</v>
      </c>
      <c r="AM56" s="203" t="s">
        <v>242</v>
      </c>
      <c r="AN56" s="246">
        <v>2</v>
      </c>
      <c r="AO56" s="214">
        <f t="shared" ref="AO56:AO57" si="54">T56+AL56</f>
        <v>30</v>
      </c>
      <c r="AP56" s="212">
        <f t="shared" ref="AP56:AP57" si="55">V56+AN56</f>
        <v>2</v>
      </c>
    </row>
    <row r="57" spans="2:42" ht="13.5" thickBot="1" x14ac:dyDescent="0.25">
      <c r="B57" s="198">
        <v>29</v>
      </c>
      <c r="C57" s="243" t="s">
        <v>226</v>
      </c>
      <c r="D57" s="244" t="s">
        <v>150</v>
      </c>
      <c r="E57" s="245"/>
      <c r="F57" s="207"/>
      <c r="G57" s="207"/>
      <c r="H57" s="207"/>
      <c r="I57" s="207"/>
      <c r="J57" s="207"/>
      <c r="K57" s="207"/>
      <c r="L57" s="207"/>
      <c r="M57" s="207"/>
      <c r="N57" s="207"/>
      <c r="O57" s="207"/>
      <c r="P57" s="207"/>
      <c r="Q57" s="207"/>
      <c r="R57" s="229"/>
      <c r="S57" s="207"/>
      <c r="T57" s="207"/>
      <c r="U57" s="203"/>
      <c r="V57" s="246"/>
      <c r="W57" s="245"/>
      <c r="X57" s="207"/>
      <c r="Y57" s="207">
        <v>30</v>
      </c>
      <c r="Z57" s="207"/>
      <c r="AA57" s="207"/>
      <c r="AB57" s="207"/>
      <c r="AC57" s="207"/>
      <c r="AD57" s="207"/>
      <c r="AE57" s="207"/>
      <c r="AF57" s="207"/>
      <c r="AG57" s="207"/>
      <c r="AH57" s="207"/>
      <c r="AI57" s="207"/>
      <c r="AJ57" s="229"/>
      <c r="AK57" s="207">
        <f t="shared" si="52"/>
        <v>30</v>
      </c>
      <c r="AL57" s="207">
        <f t="shared" si="53"/>
        <v>30</v>
      </c>
      <c r="AM57" s="203" t="s">
        <v>242</v>
      </c>
      <c r="AN57" s="246">
        <v>2</v>
      </c>
      <c r="AO57" s="214">
        <f t="shared" si="54"/>
        <v>30</v>
      </c>
      <c r="AP57" s="212">
        <f t="shared" si="55"/>
        <v>2</v>
      </c>
    </row>
    <row r="58" spans="2:42" ht="15" customHeight="1" thickBot="1" x14ac:dyDescent="0.25">
      <c r="B58" s="380" t="s">
        <v>44</v>
      </c>
      <c r="C58" s="381"/>
      <c r="D58" s="383"/>
      <c r="E58" s="220">
        <f>SUM(E56:E57)</f>
        <v>0</v>
      </c>
      <c r="F58" s="220">
        <f t="shared" ref="F58:AP58" si="56">SUM(F56:F57)</f>
        <v>0</v>
      </c>
      <c r="G58" s="220">
        <f t="shared" si="56"/>
        <v>0</v>
      </c>
      <c r="H58" s="220">
        <f t="shared" si="56"/>
        <v>0</v>
      </c>
      <c r="I58" s="220">
        <f t="shared" si="56"/>
        <v>0</v>
      </c>
      <c r="J58" s="220">
        <f t="shared" si="56"/>
        <v>0</v>
      </c>
      <c r="K58" s="220">
        <f t="shared" si="56"/>
        <v>0</v>
      </c>
      <c r="L58" s="220">
        <f t="shared" si="56"/>
        <v>0</v>
      </c>
      <c r="M58" s="220">
        <f t="shared" si="56"/>
        <v>0</v>
      </c>
      <c r="N58" s="220">
        <f t="shared" si="56"/>
        <v>0</v>
      </c>
      <c r="O58" s="220">
        <f t="shared" si="56"/>
        <v>0</v>
      </c>
      <c r="P58" s="220">
        <f t="shared" si="56"/>
        <v>0</v>
      </c>
      <c r="Q58" s="220">
        <f t="shared" si="56"/>
        <v>0</v>
      </c>
      <c r="R58" s="220">
        <f t="shared" si="56"/>
        <v>0</v>
      </c>
      <c r="S58" s="220">
        <f t="shared" si="56"/>
        <v>0</v>
      </c>
      <c r="T58" s="220">
        <f t="shared" si="56"/>
        <v>0</v>
      </c>
      <c r="U58" s="220"/>
      <c r="V58" s="221">
        <f t="shared" si="56"/>
        <v>0</v>
      </c>
      <c r="W58" s="220">
        <f t="shared" si="56"/>
        <v>0</v>
      </c>
      <c r="X58" s="220">
        <f t="shared" si="56"/>
        <v>0</v>
      </c>
      <c r="Y58" s="220">
        <f t="shared" si="56"/>
        <v>60</v>
      </c>
      <c r="Z58" s="220">
        <f t="shared" si="56"/>
        <v>0</v>
      </c>
      <c r="AA58" s="220">
        <f t="shared" si="56"/>
        <v>0</v>
      </c>
      <c r="AB58" s="220">
        <f t="shared" si="56"/>
        <v>0</v>
      </c>
      <c r="AC58" s="220">
        <f t="shared" si="56"/>
        <v>0</v>
      </c>
      <c r="AD58" s="220">
        <f t="shared" si="56"/>
        <v>0</v>
      </c>
      <c r="AE58" s="220">
        <f t="shared" si="56"/>
        <v>0</v>
      </c>
      <c r="AF58" s="220">
        <f t="shared" si="56"/>
        <v>0</v>
      </c>
      <c r="AG58" s="220">
        <f t="shared" si="56"/>
        <v>0</v>
      </c>
      <c r="AH58" s="220">
        <f t="shared" si="56"/>
        <v>0</v>
      </c>
      <c r="AI58" s="220">
        <f t="shared" si="56"/>
        <v>0</v>
      </c>
      <c r="AJ58" s="220">
        <f t="shared" si="56"/>
        <v>0</v>
      </c>
      <c r="AK58" s="220">
        <f t="shared" si="56"/>
        <v>60</v>
      </c>
      <c r="AL58" s="220">
        <f t="shared" si="56"/>
        <v>60</v>
      </c>
      <c r="AM58" s="220"/>
      <c r="AN58" s="221">
        <f t="shared" si="56"/>
        <v>4</v>
      </c>
      <c r="AO58" s="220">
        <f t="shared" si="56"/>
        <v>60</v>
      </c>
      <c r="AP58" s="221">
        <f t="shared" si="56"/>
        <v>4</v>
      </c>
    </row>
    <row r="59" spans="2:42" ht="13.5" thickBot="1" x14ac:dyDescent="0.25">
      <c r="B59" s="380" t="s">
        <v>44</v>
      </c>
      <c r="C59" s="381"/>
      <c r="D59" s="383"/>
      <c r="E59" s="241">
        <f t="shared" ref="E59:T59" si="57">E23+E27+E32+E51+E54+E58</f>
        <v>202</v>
      </c>
      <c r="F59" s="241">
        <f t="shared" si="57"/>
        <v>0</v>
      </c>
      <c r="G59" s="241">
        <f t="shared" si="57"/>
        <v>20</v>
      </c>
      <c r="H59" s="241">
        <f t="shared" si="57"/>
        <v>110</v>
      </c>
      <c r="I59" s="241">
        <f t="shared" si="57"/>
        <v>3</v>
      </c>
      <c r="J59" s="241">
        <f t="shared" si="57"/>
        <v>0</v>
      </c>
      <c r="K59" s="241">
        <f t="shared" si="57"/>
        <v>20</v>
      </c>
      <c r="L59" s="241">
        <f t="shared" si="57"/>
        <v>0</v>
      </c>
      <c r="M59" s="241">
        <f t="shared" si="57"/>
        <v>0</v>
      </c>
      <c r="N59" s="241">
        <f t="shared" si="57"/>
        <v>30</v>
      </c>
      <c r="O59" s="241">
        <f t="shared" si="57"/>
        <v>0</v>
      </c>
      <c r="P59" s="241">
        <f t="shared" si="57"/>
        <v>0</v>
      </c>
      <c r="Q59" s="241">
        <f t="shared" si="57"/>
        <v>0</v>
      </c>
      <c r="R59" s="241">
        <f t="shared" si="57"/>
        <v>0</v>
      </c>
      <c r="S59" s="241">
        <f t="shared" si="57"/>
        <v>385</v>
      </c>
      <c r="T59" s="241">
        <f t="shared" si="57"/>
        <v>385</v>
      </c>
      <c r="U59" s="241"/>
      <c r="V59" s="248">
        <f t="shared" ref="V59:AL59" si="58">V23+V27+V32+V51+V54+V58</f>
        <v>26</v>
      </c>
      <c r="W59" s="241">
        <f t="shared" si="58"/>
        <v>185</v>
      </c>
      <c r="X59" s="241">
        <f t="shared" si="58"/>
        <v>0</v>
      </c>
      <c r="Y59" s="241">
        <f t="shared" si="58"/>
        <v>65</v>
      </c>
      <c r="Z59" s="241">
        <f t="shared" si="58"/>
        <v>30</v>
      </c>
      <c r="AA59" s="241">
        <f t="shared" si="58"/>
        <v>0</v>
      </c>
      <c r="AB59" s="241">
        <f t="shared" si="58"/>
        <v>0</v>
      </c>
      <c r="AC59" s="241">
        <f t="shared" si="58"/>
        <v>30</v>
      </c>
      <c r="AD59" s="241">
        <f t="shared" si="58"/>
        <v>0</v>
      </c>
      <c r="AE59" s="241">
        <f t="shared" si="58"/>
        <v>0</v>
      </c>
      <c r="AF59" s="241">
        <f t="shared" si="58"/>
        <v>30</v>
      </c>
      <c r="AG59" s="241">
        <f t="shared" si="58"/>
        <v>0</v>
      </c>
      <c r="AH59" s="241">
        <f t="shared" si="58"/>
        <v>0</v>
      </c>
      <c r="AI59" s="241">
        <f t="shared" si="58"/>
        <v>300</v>
      </c>
      <c r="AJ59" s="241">
        <f t="shared" si="58"/>
        <v>0</v>
      </c>
      <c r="AK59" s="241">
        <f t="shared" si="58"/>
        <v>340</v>
      </c>
      <c r="AL59" s="241">
        <f t="shared" si="58"/>
        <v>640</v>
      </c>
      <c r="AM59" s="241"/>
      <c r="AN59" s="248">
        <f>AN23+AN27+AN32+AN51+AN54+AN58</f>
        <v>37</v>
      </c>
      <c r="AO59" s="241">
        <f>AO23+AO27+AO32+AO51+AO54+AO58</f>
        <v>1025</v>
      </c>
      <c r="AP59" s="248">
        <f>AP23+AP27+AP32+AP51+AP54+AP58</f>
        <v>63</v>
      </c>
    </row>
    <row r="61" spans="2:42" x14ac:dyDescent="0.2">
      <c r="B61" s="249" t="s">
        <v>172</v>
      </c>
      <c r="AK61" s="250"/>
    </row>
    <row r="62" spans="2:42" x14ac:dyDescent="0.2">
      <c r="B62" s="251"/>
    </row>
    <row r="63" spans="2:42" x14ac:dyDescent="0.2">
      <c r="B63" s="251"/>
    </row>
    <row r="66" spans="4:39" ht="14.25" x14ac:dyDescent="0.2">
      <c r="O66" s="252"/>
      <c r="P66" s="182" t="s">
        <v>259</v>
      </c>
    </row>
    <row r="67" spans="4:39" x14ac:dyDescent="0.2">
      <c r="D67" s="253"/>
      <c r="P67" s="182" t="s">
        <v>257</v>
      </c>
      <c r="AG67" s="374"/>
      <c r="AH67" s="374"/>
      <c r="AI67" s="374"/>
      <c r="AJ67" s="374"/>
      <c r="AK67" s="374"/>
      <c r="AL67" s="374"/>
      <c r="AM67" s="374"/>
    </row>
    <row r="68" spans="4:39" x14ac:dyDescent="0.2">
      <c r="D68" s="254" t="s">
        <v>173</v>
      </c>
      <c r="N68" s="255"/>
      <c r="P68" s="374" t="s">
        <v>174</v>
      </c>
      <c r="Q68" s="374"/>
      <c r="R68" s="374"/>
      <c r="S68" s="374"/>
      <c r="T68" s="374"/>
      <c r="U68" s="374"/>
      <c r="V68" s="374"/>
      <c r="AG68" s="374" t="s">
        <v>175</v>
      </c>
      <c r="AH68" s="374"/>
      <c r="AI68" s="374"/>
      <c r="AJ68" s="374"/>
      <c r="AK68" s="374"/>
      <c r="AL68" s="374"/>
      <c r="AM68" s="374"/>
    </row>
  </sheetData>
  <mergeCells count="26">
    <mergeCell ref="AI2:AM2"/>
    <mergeCell ref="AI4:AM4"/>
    <mergeCell ref="B6:AP6"/>
    <mergeCell ref="B16:B17"/>
    <mergeCell ref="D16:D17"/>
    <mergeCell ref="E16:V16"/>
    <mergeCell ref="W16:AN16"/>
    <mergeCell ref="AO16:AO17"/>
    <mergeCell ref="AP16:AP17"/>
    <mergeCell ref="J9:S9"/>
    <mergeCell ref="B18:AP18"/>
    <mergeCell ref="B23:D23"/>
    <mergeCell ref="B59:D59"/>
    <mergeCell ref="AG67:AM67"/>
    <mergeCell ref="P68:V68"/>
    <mergeCell ref="AG68:AM68"/>
    <mergeCell ref="B24:AP24"/>
    <mergeCell ref="B28:AP28"/>
    <mergeCell ref="B33:AP33"/>
    <mergeCell ref="B52:AP52"/>
    <mergeCell ref="B32:D32"/>
    <mergeCell ref="B51:D51"/>
    <mergeCell ref="B54:D54"/>
    <mergeCell ref="B27:D27"/>
    <mergeCell ref="B55:AP55"/>
    <mergeCell ref="B58:D58"/>
  </mergeCells>
  <pageMargins left="0.25" right="0.25" top="0.75" bottom="0.75" header="0.3" footer="0.3"/>
  <pageSetup paperSize="9" scale="53" fitToHeight="0" orientation="landscape" horizontalDpi="4294967295" verticalDpi="4294967295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P58"/>
  <sheetViews>
    <sheetView zoomScale="85" zoomScaleNormal="85" workbookViewId="0">
      <selection activeCell="J10" sqref="J10"/>
    </sheetView>
  </sheetViews>
  <sheetFormatPr defaultColWidth="8.85546875" defaultRowHeight="12.75" x14ac:dyDescent="0.2"/>
  <cols>
    <col min="1" max="1" width="4.42578125" style="182" customWidth="1"/>
    <col min="2" max="2" width="4.28515625" style="182" customWidth="1"/>
    <col min="3" max="3" width="18.85546875" style="182" customWidth="1"/>
    <col min="4" max="4" width="64.85546875" style="182" customWidth="1"/>
    <col min="5" max="20" width="4.85546875" style="182" customWidth="1"/>
    <col min="21" max="21" width="6.140625" style="182" bestFit="1" customWidth="1"/>
    <col min="22" max="38" width="4.85546875" style="182" customWidth="1"/>
    <col min="39" max="39" width="6.140625" style="182" bestFit="1" customWidth="1"/>
    <col min="40" max="40" width="4.85546875" style="182" customWidth="1"/>
    <col min="41" max="42" width="5.7109375" style="182" customWidth="1"/>
    <col min="43" max="16384" width="8.85546875" style="182"/>
  </cols>
  <sheetData>
    <row r="1" spans="2:42" x14ac:dyDescent="0.2">
      <c r="AL1" s="183"/>
    </row>
    <row r="2" spans="2:42" x14ac:dyDescent="0.2">
      <c r="AI2" s="373"/>
      <c r="AJ2" s="373"/>
      <c r="AK2" s="373"/>
      <c r="AL2" s="373"/>
      <c r="AM2" s="373"/>
    </row>
    <row r="3" spans="2:42" x14ac:dyDescent="0.2">
      <c r="AL3" s="183"/>
    </row>
    <row r="4" spans="2:42" x14ac:dyDescent="0.2">
      <c r="AI4" s="373"/>
      <c r="AJ4" s="373"/>
      <c r="AK4" s="373"/>
      <c r="AL4" s="373"/>
      <c r="AM4" s="373"/>
    </row>
    <row r="6" spans="2:42" s="185" customFormat="1" ht="20.25" customHeight="1" x14ac:dyDescent="0.2">
      <c r="B6" s="382" t="s">
        <v>241</v>
      </c>
      <c r="C6" s="382"/>
      <c r="D6" s="382"/>
      <c r="E6" s="382"/>
      <c r="F6" s="382"/>
      <c r="G6" s="382"/>
      <c r="H6" s="382"/>
      <c r="I6" s="382"/>
      <c r="J6" s="382"/>
      <c r="K6" s="382"/>
      <c r="L6" s="382"/>
      <c r="M6" s="382"/>
      <c r="N6" s="382"/>
      <c r="O6" s="382"/>
      <c r="P6" s="382"/>
      <c r="Q6" s="382"/>
      <c r="R6" s="382"/>
      <c r="S6" s="382"/>
      <c r="T6" s="382"/>
      <c r="U6" s="382"/>
      <c r="V6" s="382"/>
      <c r="W6" s="382"/>
      <c r="X6" s="382"/>
      <c r="Y6" s="382"/>
      <c r="Z6" s="382"/>
      <c r="AA6" s="382"/>
      <c r="AB6" s="382"/>
      <c r="AC6" s="382"/>
      <c r="AD6" s="382"/>
      <c r="AE6" s="382"/>
      <c r="AF6" s="382"/>
      <c r="AG6" s="382"/>
      <c r="AH6" s="382"/>
      <c r="AI6" s="382"/>
      <c r="AJ6" s="382"/>
      <c r="AK6" s="382"/>
      <c r="AL6" s="382"/>
      <c r="AM6" s="382"/>
      <c r="AN6" s="382"/>
      <c r="AO6" s="382"/>
      <c r="AP6" s="382"/>
    </row>
    <row r="7" spans="2:42" s="185" customFormat="1" ht="20.25" customHeight="1" x14ac:dyDescent="0.2">
      <c r="B7" s="186"/>
      <c r="C7" s="186"/>
      <c r="D7" s="186"/>
      <c r="E7" s="186"/>
      <c r="F7" s="186"/>
      <c r="G7" s="186"/>
      <c r="H7" s="186"/>
      <c r="I7" s="186"/>
      <c r="J7" s="184" t="s">
        <v>267</v>
      </c>
      <c r="K7" s="184"/>
      <c r="L7" s="184"/>
      <c r="M7" s="184"/>
      <c r="N7" s="184"/>
      <c r="O7" s="184"/>
      <c r="P7" s="184"/>
      <c r="Q7" s="184"/>
      <c r="R7" s="184"/>
      <c r="S7" s="184"/>
      <c r="T7" s="186"/>
      <c r="U7" s="186"/>
      <c r="V7" s="186"/>
      <c r="W7" s="186"/>
      <c r="X7" s="186"/>
      <c r="Y7" s="186"/>
      <c r="Z7" s="186"/>
      <c r="AA7" s="186"/>
      <c r="AB7" s="186"/>
      <c r="AC7" s="186"/>
      <c r="AD7" s="186"/>
      <c r="AE7" s="186"/>
      <c r="AF7" s="186"/>
      <c r="AG7" s="186"/>
      <c r="AH7" s="186"/>
      <c r="AI7" s="186"/>
      <c r="AJ7" s="186"/>
      <c r="AK7" s="186"/>
      <c r="AL7" s="186"/>
      <c r="AM7" s="186"/>
      <c r="AN7" s="186"/>
      <c r="AO7" s="186"/>
      <c r="AP7" s="186"/>
    </row>
    <row r="8" spans="2:42" x14ac:dyDescent="0.2">
      <c r="J8" s="184" t="s">
        <v>266</v>
      </c>
      <c r="K8" s="184"/>
      <c r="L8" s="184"/>
      <c r="M8" s="184"/>
      <c r="N8" s="184"/>
      <c r="O8" s="184"/>
      <c r="P8" s="184"/>
      <c r="Q8" s="184"/>
      <c r="R8" s="184"/>
      <c r="S8" s="184"/>
    </row>
    <row r="9" spans="2:42" s="188" customFormat="1" ht="15" customHeight="1" x14ac:dyDescent="0.25">
      <c r="B9" s="187" t="s">
        <v>264</v>
      </c>
      <c r="J9" s="373" t="s">
        <v>268</v>
      </c>
      <c r="K9" s="373"/>
      <c r="L9" s="373"/>
      <c r="M9" s="373"/>
      <c r="N9" s="373"/>
      <c r="O9" s="373"/>
      <c r="P9" s="373"/>
      <c r="Q9" s="373"/>
      <c r="R9" s="373"/>
      <c r="S9" s="373"/>
    </row>
    <row r="10" spans="2:42" s="188" customFormat="1" ht="15" customHeight="1" x14ac:dyDescent="0.25">
      <c r="B10" s="188" t="s">
        <v>17</v>
      </c>
      <c r="J10" s="86" t="s">
        <v>269</v>
      </c>
    </row>
    <row r="11" spans="2:42" s="188" customFormat="1" ht="15" customHeight="1" x14ac:dyDescent="0.25">
      <c r="B11" s="188" t="s">
        <v>177</v>
      </c>
    </row>
    <row r="12" spans="2:42" s="188" customFormat="1" ht="15" customHeight="1" x14ac:dyDescent="0.25">
      <c r="B12" s="188" t="s">
        <v>18</v>
      </c>
    </row>
    <row r="13" spans="2:42" ht="15" customHeight="1" x14ac:dyDescent="0.25">
      <c r="B13" s="188" t="s">
        <v>254</v>
      </c>
      <c r="C13" s="188"/>
    </row>
    <row r="15" spans="2:42" ht="13.5" thickBot="1" x14ac:dyDescent="0.25"/>
    <row r="16" spans="2:42" ht="17.25" customHeight="1" thickBot="1" x14ac:dyDescent="0.25">
      <c r="B16" s="389" t="s">
        <v>19</v>
      </c>
      <c r="C16" s="189"/>
      <c r="D16" s="391" t="s">
        <v>222</v>
      </c>
      <c r="E16" s="393" t="s">
        <v>203</v>
      </c>
      <c r="F16" s="394"/>
      <c r="G16" s="394"/>
      <c r="H16" s="394"/>
      <c r="I16" s="394"/>
      <c r="J16" s="394"/>
      <c r="K16" s="394"/>
      <c r="L16" s="394"/>
      <c r="M16" s="394"/>
      <c r="N16" s="394"/>
      <c r="O16" s="394"/>
      <c r="P16" s="394"/>
      <c r="Q16" s="394"/>
      <c r="R16" s="394"/>
      <c r="S16" s="394"/>
      <c r="T16" s="394"/>
      <c r="U16" s="394"/>
      <c r="V16" s="395"/>
      <c r="W16" s="393" t="s">
        <v>204</v>
      </c>
      <c r="X16" s="394"/>
      <c r="Y16" s="394"/>
      <c r="Z16" s="394"/>
      <c r="AA16" s="394"/>
      <c r="AB16" s="394"/>
      <c r="AC16" s="394"/>
      <c r="AD16" s="394"/>
      <c r="AE16" s="394"/>
      <c r="AF16" s="394"/>
      <c r="AG16" s="394"/>
      <c r="AH16" s="394"/>
      <c r="AI16" s="394"/>
      <c r="AJ16" s="394"/>
      <c r="AK16" s="394"/>
      <c r="AL16" s="394"/>
      <c r="AM16" s="394"/>
      <c r="AN16" s="395"/>
      <c r="AO16" s="375" t="s">
        <v>4</v>
      </c>
      <c r="AP16" s="384" t="s">
        <v>221</v>
      </c>
    </row>
    <row r="17" spans="2:42" ht="243" customHeight="1" thickBot="1" x14ac:dyDescent="0.25">
      <c r="B17" s="390"/>
      <c r="C17" s="190" t="s">
        <v>223</v>
      </c>
      <c r="D17" s="392"/>
      <c r="E17" s="191" t="s">
        <v>5</v>
      </c>
      <c r="F17" s="192" t="s">
        <v>6</v>
      </c>
      <c r="G17" s="193" t="s">
        <v>34</v>
      </c>
      <c r="H17" s="193" t="s">
        <v>7</v>
      </c>
      <c r="I17" s="193" t="s">
        <v>8</v>
      </c>
      <c r="J17" s="193" t="s">
        <v>9</v>
      </c>
      <c r="K17" s="193" t="s">
        <v>10</v>
      </c>
      <c r="L17" s="193" t="s">
        <v>11</v>
      </c>
      <c r="M17" s="193" t="s">
        <v>12</v>
      </c>
      <c r="N17" s="193" t="s">
        <v>13</v>
      </c>
      <c r="O17" s="193" t="s">
        <v>37</v>
      </c>
      <c r="P17" s="193" t="s">
        <v>16</v>
      </c>
      <c r="Q17" s="193" t="s">
        <v>14</v>
      </c>
      <c r="R17" s="193" t="s">
        <v>0</v>
      </c>
      <c r="S17" s="193" t="s">
        <v>15</v>
      </c>
      <c r="T17" s="193" t="s">
        <v>3</v>
      </c>
      <c r="U17" s="193" t="s">
        <v>1</v>
      </c>
      <c r="V17" s="194" t="s">
        <v>220</v>
      </c>
      <c r="W17" s="195" t="s">
        <v>5</v>
      </c>
      <c r="X17" s="195" t="s">
        <v>6</v>
      </c>
      <c r="Y17" s="195" t="s">
        <v>171</v>
      </c>
      <c r="Z17" s="195" t="s">
        <v>7</v>
      </c>
      <c r="AA17" s="195" t="s">
        <v>8</v>
      </c>
      <c r="AB17" s="195" t="s">
        <v>9</v>
      </c>
      <c r="AC17" s="195" t="s">
        <v>10</v>
      </c>
      <c r="AD17" s="195" t="s">
        <v>11</v>
      </c>
      <c r="AE17" s="196" t="s">
        <v>12</v>
      </c>
      <c r="AF17" s="196" t="s">
        <v>13</v>
      </c>
      <c r="AG17" s="196" t="s">
        <v>37</v>
      </c>
      <c r="AH17" s="196" t="s">
        <v>16</v>
      </c>
      <c r="AI17" s="196" t="s">
        <v>14</v>
      </c>
      <c r="AJ17" s="196" t="s">
        <v>0</v>
      </c>
      <c r="AK17" s="196" t="s">
        <v>15</v>
      </c>
      <c r="AL17" s="196" t="s">
        <v>3</v>
      </c>
      <c r="AM17" s="196" t="s">
        <v>1</v>
      </c>
      <c r="AN17" s="197" t="s">
        <v>220</v>
      </c>
      <c r="AO17" s="376"/>
      <c r="AP17" s="385"/>
    </row>
    <row r="18" spans="2:42" ht="15" customHeight="1" thickBot="1" x14ac:dyDescent="0.25">
      <c r="B18" s="377" t="s">
        <v>77</v>
      </c>
      <c r="C18" s="378"/>
      <c r="D18" s="378"/>
      <c r="E18" s="378"/>
      <c r="F18" s="378"/>
      <c r="G18" s="378"/>
      <c r="H18" s="378"/>
      <c r="I18" s="378"/>
      <c r="J18" s="378"/>
      <c r="K18" s="378"/>
      <c r="L18" s="378"/>
      <c r="M18" s="378"/>
      <c r="N18" s="378"/>
      <c r="O18" s="378"/>
      <c r="P18" s="378"/>
      <c r="Q18" s="378"/>
      <c r="R18" s="378"/>
      <c r="S18" s="378"/>
      <c r="T18" s="378"/>
      <c r="U18" s="378"/>
      <c r="V18" s="378"/>
      <c r="W18" s="378"/>
      <c r="X18" s="378"/>
      <c r="Y18" s="378"/>
      <c r="Z18" s="378"/>
      <c r="AA18" s="378"/>
      <c r="AB18" s="378"/>
      <c r="AC18" s="378"/>
      <c r="AD18" s="378"/>
      <c r="AE18" s="378"/>
      <c r="AF18" s="378"/>
      <c r="AG18" s="378"/>
      <c r="AH18" s="378"/>
      <c r="AI18" s="378"/>
      <c r="AJ18" s="378"/>
      <c r="AK18" s="378"/>
      <c r="AL18" s="378"/>
      <c r="AM18" s="378"/>
      <c r="AN18" s="378"/>
      <c r="AO18" s="378"/>
      <c r="AP18" s="379"/>
    </row>
    <row r="19" spans="2:42" ht="15" customHeight="1" x14ac:dyDescent="0.2">
      <c r="B19" s="256">
        <v>1</v>
      </c>
      <c r="C19" s="291" t="s">
        <v>225</v>
      </c>
      <c r="D19" s="267" t="s">
        <v>76</v>
      </c>
      <c r="E19" s="201">
        <v>15</v>
      </c>
      <c r="F19" s="202"/>
      <c r="G19" s="202"/>
      <c r="H19" s="202">
        <v>30</v>
      </c>
      <c r="I19" s="202"/>
      <c r="J19" s="202"/>
      <c r="K19" s="202"/>
      <c r="L19" s="202"/>
      <c r="M19" s="202"/>
      <c r="N19" s="202"/>
      <c r="O19" s="202"/>
      <c r="P19" s="202"/>
      <c r="Q19" s="202"/>
      <c r="R19" s="202"/>
      <c r="S19" s="202">
        <f>SUM(E19:P19)</f>
        <v>45</v>
      </c>
      <c r="T19" s="202">
        <f>SUM(E19:R19)</f>
        <v>45</v>
      </c>
      <c r="U19" s="209" t="s">
        <v>239</v>
      </c>
      <c r="V19" s="204">
        <v>3</v>
      </c>
      <c r="W19" s="201"/>
      <c r="X19" s="202"/>
      <c r="Y19" s="202"/>
      <c r="Z19" s="202"/>
      <c r="AA19" s="202"/>
      <c r="AB19" s="202"/>
      <c r="AC19" s="202"/>
      <c r="AD19" s="202"/>
      <c r="AE19" s="202"/>
      <c r="AF19" s="202"/>
      <c r="AG19" s="202"/>
      <c r="AH19" s="202"/>
      <c r="AI19" s="202"/>
      <c r="AJ19" s="202"/>
      <c r="AK19" s="202"/>
      <c r="AL19" s="202"/>
      <c r="AM19" s="209"/>
      <c r="AN19" s="204"/>
      <c r="AO19" s="214">
        <f>T19+AL19</f>
        <v>45</v>
      </c>
      <c r="AP19" s="212">
        <f t="shared" ref="AP19" si="0">V19+AN19</f>
        <v>3</v>
      </c>
    </row>
    <row r="20" spans="2:42" ht="15" customHeight="1" thickBot="1" x14ac:dyDescent="0.25">
      <c r="B20" s="263">
        <v>2</v>
      </c>
      <c r="C20" s="292" t="s">
        <v>225</v>
      </c>
      <c r="D20" s="216" t="s">
        <v>165</v>
      </c>
      <c r="E20" s="201">
        <v>15</v>
      </c>
      <c r="F20" s="202"/>
      <c r="G20" s="202"/>
      <c r="H20" s="202">
        <v>10</v>
      </c>
      <c r="I20" s="202"/>
      <c r="J20" s="202"/>
      <c r="K20" s="202">
        <v>10</v>
      </c>
      <c r="L20" s="202"/>
      <c r="M20" s="202"/>
      <c r="N20" s="202"/>
      <c r="O20" s="202"/>
      <c r="P20" s="202"/>
      <c r="Q20" s="202"/>
      <c r="R20" s="202"/>
      <c r="S20" s="202">
        <f t="shared" ref="S20" si="1">SUM(E20:P20)</f>
        <v>35</v>
      </c>
      <c r="T20" s="202">
        <f t="shared" ref="T20" si="2">SUM(E20:R20)</f>
        <v>35</v>
      </c>
      <c r="U20" s="203" t="s">
        <v>242</v>
      </c>
      <c r="V20" s="204">
        <v>3</v>
      </c>
      <c r="W20" s="247"/>
      <c r="X20" s="205"/>
      <c r="Y20" s="202"/>
      <c r="Z20" s="205"/>
      <c r="AA20" s="205"/>
      <c r="AB20" s="205"/>
      <c r="AC20" s="205"/>
      <c r="AD20" s="205"/>
      <c r="AE20" s="206"/>
      <c r="AF20" s="206"/>
      <c r="AG20" s="206"/>
      <c r="AH20" s="206"/>
      <c r="AI20" s="206"/>
      <c r="AJ20" s="202"/>
      <c r="AK20" s="207"/>
      <c r="AL20" s="208"/>
      <c r="AM20" s="209"/>
      <c r="AN20" s="210"/>
      <c r="AO20" s="293">
        <f t="shared" ref="AO20" si="3">T20+AL20</f>
        <v>35</v>
      </c>
      <c r="AP20" s="273">
        <f t="shared" ref="AP20" si="4">V20+AN20</f>
        <v>3</v>
      </c>
    </row>
    <row r="21" spans="2:42" ht="15" customHeight="1" thickBot="1" x14ac:dyDescent="0.25">
      <c r="B21" s="380" t="s">
        <v>44</v>
      </c>
      <c r="C21" s="381"/>
      <c r="D21" s="383"/>
      <c r="E21" s="220">
        <f t="shared" ref="E21:T21" si="5">SUM(E19:E20)</f>
        <v>30</v>
      </c>
      <c r="F21" s="220">
        <f t="shared" si="5"/>
        <v>0</v>
      </c>
      <c r="G21" s="220">
        <f t="shared" si="5"/>
        <v>0</v>
      </c>
      <c r="H21" s="220">
        <f t="shared" si="5"/>
        <v>40</v>
      </c>
      <c r="I21" s="220">
        <f t="shared" si="5"/>
        <v>0</v>
      </c>
      <c r="J21" s="220">
        <f t="shared" si="5"/>
        <v>0</v>
      </c>
      <c r="K21" s="220">
        <f t="shared" si="5"/>
        <v>10</v>
      </c>
      <c r="L21" s="220">
        <f t="shared" si="5"/>
        <v>0</v>
      </c>
      <c r="M21" s="220">
        <f t="shared" si="5"/>
        <v>0</v>
      </c>
      <c r="N21" s="220">
        <f t="shared" si="5"/>
        <v>0</v>
      </c>
      <c r="O21" s="220">
        <f t="shared" si="5"/>
        <v>0</v>
      </c>
      <c r="P21" s="220">
        <f t="shared" si="5"/>
        <v>0</v>
      </c>
      <c r="Q21" s="220">
        <f t="shared" si="5"/>
        <v>0</v>
      </c>
      <c r="R21" s="220">
        <f t="shared" si="5"/>
        <v>0</v>
      </c>
      <c r="S21" s="220">
        <f t="shared" si="5"/>
        <v>80</v>
      </c>
      <c r="T21" s="220">
        <f t="shared" si="5"/>
        <v>80</v>
      </c>
      <c r="U21" s="220"/>
      <c r="V21" s="221">
        <f t="shared" ref="V21:AL21" si="6">SUM(V19:V20)</f>
        <v>6</v>
      </c>
      <c r="W21" s="220">
        <f t="shared" si="6"/>
        <v>0</v>
      </c>
      <c r="X21" s="220">
        <f t="shared" si="6"/>
        <v>0</v>
      </c>
      <c r="Y21" s="220">
        <f t="shared" si="6"/>
        <v>0</v>
      </c>
      <c r="Z21" s="220">
        <f t="shared" si="6"/>
        <v>0</v>
      </c>
      <c r="AA21" s="220">
        <f t="shared" si="6"/>
        <v>0</v>
      </c>
      <c r="AB21" s="220">
        <f t="shared" si="6"/>
        <v>0</v>
      </c>
      <c r="AC21" s="220">
        <f t="shared" si="6"/>
        <v>0</v>
      </c>
      <c r="AD21" s="220">
        <f t="shared" si="6"/>
        <v>0</v>
      </c>
      <c r="AE21" s="220">
        <f t="shared" si="6"/>
        <v>0</v>
      </c>
      <c r="AF21" s="220">
        <f t="shared" si="6"/>
        <v>0</v>
      </c>
      <c r="AG21" s="220">
        <f t="shared" si="6"/>
        <v>0</v>
      </c>
      <c r="AH21" s="220">
        <f t="shared" si="6"/>
        <v>0</v>
      </c>
      <c r="AI21" s="220">
        <f t="shared" si="6"/>
        <v>0</v>
      </c>
      <c r="AJ21" s="220">
        <f t="shared" si="6"/>
        <v>0</v>
      </c>
      <c r="AK21" s="220">
        <f t="shared" si="6"/>
        <v>0</v>
      </c>
      <c r="AL21" s="220">
        <f t="shared" si="6"/>
        <v>0</v>
      </c>
      <c r="AM21" s="220"/>
      <c r="AN21" s="221">
        <f>SUM(AN19:AN20)</f>
        <v>0</v>
      </c>
      <c r="AO21" s="294">
        <f>SUM(AO19:AO20)</f>
        <v>80</v>
      </c>
      <c r="AP21" s="248">
        <f>V21+AN21</f>
        <v>6</v>
      </c>
    </row>
    <row r="22" spans="2:42" ht="15" customHeight="1" thickBot="1" x14ac:dyDescent="0.25">
      <c r="B22" s="386" t="s">
        <v>78</v>
      </c>
      <c r="C22" s="387"/>
      <c r="D22" s="387"/>
      <c r="E22" s="387"/>
      <c r="F22" s="387"/>
      <c r="G22" s="387"/>
      <c r="H22" s="387"/>
      <c r="I22" s="387"/>
      <c r="J22" s="387"/>
      <c r="K22" s="387"/>
      <c r="L22" s="387"/>
      <c r="M22" s="387"/>
      <c r="N22" s="387"/>
      <c r="O22" s="387"/>
      <c r="P22" s="387"/>
      <c r="Q22" s="387"/>
      <c r="R22" s="387"/>
      <c r="S22" s="387"/>
      <c r="T22" s="387"/>
      <c r="U22" s="387"/>
      <c r="V22" s="387"/>
      <c r="W22" s="387"/>
      <c r="X22" s="387"/>
      <c r="Y22" s="387"/>
      <c r="Z22" s="387"/>
      <c r="AA22" s="387"/>
      <c r="AB22" s="387"/>
      <c r="AC22" s="387"/>
      <c r="AD22" s="387"/>
      <c r="AE22" s="387"/>
      <c r="AF22" s="387"/>
      <c r="AG22" s="387"/>
      <c r="AH22" s="387"/>
      <c r="AI22" s="387"/>
      <c r="AJ22" s="387"/>
      <c r="AK22" s="387"/>
      <c r="AL22" s="387"/>
      <c r="AM22" s="387"/>
      <c r="AN22" s="387"/>
      <c r="AO22" s="396"/>
      <c r="AP22" s="388"/>
    </row>
    <row r="23" spans="2:42" ht="15" customHeight="1" x14ac:dyDescent="0.2">
      <c r="B23" s="198">
        <v>3</v>
      </c>
      <c r="C23" s="199" t="s">
        <v>225</v>
      </c>
      <c r="D23" s="274" t="s">
        <v>52</v>
      </c>
      <c r="E23" s="224">
        <v>25</v>
      </c>
      <c r="F23" s="202"/>
      <c r="G23" s="202"/>
      <c r="H23" s="208"/>
      <c r="I23" s="208"/>
      <c r="J23" s="208"/>
      <c r="K23" s="208"/>
      <c r="L23" s="208"/>
      <c r="M23" s="208"/>
      <c r="N23" s="208"/>
      <c r="O23" s="208"/>
      <c r="P23" s="202"/>
      <c r="Q23" s="208"/>
      <c r="R23" s="202"/>
      <c r="S23" s="202">
        <f>SUM(E23:P23)</f>
        <v>25</v>
      </c>
      <c r="T23" s="202">
        <f>SUM(E23:R23)</f>
        <v>25</v>
      </c>
      <c r="U23" s="203" t="s">
        <v>242</v>
      </c>
      <c r="V23" s="226">
        <v>1</v>
      </c>
      <c r="W23" s="227"/>
      <c r="X23" s="228"/>
      <c r="Y23" s="260"/>
      <c r="Z23" s="228"/>
      <c r="AA23" s="228"/>
      <c r="AB23" s="228"/>
      <c r="AC23" s="228"/>
      <c r="AD23" s="228"/>
      <c r="AE23" s="230"/>
      <c r="AF23" s="230"/>
      <c r="AG23" s="230"/>
      <c r="AH23" s="230"/>
      <c r="AI23" s="230"/>
      <c r="AJ23" s="260"/>
      <c r="AK23" s="207"/>
      <c r="AL23" s="207"/>
      <c r="AM23" s="261"/>
      <c r="AN23" s="262"/>
      <c r="AO23" s="211">
        <f>T23+AL23</f>
        <v>25</v>
      </c>
      <c r="AP23" s="273">
        <f>V23+AN23</f>
        <v>1</v>
      </c>
    </row>
    <row r="24" spans="2:42" ht="15" customHeight="1" x14ac:dyDescent="0.2">
      <c r="B24" s="222">
        <v>4</v>
      </c>
      <c r="C24" s="199" t="s">
        <v>225</v>
      </c>
      <c r="D24" s="274" t="s">
        <v>33</v>
      </c>
      <c r="E24" s="224">
        <v>15</v>
      </c>
      <c r="F24" s="202"/>
      <c r="G24" s="202"/>
      <c r="H24" s="208"/>
      <c r="I24" s="208"/>
      <c r="J24" s="208"/>
      <c r="K24" s="208"/>
      <c r="L24" s="208"/>
      <c r="M24" s="208"/>
      <c r="N24" s="208"/>
      <c r="O24" s="208"/>
      <c r="P24" s="202"/>
      <c r="Q24" s="208"/>
      <c r="R24" s="202"/>
      <c r="S24" s="202">
        <f>SUM(E24:P24)</f>
        <v>15</v>
      </c>
      <c r="T24" s="202">
        <f>SUM(E24:R24)</f>
        <v>15</v>
      </c>
      <c r="U24" s="203" t="s">
        <v>242</v>
      </c>
      <c r="V24" s="226">
        <v>1</v>
      </c>
      <c r="W24" s="247"/>
      <c r="X24" s="205"/>
      <c r="Y24" s="202"/>
      <c r="Z24" s="205"/>
      <c r="AA24" s="205"/>
      <c r="AB24" s="205"/>
      <c r="AC24" s="205"/>
      <c r="AD24" s="205"/>
      <c r="AE24" s="206"/>
      <c r="AF24" s="206"/>
      <c r="AG24" s="206"/>
      <c r="AH24" s="206"/>
      <c r="AI24" s="206"/>
      <c r="AJ24" s="202"/>
      <c r="AK24" s="207"/>
      <c r="AL24" s="208"/>
      <c r="AM24" s="209"/>
      <c r="AN24" s="210"/>
      <c r="AO24" s="293">
        <f>T24+AL24</f>
        <v>15</v>
      </c>
      <c r="AP24" s="273">
        <f>V24+AN24</f>
        <v>1</v>
      </c>
    </row>
    <row r="25" spans="2:42" ht="15" customHeight="1" x14ac:dyDescent="0.2">
      <c r="B25" s="222">
        <v>6</v>
      </c>
      <c r="C25" s="199" t="s">
        <v>225</v>
      </c>
      <c r="D25" s="274" t="s">
        <v>195</v>
      </c>
      <c r="E25" s="224">
        <v>25</v>
      </c>
      <c r="F25" s="202"/>
      <c r="G25" s="202"/>
      <c r="H25" s="208"/>
      <c r="I25" s="208"/>
      <c r="J25" s="208"/>
      <c r="K25" s="208">
        <v>10</v>
      </c>
      <c r="L25" s="208"/>
      <c r="M25" s="208"/>
      <c r="N25" s="208"/>
      <c r="O25" s="208"/>
      <c r="P25" s="202"/>
      <c r="Q25" s="208"/>
      <c r="R25" s="202"/>
      <c r="S25" s="202">
        <f>SUM(E25:P25)</f>
        <v>35</v>
      </c>
      <c r="T25" s="202">
        <f>SUM(E25:R25)</f>
        <v>35</v>
      </c>
      <c r="U25" s="209" t="s">
        <v>239</v>
      </c>
      <c r="V25" s="226">
        <v>2</v>
      </c>
      <c r="W25" s="247"/>
      <c r="X25" s="202"/>
      <c r="Y25" s="290"/>
      <c r="Z25" s="205"/>
      <c r="AA25" s="205"/>
      <c r="AB25" s="205"/>
      <c r="AC25" s="205"/>
      <c r="AD25" s="205"/>
      <c r="AE25" s="206"/>
      <c r="AF25" s="206"/>
      <c r="AG25" s="206"/>
      <c r="AH25" s="206"/>
      <c r="AI25" s="206"/>
      <c r="AJ25" s="202"/>
      <c r="AK25" s="207"/>
      <c r="AL25" s="208"/>
      <c r="AM25" s="209"/>
      <c r="AN25" s="232"/>
      <c r="AO25" s="293">
        <f>T25+AL25</f>
        <v>35</v>
      </c>
      <c r="AP25" s="273">
        <f>V25+AN25</f>
        <v>2</v>
      </c>
    </row>
    <row r="26" spans="2:42" ht="15" customHeight="1" x14ac:dyDescent="0.2">
      <c r="B26" s="222">
        <v>7</v>
      </c>
      <c r="C26" s="199" t="s">
        <v>225</v>
      </c>
      <c r="D26" s="274" t="s">
        <v>192</v>
      </c>
      <c r="E26" s="247"/>
      <c r="F26" s="202"/>
      <c r="G26" s="202"/>
      <c r="H26" s="206"/>
      <c r="I26" s="206"/>
      <c r="J26" s="206"/>
      <c r="K26" s="206"/>
      <c r="L26" s="206"/>
      <c r="M26" s="206"/>
      <c r="N26" s="206"/>
      <c r="O26" s="206"/>
      <c r="P26" s="206"/>
      <c r="Q26" s="206"/>
      <c r="R26" s="202"/>
      <c r="S26" s="207"/>
      <c r="T26" s="208"/>
      <c r="U26" s="209"/>
      <c r="V26" s="232"/>
      <c r="W26" s="224">
        <v>30</v>
      </c>
      <c r="X26" s="202"/>
      <c r="Y26" s="202"/>
      <c r="Z26" s="208"/>
      <c r="AA26" s="208"/>
      <c r="AB26" s="208"/>
      <c r="AC26" s="208">
        <v>10</v>
      </c>
      <c r="AD26" s="208"/>
      <c r="AE26" s="208"/>
      <c r="AF26" s="208"/>
      <c r="AG26" s="208"/>
      <c r="AH26" s="202"/>
      <c r="AI26" s="208"/>
      <c r="AJ26" s="202"/>
      <c r="AK26" s="202">
        <f t="shared" ref="AK26:AK28" si="7">SUM(W26:AH26)</f>
        <v>40</v>
      </c>
      <c r="AL26" s="202">
        <f t="shared" ref="AL26:AL28" si="8">SUM(W26:AJ26)</f>
        <v>40</v>
      </c>
      <c r="AM26" s="203" t="s">
        <v>242</v>
      </c>
      <c r="AN26" s="226">
        <v>3</v>
      </c>
      <c r="AO26" s="293">
        <f>T26+AL26</f>
        <v>40</v>
      </c>
      <c r="AP26" s="273">
        <f>V26+AN26</f>
        <v>3</v>
      </c>
    </row>
    <row r="27" spans="2:42" ht="15" customHeight="1" x14ac:dyDescent="0.2">
      <c r="B27" s="222">
        <v>8</v>
      </c>
      <c r="C27" s="199" t="s">
        <v>225</v>
      </c>
      <c r="D27" s="274" t="s">
        <v>198</v>
      </c>
      <c r="E27" s="224">
        <v>30</v>
      </c>
      <c r="F27" s="202"/>
      <c r="G27" s="202"/>
      <c r="H27" s="208"/>
      <c r="I27" s="208"/>
      <c r="J27" s="208"/>
      <c r="K27" s="208">
        <v>20</v>
      </c>
      <c r="L27" s="208"/>
      <c r="M27" s="208"/>
      <c r="N27" s="208"/>
      <c r="O27" s="208"/>
      <c r="P27" s="202"/>
      <c r="Q27" s="208"/>
      <c r="R27" s="202"/>
      <c r="S27" s="202">
        <f t="shared" ref="S27" si="9">SUM(E27:P27)</f>
        <v>50</v>
      </c>
      <c r="T27" s="202">
        <f t="shared" ref="T27" si="10">SUM(E27:R27)</f>
        <v>50</v>
      </c>
      <c r="U27" s="209" t="s">
        <v>242</v>
      </c>
      <c r="V27" s="226">
        <v>2</v>
      </c>
      <c r="W27" s="247"/>
      <c r="X27" s="202"/>
      <c r="Y27" s="202"/>
      <c r="Z27" s="208"/>
      <c r="AA27" s="208"/>
      <c r="AB27" s="208"/>
      <c r="AC27" s="208"/>
      <c r="AD27" s="208"/>
      <c r="AE27" s="208"/>
      <c r="AF27" s="208"/>
      <c r="AG27" s="208"/>
      <c r="AH27" s="202"/>
      <c r="AI27" s="208"/>
      <c r="AJ27" s="202"/>
      <c r="AK27" s="202"/>
      <c r="AL27" s="202"/>
      <c r="AM27" s="209"/>
      <c r="AN27" s="226"/>
      <c r="AO27" s="293">
        <f t="shared" ref="AO27" si="11">T27+AL27</f>
        <v>50</v>
      </c>
      <c r="AP27" s="273">
        <f t="shared" ref="AP27" si="12">V27+AN27</f>
        <v>2</v>
      </c>
    </row>
    <row r="28" spans="2:42" ht="15" customHeight="1" x14ac:dyDescent="0.2">
      <c r="B28" s="222">
        <v>9</v>
      </c>
      <c r="C28" s="199" t="s">
        <v>225</v>
      </c>
      <c r="D28" s="274" t="s">
        <v>199</v>
      </c>
      <c r="E28" s="247"/>
      <c r="F28" s="202"/>
      <c r="G28" s="202"/>
      <c r="H28" s="208"/>
      <c r="I28" s="208"/>
      <c r="J28" s="208"/>
      <c r="K28" s="208"/>
      <c r="L28" s="208"/>
      <c r="M28" s="208"/>
      <c r="N28" s="208"/>
      <c r="O28" s="208"/>
      <c r="P28" s="202"/>
      <c r="Q28" s="208"/>
      <c r="R28" s="202"/>
      <c r="S28" s="202"/>
      <c r="T28" s="202"/>
      <c r="U28" s="209"/>
      <c r="V28" s="226"/>
      <c r="W28" s="224">
        <v>25</v>
      </c>
      <c r="X28" s="202"/>
      <c r="Y28" s="202"/>
      <c r="Z28" s="208"/>
      <c r="AA28" s="208"/>
      <c r="AB28" s="208"/>
      <c r="AC28" s="208">
        <v>20</v>
      </c>
      <c r="AD28" s="208"/>
      <c r="AE28" s="208"/>
      <c r="AF28" s="208"/>
      <c r="AG28" s="208"/>
      <c r="AH28" s="202"/>
      <c r="AI28" s="208"/>
      <c r="AJ28" s="202"/>
      <c r="AK28" s="202">
        <f t="shared" si="7"/>
        <v>45</v>
      </c>
      <c r="AL28" s="202">
        <f t="shared" si="8"/>
        <v>45</v>
      </c>
      <c r="AM28" s="209" t="s">
        <v>239</v>
      </c>
      <c r="AN28" s="226">
        <v>2</v>
      </c>
      <c r="AO28" s="293">
        <f t="shared" ref="AO28:AO40" si="13">T28+AL28</f>
        <v>45</v>
      </c>
      <c r="AP28" s="273">
        <f t="shared" ref="AP28:AP41" si="14">V28+AN28</f>
        <v>2</v>
      </c>
    </row>
    <row r="29" spans="2:42" ht="15" customHeight="1" x14ac:dyDescent="0.2">
      <c r="B29" s="222">
        <v>10</v>
      </c>
      <c r="C29" s="199" t="s">
        <v>225</v>
      </c>
      <c r="D29" s="274" t="s">
        <v>91</v>
      </c>
      <c r="E29" s="224"/>
      <c r="F29" s="202"/>
      <c r="G29" s="202"/>
      <c r="H29" s="208"/>
      <c r="I29" s="208"/>
      <c r="J29" s="208"/>
      <c r="K29" s="208"/>
      <c r="L29" s="208"/>
      <c r="M29" s="208"/>
      <c r="N29" s="208"/>
      <c r="O29" s="208"/>
      <c r="P29" s="202"/>
      <c r="Q29" s="208"/>
      <c r="R29" s="202"/>
      <c r="S29" s="202"/>
      <c r="T29" s="202"/>
      <c r="U29" s="203"/>
      <c r="V29" s="226"/>
      <c r="W29" s="224">
        <v>20</v>
      </c>
      <c r="X29" s="202"/>
      <c r="Y29" s="202">
        <v>10</v>
      </c>
      <c r="Z29" s="208"/>
      <c r="AA29" s="208"/>
      <c r="AB29" s="208"/>
      <c r="AC29" s="208">
        <v>20</v>
      </c>
      <c r="AD29" s="208"/>
      <c r="AE29" s="208"/>
      <c r="AF29" s="208"/>
      <c r="AG29" s="208"/>
      <c r="AH29" s="202"/>
      <c r="AI29" s="208"/>
      <c r="AJ29" s="202"/>
      <c r="AK29" s="202">
        <f t="shared" ref="AK29" si="15">SUM(W29:AH29)</f>
        <v>50</v>
      </c>
      <c r="AL29" s="202">
        <f t="shared" ref="AL29" si="16">SUM(W29:AJ29)</f>
        <v>50</v>
      </c>
      <c r="AM29" s="209" t="s">
        <v>239</v>
      </c>
      <c r="AN29" s="226">
        <v>3</v>
      </c>
      <c r="AO29" s="293">
        <f t="shared" si="13"/>
        <v>50</v>
      </c>
      <c r="AP29" s="273">
        <f t="shared" si="14"/>
        <v>3</v>
      </c>
    </row>
    <row r="30" spans="2:42" ht="15" customHeight="1" x14ac:dyDescent="0.2">
      <c r="B30" s="222">
        <v>11</v>
      </c>
      <c r="C30" s="199" t="s">
        <v>225</v>
      </c>
      <c r="D30" s="274" t="s">
        <v>196</v>
      </c>
      <c r="E30" s="224"/>
      <c r="F30" s="202"/>
      <c r="G30" s="202"/>
      <c r="H30" s="208"/>
      <c r="I30" s="208"/>
      <c r="J30" s="208"/>
      <c r="K30" s="208"/>
      <c r="L30" s="208"/>
      <c r="M30" s="208"/>
      <c r="N30" s="208"/>
      <c r="O30" s="208"/>
      <c r="P30" s="202"/>
      <c r="Q30" s="208"/>
      <c r="R30" s="202"/>
      <c r="S30" s="202"/>
      <c r="T30" s="202"/>
      <c r="U30" s="203"/>
      <c r="V30" s="226"/>
      <c r="W30" s="224">
        <v>20</v>
      </c>
      <c r="X30" s="202"/>
      <c r="Y30" s="202">
        <v>15</v>
      </c>
      <c r="Z30" s="208"/>
      <c r="AA30" s="208"/>
      <c r="AB30" s="208"/>
      <c r="AC30" s="208">
        <v>20</v>
      </c>
      <c r="AD30" s="208"/>
      <c r="AE30" s="208"/>
      <c r="AF30" s="208"/>
      <c r="AG30" s="208"/>
      <c r="AH30" s="202"/>
      <c r="AI30" s="208"/>
      <c r="AJ30" s="202"/>
      <c r="AK30" s="202">
        <f t="shared" ref="AK30" si="17">SUM(W30:AH30)</f>
        <v>55</v>
      </c>
      <c r="AL30" s="202">
        <f t="shared" ref="AL30" si="18">SUM(W30:AJ30)</f>
        <v>55</v>
      </c>
      <c r="AM30" s="203" t="s">
        <v>242</v>
      </c>
      <c r="AN30" s="226">
        <v>2</v>
      </c>
      <c r="AO30" s="293">
        <f t="shared" si="13"/>
        <v>55</v>
      </c>
      <c r="AP30" s="273">
        <f t="shared" si="14"/>
        <v>2</v>
      </c>
    </row>
    <row r="31" spans="2:42" ht="15" customHeight="1" x14ac:dyDescent="0.2">
      <c r="B31" s="222">
        <v>12</v>
      </c>
      <c r="C31" s="199" t="s">
        <v>225</v>
      </c>
      <c r="D31" s="274" t="s">
        <v>97</v>
      </c>
      <c r="E31" s="224">
        <v>20</v>
      </c>
      <c r="F31" s="202"/>
      <c r="G31" s="202">
        <v>10</v>
      </c>
      <c r="H31" s="208"/>
      <c r="I31" s="208"/>
      <c r="J31" s="208"/>
      <c r="K31" s="208">
        <v>20</v>
      </c>
      <c r="L31" s="208"/>
      <c r="M31" s="208"/>
      <c r="N31" s="208"/>
      <c r="O31" s="208"/>
      <c r="P31" s="202"/>
      <c r="Q31" s="208"/>
      <c r="R31" s="202"/>
      <c r="S31" s="202">
        <f t="shared" ref="S31" si="19">SUM(E31:P31)</f>
        <v>50</v>
      </c>
      <c r="T31" s="202">
        <f t="shared" ref="T31" si="20">SUM(E31:R31)</f>
        <v>50</v>
      </c>
      <c r="U31" s="209" t="s">
        <v>239</v>
      </c>
      <c r="V31" s="226">
        <v>3</v>
      </c>
      <c r="W31" s="247"/>
      <c r="X31" s="205"/>
      <c r="Y31" s="202"/>
      <c r="Z31" s="205"/>
      <c r="AA31" s="205"/>
      <c r="AB31" s="205"/>
      <c r="AC31" s="205"/>
      <c r="AD31" s="205"/>
      <c r="AE31" s="206"/>
      <c r="AF31" s="206"/>
      <c r="AG31" s="206"/>
      <c r="AH31" s="206"/>
      <c r="AI31" s="206"/>
      <c r="AJ31" s="202"/>
      <c r="AK31" s="207"/>
      <c r="AL31" s="208"/>
      <c r="AM31" s="209"/>
      <c r="AN31" s="210"/>
      <c r="AO31" s="293">
        <f t="shared" si="13"/>
        <v>50</v>
      </c>
      <c r="AP31" s="273">
        <f t="shared" si="14"/>
        <v>3</v>
      </c>
    </row>
    <row r="32" spans="2:42" ht="15" customHeight="1" x14ac:dyDescent="0.2">
      <c r="B32" s="222">
        <v>13</v>
      </c>
      <c r="C32" s="199" t="s">
        <v>225</v>
      </c>
      <c r="D32" s="274" t="s">
        <v>93</v>
      </c>
      <c r="E32" s="224">
        <v>20</v>
      </c>
      <c r="F32" s="202"/>
      <c r="G32" s="202">
        <v>12</v>
      </c>
      <c r="H32" s="208"/>
      <c r="I32" s="208">
        <v>3</v>
      </c>
      <c r="J32" s="208"/>
      <c r="K32" s="208">
        <v>20</v>
      </c>
      <c r="L32" s="208"/>
      <c r="M32" s="208"/>
      <c r="N32" s="208"/>
      <c r="O32" s="208"/>
      <c r="P32" s="202"/>
      <c r="Q32" s="208"/>
      <c r="R32" s="202"/>
      <c r="S32" s="202">
        <f t="shared" ref="S32" si="21">SUM(E32:P32)</f>
        <v>55</v>
      </c>
      <c r="T32" s="202">
        <f t="shared" ref="T32" si="22">SUM(E32:R32)</f>
        <v>55</v>
      </c>
      <c r="U32" s="209" t="s">
        <v>239</v>
      </c>
      <c r="V32" s="226">
        <v>3</v>
      </c>
      <c r="W32" s="247"/>
      <c r="X32" s="205"/>
      <c r="Y32" s="202"/>
      <c r="Z32" s="205"/>
      <c r="AA32" s="205"/>
      <c r="AB32" s="205"/>
      <c r="AC32" s="205"/>
      <c r="AD32" s="205"/>
      <c r="AE32" s="206"/>
      <c r="AF32" s="206"/>
      <c r="AG32" s="206"/>
      <c r="AH32" s="206"/>
      <c r="AI32" s="206"/>
      <c r="AJ32" s="202"/>
      <c r="AK32" s="207"/>
      <c r="AL32" s="208"/>
      <c r="AM32" s="209"/>
      <c r="AN32" s="210"/>
      <c r="AO32" s="293">
        <f t="shared" si="13"/>
        <v>55</v>
      </c>
      <c r="AP32" s="273">
        <f t="shared" si="14"/>
        <v>3</v>
      </c>
    </row>
    <row r="33" spans="2:42" ht="15" customHeight="1" x14ac:dyDescent="0.2">
      <c r="B33" s="222">
        <v>14</v>
      </c>
      <c r="C33" s="199" t="s">
        <v>225</v>
      </c>
      <c r="D33" s="274" t="s">
        <v>94</v>
      </c>
      <c r="E33" s="247"/>
      <c r="F33" s="202"/>
      <c r="G33" s="202"/>
      <c r="H33" s="206"/>
      <c r="I33" s="206"/>
      <c r="J33" s="206"/>
      <c r="K33" s="206"/>
      <c r="L33" s="206"/>
      <c r="M33" s="206"/>
      <c r="N33" s="206"/>
      <c r="O33" s="206"/>
      <c r="P33" s="206"/>
      <c r="Q33" s="206"/>
      <c r="R33" s="202"/>
      <c r="S33" s="207"/>
      <c r="T33" s="208"/>
      <c r="U33" s="231"/>
      <c r="V33" s="232"/>
      <c r="W33" s="224">
        <v>25</v>
      </c>
      <c r="X33" s="202"/>
      <c r="Y33" s="202"/>
      <c r="Z33" s="208"/>
      <c r="AA33" s="208"/>
      <c r="AB33" s="208"/>
      <c r="AC33" s="208">
        <v>20</v>
      </c>
      <c r="AD33" s="208"/>
      <c r="AE33" s="208"/>
      <c r="AF33" s="208"/>
      <c r="AG33" s="208"/>
      <c r="AH33" s="202"/>
      <c r="AI33" s="208"/>
      <c r="AJ33" s="202"/>
      <c r="AK33" s="202">
        <f t="shared" ref="AK33" si="23">SUM(W33:AH33)</f>
        <v>45</v>
      </c>
      <c r="AL33" s="202">
        <f t="shared" ref="AL33" si="24">SUM(W33:AJ33)</f>
        <v>45</v>
      </c>
      <c r="AM33" s="209" t="s">
        <v>239</v>
      </c>
      <c r="AN33" s="226">
        <v>3</v>
      </c>
      <c r="AO33" s="293">
        <f t="shared" si="13"/>
        <v>45</v>
      </c>
      <c r="AP33" s="273">
        <f t="shared" si="14"/>
        <v>3</v>
      </c>
    </row>
    <row r="34" spans="2:42" ht="15" customHeight="1" x14ac:dyDescent="0.2">
      <c r="B34" s="222">
        <v>15</v>
      </c>
      <c r="C34" s="199" t="s">
        <v>225</v>
      </c>
      <c r="D34" s="274" t="s">
        <v>95</v>
      </c>
      <c r="E34" s="224">
        <v>25</v>
      </c>
      <c r="F34" s="202"/>
      <c r="G34" s="202"/>
      <c r="H34" s="208"/>
      <c r="I34" s="208"/>
      <c r="J34" s="208"/>
      <c r="K34" s="208">
        <v>20</v>
      </c>
      <c r="L34" s="208"/>
      <c r="M34" s="208"/>
      <c r="N34" s="208"/>
      <c r="O34" s="208"/>
      <c r="P34" s="202"/>
      <c r="Q34" s="208"/>
      <c r="R34" s="202"/>
      <c r="S34" s="202">
        <f t="shared" ref="S34" si="25">SUM(E34:P34)</f>
        <v>45</v>
      </c>
      <c r="T34" s="202">
        <f t="shared" ref="T34" si="26">SUM(E34:R34)</f>
        <v>45</v>
      </c>
      <c r="U34" s="209" t="s">
        <v>239</v>
      </c>
      <c r="V34" s="226">
        <v>3</v>
      </c>
      <c r="W34" s="247"/>
      <c r="X34" s="205"/>
      <c r="Y34" s="202"/>
      <c r="Z34" s="205"/>
      <c r="AA34" s="205"/>
      <c r="AB34" s="205"/>
      <c r="AC34" s="205"/>
      <c r="AD34" s="205"/>
      <c r="AE34" s="206"/>
      <c r="AF34" s="206"/>
      <c r="AG34" s="206"/>
      <c r="AH34" s="206"/>
      <c r="AI34" s="206"/>
      <c r="AJ34" s="202"/>
      <c r="AK34" s="207"/>
      <c r="AL34" s="208"/>
      <c r="AM34" s="209"/>
      <c r="AN34" s="210"/>
      <c r="AO34" s="293">
        <f t="shared" si="13"/>
        <v>45</v>
      </c>
      <c r="AP34" s="273">
        <f t="shared" si="14"/>
        <v>3</v>
      </c>
    </row>
    <row r="35" spans="2:42" ht="15" customHeight="1" x14ac:dyDescent="0.2">
      <c r="B35" s="222">
        <v>16</v>
      </c>
      <c r="C35" s="199" t="s">
        <v>225</v>
      </c>
      <c r="D35" s="274" t="s">
        <v>98</v>
      </c>
      <c r="E35" s="247"/>
      <c r="F35" s="202"/>
      <c r="G35" s="202"/>
      <c r="H35" s="206"/>
      <c r="I35" s="208"/>
      <c r="J35" s="206"/>
      <c r="K35" s="206"/>
      <c r="L35" s="206"/>
      <c r="M35" s="206"/>
      <c r="N35" s="206"/>
      <c r="O35" s="206"/>
      <c r="P35" s="206"/>
      <c r="Q35" s="206"/>
      <c r="R35" s="202"/>
      <c r="S35" s="207"/>
      <c r="T35" s="208"/>
      <c r="U35" s="209"/>
      <c r="V35" s="232"/>
      <c r="W35" s="224">
        <v>20</v>
      </c>
      <c r="X35" s="202"/>
      <c r="Y35" s="202"/>
      <c r="Z35" s="208"/>
      <c r="AA35" s="208"/>
      <c r="AB35" s="208"/>
      <c r="AC35" s="208">
        <v>20</v>
      </c>
      <c r="AD35" s="208"/>
      <c r="AE35" s="208"/>
      <c r="AF35" s="208"/>
      <c r="AG35" s="208"/>
      <c r="AH35" s="202"/>
      <c r="AI35" s="208"/>
      <c r="AJ35" s="202"/>
      <c r="AK35" s="202">
        <f t="shared" ref="AK35:AK36" si="27">SUM(W35:AH35)</f>
        <v>40</v>
      </c>
      <c r="AL35" s="202">
        <f t="shared" ref="AL35:AL36" si="28">SUM(W35:AJ35)</f>
        <v>40</v>
      </c>
      <c r="AM35" s="209" t="s">
        <v>239</v>
      </c>
      <c r="AN35" s="226">
        <v>3</v>
      </c>
      <c r="AO35" s="293">
        <f t="shared" si="13"/>
        <v>40</v>
      </c>
      <c r="AP35" s="273">
        <f t="shared" si="14"/>
        <v>3</v>
      </c>
    </row>
    <row r="36" spans="2:42" ht="15" customHeight="1" x14ac:dyDescent="0.2">
      <c r="B36" s="222">
        <v>17</v>
      </c>
      <c r="C36" s="199" t="s">
        <v>225</v>
      </c>
      <c r="D36" s="274" t="s">
        <v>99</v>
      </c>
      <c r="E36" s="224"/>
      <c r="F36" s="202"/>
      <c r="G36" s="202"/>
      <c r="H36" s="208"/>
      <c r="I36" s="208"/>
      <c r="J36" s="208"/>
      <c r="K36" s="208"/>
      <c r="L36" s="208"/>
      <c r="M36" s="208"/>
      <c r="N36" s="208"/>
      <c r="O36" s="208"/>
      <c r="P36" s="202"/>
      <c r="Q36" s="208"/>
      <c r="R36" s="202"/>
      <c r="S36" s="202"/>
      <c r="T36" s="202"/>
      <c r="U36" s="203"/>
      <c r="V36" s="226"/>
      <c r="W36" s="224">
        <v>25</v>
      </c>
      <c r="X36" s="202"/>
      <c r="Y36" s="202"/>
      <c r="Z36" s="208"/>
      <c r="AA36" s="208"/>
      <c r="AB36" s="208"/>
      <c r="AC36" s="208">
        <v>20</v>
      </c>
      <c r="AD36" s="208"/>
      <c r="AE36" s="208"/>
      <c r="AF36" s="208"/>
      <c r="AG36" s="208"/>
      <c r="AH36" s="202"/>
      <c r="AI36" s="208"/>
      <c r="AJ36" s="202"/>
      <c r="AK36" s="202">
        <f t="shared" si="27"/>
        <v>45</v>
      </c>
      <c r="AL36" s="202">
        <f t="shared" si="28"/>
        <v>45</v>
      </c>
      <c r="AM36" s="209" t="s">
        <v>239</v>
      </c>
      <c r="AN36" s="226">
        <v>3</v>
      </c>
      <c r="AO36" s="293">
        <f t="shared" si="13"/>
        <v>45</v>
      </c>
      <c r="AP36" s="273">
        <f t="shared" si="14"/>
        <v>3</v>
      </c>
    </row>
    <row r="37" spans="2:42" ht="15" customHeight="1" x14ac:dyDescent="0.2">
      <c r="B37" s="222">
        <v>18</v>
      </c>
      <c r="C37" s="199" t="s">
        <v>225</v>
      </c>
      <c r="D37" s="274" t="s">
        <v>107</v>
      </c>
      <c r="E37" s="224">
        <v>15</v>
      </c>
      <c r="F37" s="202"/>
      <c r="G37" s="202">
        <v>15</v>
      </c>
      <c r="H37" s="208"/>
      <c r="I37" s="208"/>
      <c r="J37" s="208"/>
      <c r="K37" s="208">
        <v>20</v>
      </c>
      <c r="L37" s="208"/>
      <c r="M37" s="208"/>
      <c r="N37" s="208"/>
      <c r="O37" s="208"/>
      <c r="P37" s="202"/>
      <c r="Q37" s="208"/>
      <c r="R37" s="202"/>
      <c r="S37" s="202">
        <f t="shared" ref="S37" si="29">SUM(E37:P37)</f>
        <v>50</v>
      </c>
      <c r="T37" s="207">
        <f t="shared" ref="T37" si="30">SUM(E37:R37)</f>
        <v>50</v>
      </c>
      <c r="U37" s="203" t="s">
        <v>242</v>
      </c>
      <c r="V37" s="226">
        <v>2</v>
      </c>
      <c r="W37" s="224"/>
      <c r="X37" s="202"/>
      <c r="Y37" s="202"/>
      <c r="Z37" s="208"/>
      <c r="AA37" s="208"/>
      <c r="AB37" s="208"/>
      <c r="AC37" s="208"/>
      <c r="AD37" s="208"/>
      <c r="AE37" s="208"/>
      <c r="AF37" s="208"/>
      <c r="AG37" s="208"/>
      <c r="AH37" s="202"/>
      <c r="AI37" s="208"/>
      <c r="AJ37" s="202"/>
      <c r="AK37" s="202"/>
      <c r="AL37" s="207"/>
      <c r="AM37" s="203"/>
      <c r="AN37" s="226"/>
      <c r="AO37" s="293">
        <f t="shared" si="13"/>
        <v>50</v>
      </c>
      <c r="AP37" s="273">
        <f t="shared" si="14"/>
        <v>2</v>
      </c>
    </row>
    <row r="38" spans="2:42" ht="15" customHeight="1" x14ac:dyDescent="0.2">
      <c r="B38" s="222">
        <v>19</v>
      </c>
      <c r="C38" s="199" t="s">
        <v>225</v>
      </c>
      <c r="D38" s="274" t="s">
        <v>108</v>
      </c>
      <c r="E38" s="224"/>
      <c r="F38" s="202"/>
      <c r="G38" s="202"/>
      <c r="H38" s="208"/>
      <c r="I38" s="208"/>
      <c r="J38" s="208"/>
      <c r="K38" s="208"/>
      <c r="L38" s="208"/>
      <c r="M38" s="208"/>
      <c r="N38" s="208"/>
      <c r="O38" s="208"/>
      <c r="P38" s="202"/>
      <c r="Q38" s="208"/>
      <c r="R38" s="202"/>
      <c r="S38" s="202"/>
      <c r="T38" s="207"/>
      <c r="U38" s="203"/>
      <c r="V38" s="226"/>
      <c r="W38" s="224">
        <v>15</v>
      </c>
      <c r="X38" s="202"/>
      <c r="Y38" s="202">
        <v>10</v>
      </c>
      <c r="Z38" s="208">
        <v>5</v>
      </c>
      <c r="AA38" s="208"/>
      <c r="AB38" s="208"/>
      <c r="AC38" s="208">
        <v>20</v>
      </c>
      <c r="AD38" s="208"/>
      <c r="AE38" s="208"/>
      <c r="AF38" s="208"/>
      <c r="AG38" s="208"/>
      <c r="AH38" s="202"/>
      <c r="AI38" s="208"/>
      <c r="AJ38" s="202"/>
      <c r="AK38" s="202">
        <f t="shared" ref="AK38" si="31">SUM(W38:AH38)</f>
        <v>50</v>
      </c>
      <c r="AL38" s="207">
        <f t="shared" ref="AL38" si="32">SUM(W38:AJ38)</f>
        <v>50</v>
      </c>
      <c r="AM38" s="209" t="s">
        <v>239</v>
      </c>
      <c r="AN38" s="226">
        <v>3</v>
      </c>
      <c r="AO38" s="293">
        <f t="shared" si="13"/>
        <v>50</v>
      </c>
      <c r="AP38" s="273">
        <f t="shared" si="14"/>
        <v>3</v>
      </c>
    </row>
    <row r="39" spans="2:42" ht="15" customHeight="1" x14ac:dyDescent="0.2">
      <c r="B39" s="222">
        <v>20</v>
      </c>
      <c r="C39" s="199" t="s">
        <v>225</v>
      </c>
      <c r="D39" s="233" t="s">
        <v>109</v>
      </c>
      <c r="E39" s="224">
        <v>30</v>
      </c>
      <c r="F39" s="202"/>
      <c r="G39" s="202"/>
      <c r="H39" s="208"/>
      <c r="I39" s="208"/>
      <c r="J39" s="208"/>
      <c r="K39" s="208">
        <v>20</v>
      </c>
      <c r="L39" s="208"/>
      <c r="M39" s="208"/>
      <c r="N39" s="208"/>
      <c r="O39" s="208"/>
      <c r="P39" s="202"/>
      <c r="Q39" s="208"/>
      <c r="R39" s="202"/>
      <c r="S39" s="202">
        <f t="shared" ref="S39" si="33">SUM(E39:P39)</f>
        <v>50</v>
      </c>
      <c r="T39" s="207">
        <f t="shared" ref="T39" si="34">SUM(E39:R39)</f>
        <v>50</v>
      </c>
      <c r="U39" s="203" t="s">
        <v>242</v>
      </c>
      <c r="V39" s="226">
        <v>2</v>
      </c>
      <c r="W39" s="224"/>
      <c r="X39" s="202"/>
      <c r="Y39" s="202"/>
      <c r="Z39" s="208"/>
      <c r="AA39" s="208"/>
      <c r="AB39" s="208"/>
      <c r="AC39" s="208"/>
      <c r="AD39" s="208"/>
      <c r="AE39" s="208"/>
      <c r="AF39" s="208"/>
      <c r="AG39" s="208"/>
      <c r="AH39" s="202"/>
      <c r="AI39" s="208"/>
      <c r="AJ39" s="202"/>
      <c r="AK39" s="202"/>
      <c r="AL39" s="207"/>
      <c r="AM39" s="203"/>
      <c r="AN39" s="226"/>
      <c r="AO39" s="293">
        <f t="shared" si="13"/>
        <v>50</v>
      </c>
      <c r="AP39" s="273">
        <f t="shared" si="14"/>
        <v>2</v>
      </c>
    </row>
    <row r="40" spans="2:42" ht="15" customHeight="1" thickBot="1" x14ac:dyDescent="0.25">
      <c r="B40" s="222">
        <v>21</v>
      </c>
      <c r="C40" s="199" t="s">
        <v>225</v>
      </c>
      <c r="D40" s="274" t="s">
        <v>110</v>
      </c>
      <c r="E40" s="224"/>
      <c r="F40" s="202"/>
      <c r="G40" s="202"/>
      <c r="H40" s="208"/>
      <c r="I40" s="208"/>
      <c r="J40" s="208"/>
      <c r="K40" s="208"/>
      <c r="L40" s="208"/>
      <c r="M40" s="208"/>
      <c r="N40" s="208"/>
      <c r="O40" s="208"/>
      <c r="P40" s="202"/>
      <c r="Q40" s="208"/>
      <c r="R40" s="202"/>
      <c r="S40" s="202"/>
      <c r="T40" s="207"/>
      <c r="U40" s="225"/>
      <c r="V40" s="226"/>
      <c r="W40" s="224">
        <v>30</v>
      </c>
      <c r="X40" s="202"/>
      <c r="Y40" s="202"/>
      <c r="Z40" s="208"/>
      <c r="AA40" s="208"/>
      <c r="AB40" s="208"/>
      <c r="AC40" s="208">
        <v>20</v>
      </c>
      <c r="AD40" s="208"/>
      <c r="AE40" s="208"/>
      <c r="AF40" s="208"/>
      <c r="AG40" s="208"/>
      <c r="AH40" s="202"/>
      <c r="AI40" s="208"/>
      <c r="AJ40" s="202"/>
      <c r="AK40" s="202">
        <f t="shared" ref="AK40" si="35">SUM(W40:AH40)</f>
        <v>50</v>
      </c>
      <c r="AL40" s="207">
        <f t="shared" ref="AL40" si="36">SUM(W40:AJ40)</f>
        <v>50</v>
      </c>
      <c r="AM40" s="209" t="s">
        <v>239</v>
      </c>
      <c r="AN40" s="226">
        <v>3</v>
      </c>
      <c r="AO40" s="295">
        <f t="shared" si="13"/>
        <v>50</v>
      </c>
      <c r="AP40" s="296">
        <f t="shared" si="14"/>
        <v>3</v>
      </c>
    </row>
    <row r="41" spans="2:42" ht="15" customHeight="1" thickBot="1" x14ac:dyDescent="0.25">
      <c r="B41" s="380" t="s">
        <v>44</v>
      </c>
      <c r="C41" s="381"/>
      <c r="D41" s="383"/>
      <c r="E41" s="220">
        <f t="shared" ref="E41:T41" si="37">SUM(E23:E40)</f>
        <v>205</v>
      </c>
      <c r="F41" s="220">
        <f t="shared" si="37"/>
        <v>0</v>
      </c>
      <c r="G41" s="220">
        <f t="shared" si="37"/>
        <v>37</v>
      </c>
      <c r="H41" s="220">
        <f t="shared" si="37"/>
        <v>0</v>
      </c>
      <c r="I41" s="220">
        <f t="shared" si="37"/>
        <v>3</v>
      </c>
      <c r="J41" s="220">
        <f t="shared" si="37"/>
        <v>0</v>
      </c>
      <c r="K41" s="220">
        <f t="shared" si="37"/>
        <v>130</v>
      </c>
      <c r="L41" s="220">
        <f t="shared" si="37"/>
        <v>0</v>
      </c>
      <c r="M41" s="220">
        <f t="shared" si="37"/>
        <v>0</v>
      </c>
      <c r="N41" s="220">
        <f t="shared" si="37"/>
        <v>0</v>
      </c>
      <c r="O41" s="220">
        <f t="shared" si="37"/>
        <v>0</v>
      </c>
      <c r="P41" s="220">
        <f t="shared" si="37"/>
        <v>0</v>
      </c>
      <c r="Q41" s="220">
        <f t="shared" si="37"/>
        <v>0</v>
      </c>
      <c r="R41" s="220">
        <f t="shared" si="37"/>
        <v>0</v>
      </c>
      <c r="S41" s="220">
        <f t="shared" si="37"/>
        <v>375</v>
      </c>
      <c r="T41" s="220">
        <f t="shared" si="37"/>
        <v>375</v>
      </c>
      <c r="U41" s="220"/>
      <c r="V41" s="221">
        <f t="shared" ref="V41:AL41" si="38">SUM(V23:V40)</f>
        <v>19</v>
      </c>
      <c r="W41" s="220">
        <f t="shared" si="38"/>
        <v>210</v>
      </c>
      <c r="X41" s="220">
        <f t="shared" si="38"/>
        <v>0</v>
      </c>
      <c r="Y41" s="220">
        <f t="shared" si="38"/>
        <v>35</v>
      </c>
      <c r="Z41" s="220">
        <f t="shared" si="38"/>
        <v>5</v>
      </c>
      <c r="AA41" s="220">
        <f t="shared" si="38"/>
        <v>0</v>
      </c>
      <c r="AB41" s="220">
        <f t="shared" si="38"/>
        <v>0</v>
      </c>
      <c r="AC41" s="220">
        <f t="shared" si="38"/>
        <v>170</v>
      </c>
      <c r="AD41" s="220">
        <f t="shared" si="38"/>
        <v>0</v>
      </c>
      <c r="AE41" s="220">
        <f t="shared" si="38"/>
        <v>0</v>
      </c>
      <c r="AF41" s="220">
        <f t="shared" si="38"/>
        <v>0</v>
      </c>
      <c r="AG41" s="220">
        <f t="shared" si="38"/>
        <v>0</v>
      </c>
      <c r="AH41" s="220">
        <f t="shared" si="38"/>
        <v>0</v>
      </c>
      <c r="AI41" s="220">
        <f t="shared" si="38"/>
        <v>0</v>
      </c>
      <c r="AJ41" s="220">
        <f t="shared" si="38"/>
        <v>0</v>
      </c>
      <c r="AK41" s="220">
        <f t="shared" si="38"/>
        <v>420</v>
      </c>
      <c r="AL41" s="220">
        <f t="shared" si="38"/>
        <v>420</v>
      </c>
      <c r="AM41" s="220"/>
      <c r="AN41" s="221">
        <f>SUM(AN23:AN40)</f>
        <v>25</v>
      </c>
      <c r="AO41" s="294">
        <f>SUM(AO23:AO40)</f>
        <v>795</v>
      </c>
      <c r="AP41" s="248">
        <f t="shared" si="14"/>
        <v>44</v>
      </c>
    </row>
    <row r="42" spans="2:42" ht="15" customHeight="1" thickBot="1" x14ac:dyDescent="0.25">
      <c r="B42" s="377" t="s">
        <v>123</v>
      </c>
      <c r="C42" s="378"/>
      <c r="D42" s="378"/>
      <c r="E42" s="378"/>
      <c r="F42" s="378"/>
      <c r="G42" s="378"/>
      <c r="H42" s="378"/>
      <c r="I42" s="378"/>
      <c r="J42" s="378"/>
      <c r="K42" s="378"/>
      <c r="L42" s="378"/>
      <c r="M42" s="378"/>
      <c r="N42" s="378"/>
      <c r="O42" s="378"/>
      <c r="P42" s="378"/>
      <c r="Q42" s="378"/>
      <c r="R42" s="378"/>
      <c r="S42" s="378"/>
      <c r="T42" s="378"/>
      <c r="U42" s="378"/>
      <c r="V42" s="378"/>
      <c r="W42" s="378"/>
      <c r="X42" s="378"/>
      <c r="Y42" s="378"/>
      <c r="Z42" s="378"/>
      <c r="AA42" s="378"/>
      <c r="AB42" s="378"/>
      <c r="AC42" s="378"/>
      <c r="AD42" s="378"/>
      <c r="AE42" s="378"/>
      <c r="AF42" s="378"/>
      <c r="AG42" s="378"/>
      <c r="AH42" s="378"/>
      <c r="AI42" s="378"/>
      <c r="AJ42" s="378"/>
      <c r="AK42" s="378"/>
      <c r="AL42" s="378"/>
      <c r="AM42" s="378"/>
      <c r="AN42" s="378"/>
      <c r="AO42" s="378"/>
      <c r="AP42" s="379"/>
    </row>
    <row r="43" spans="2:42" ht="15" customHeight="1" x14ac:dyDescent="0.2">
      <c r="B43" s="198">
        <v>22</v>
      </c>
      <c r="C43" s="199" t="s">
        <v>225</v>
      </c>
      <c r="D43" s="274" t="s">
        <v>121</v>
      </c>
      <c r="E43" s="224"/>
      <c r="F43" s="240"/>
      <c r="G43" s="208"/>
      <c r="H43" s="208"/>
      <c r="I43" s="208"/>
      <c r="J43" s="208"/>
      <c r="K43" s="208"/>
      <c r="L43" s="208"/>
      <c r="M43" s="208"/>
      <c r="N43" s="208"/>
      <c r="O43" s="208"/>
      <c r="P43" s="208"/>
      <c r="Q43" s="208">
        <v>100</v>
      </c>
      <c r="R43" s="208"/>
      <c r="S43" s="207">
        <f t="shared" ref="S43" si="39">SUM(E43:P43)</f>
        <v>0</v>
      </c>
      <c r="T43" s="207">
        <f t="shared" ref="T43" si="40">SUM(E43:R43)</f>
        <v>100</v>
      </c>
      <c r="U43" s="203" t="s">
        <v>105</v>
      </c>
      <c r="V43" s="226">
        <v>4</v>
      </c>
      <c r="W43" s="227"/>
      <c r="X43" s="228"/>
      <c r="Y43" s="229"/>
      <c r="Z43" s="228"/>
      <c r="AA43" s="228"/>
      <c r="AB43" s="228"/>
      <c r="AC43" s="228"/>
      <c r="AD43" s="228"/>
      <c r="AE43" s="230"/>
      <c r="AF43" s="230"/>
      <c r="AG43" s="230"/>
      <c r="AH43" s="230"/>
      <c r="AI43" s="230"/>
      <c r="AJ43" s="229"/>
      <c r="AK43" s="207"/>
      <c r="AL43" s="207"/>
      <c r="AM43" s="231"/>
      <c r="AN43" s="232"/>
      <c r="AO43" s="214">
        <f t="shared" ref="AO43:AO44" si="41">T43+AL43</f>
        <v>100</v>
      </c>
      <c r="AP43" s="212">
        <f t="shared" ref="AP43:AP44" si="42">V43+AN43</f>
        <v>4</v>
      </c>
    </row>
    <row r="44" spans="2:42" ht="15" customHeight="1" thickBot="1" x14ac:dyDescent="0.25">
      <c r="B44" s="215">
        <v>23</v>
      </c>
      <c r="C44" s="199" t="s">
        <v>225</v>
      </c>
      <c r="D44" s="233" t="s">
        <v>122</v>
      </c>
      <c r="E44" s="282"/>
      <c r="F44" s="283"/>
      <c r="G44" s="297"/>
      <c r="H44" s="298"/>
      <c r="I44" s="298"/>
      <c r="J44" s="298"/>
      <c r="K44" s="298"/>
      <c r="L44" s="298"/>
      <c r="M44" s="284"/>
      <c r="N44" s="284"/>
      <c r="O44" s="284"/>
      <c r="P44" s="284"/>
      <c r="Q44" s="284"/>
      <c r="R44" s="283"/>
      <c r="S44" s="237"/>
      <c r="T44" s="285"/>
      <c r="U44" s="218"/>
      <c r="V44" s="239"/>
      <c r="W44" s="286"/>
      <c r="X44" s="287"/>
      <c r="Y44" s="285"/>
      <c r="Z44" s="285"/>
      <c r="AA44" s="285"/>
      <c r="AB44" s="285"/>
      <c r="AC44" s="285"/>
      <c r="AD44" s="285"/>
      <c r="AE44" s="285"/>
      <c r="AF44" s="285"/>
      <c r="AG44" s="285"/>
      <c r="AH44" s="285"/>
      <c r="AI44" s="285">
        <v>200</v>
      </c>
      <c r="AJ44" s="285"/>
      <c r="AK44" s="237">
        <f t="shared" ref="AK44" si="43">SUM(W44:AH44)</f>
        <v>0</v>
      </c>
      <c r="AL44" s="237">
        <f t="shared" ref="AL44" si="44">SUM(W44:AJ44)</f>
        <v>200</v>
      </c>
      <c r="AM44" s="288" t="s">
        <v>105</v>
      </c>
      <c r="AN44" s="289">
        <v>7</v>
      </c>
      <c r="AO44" s="266">
        <f t="shared" si="41"/>
        <v>200</v>
      </c>
      <c r="AP44" s="219">
        <f t="shared" si="42"/>
        <v>7</v>
      </c>
    </row>
    <row r="45" spans="2:42" ht="15" customHeight="1" thickBot="1" x14ac:dyDescent="0.25">
      <c r="B45" s="380" t="s">
        <v>44</v>
      </c>
      <c r="C45" s="381"/>
      <c r="D45" s="383"/>
      <c r="E45" s="220">
        <f>SUM(E43:E44)</f>
        <v>0</v>
      </c>
      <c r="F45" s="220">
        <f t="shared" ref="F45:AP45" si="45">SUM(F43:F44)</f>
        <v>0</v>
      </c>
      <c r="G45" s="220">
        <f t="shared" si="45"/>
        <v>0</v>
      </c>
      <c r="H45" s="220">
        <f t="shared" si="45"/>
        <v>0</v>
      </c>
      <c r="I45" s="220">
        <f t="shared" si="45"/>
        <v>0</v>
      </c>
      <c r="J45" s="220">
        <f t="shared" si="45"/>
        <v>0</v>
      </c>
      <c r="K45" s="220">
        <f t="shared" si="45"/>
        <v>0</v>
      </c>
      <c r="L45" s="220">
        <f t="shared" si="45"/>
        <v>0</v>
      </c>
      <c r="M45" s="220">
        <f t="shared" si="45"/>
        <v>0</v>
      </c>
      <c r="N45" s="220">
        <f t="shared" si="45"/>
        <v>0</v>
      </c>
      <c r="O45" s="220">
        <f t="shared" si="45"/>
        <v>0</v>
      </c>
      <c r="P45" s="220">
        <f t="shared" si="45"/>
        <v>0</v>
      </c>
      <c r="Q45" s="220">
        <f t="shared" si="45"/>
        <v>100</v>
      </c>
      <c r="R45" s="220">
        <f t="shared" si="45"/>
        <v>0</v>
      </c>
      <c r="S45" s="220">
        <f t="shared" si="45"/>
        <v>0</v>
      </c>
      <c r="T45" s="220">
        <f t="shared" si="45"/>
        <v>100</v>
      </c>
      <c r="U45" s="220"/>
      <c r="V45" s="221">
        <f t="shared" si="45"/>
        <v>4</v>
      </c>
      <c r="W45" s="220">
        <f t="shared" si="45"/>
        <v>0</v>
      </c>
      <c r="X45" s="220">
        <f t="shared" si="45"/>
        <v>0</v>
      </c>
      <c r="Y45" s="220">
        <f t="shared" si="45"/>
        <v>0</v>
      </c>
      <c r="Z45" s="220">
        <f t="shared" si="45"/>
        <v>0</v>
      </c>
      <c r="AA45" s="220">
        <f t="shared" si="45"/>
        <v>0</v>
      </c>
      <c r="AB45" s="220">
        <f t="shared" si="45"/>
        <v>0</v>
      </c>
      <c r="AC45" s="220">
        <f t="shared" si="45"/>
        <v>0</v>
      </c>
      <c r="AD45" s="220">
        <f t="shared" si="45"/>
        <v>0</v>
      </c>
      <c r="AE45" s="220">
        <f t="shared" si="45"/>
        <v>0</v>
      </c>
      <c r="AF45" s="220">
        <f t="shared" si="45"/>
        <v>0</v>
      </c>
      <c r="AG45" s="220">
        <f t="shared" si="45"/>
        <v>0</v>
      </c>
      <c r="AH45" s="220">
        <f t="shared" si="45"/>
        <v>0</v>
      </c>
      <c r="AI45" s="220">
        <f t="shared" si="45"/>
        <v>200</v>
      </c>
      <c r="AJ45" s="220">
        <f t="shared" si="45"/>
        <v>0</v>
      </c>
      <c r="AK45" s="220">
        <f t="shared" si="45"/>
        <v>0</v>
      </c>
      <c r="AL45" s="220">
        <f t="shared" si="45"/>
        <v>200</v>
      </c>
      <c r="AM45" s="220"/>
      <c r="AN45" s="221">
        <f t="shared" si="45"/>
        <v>7</v>
      </c>
      <c r="AO45" s="241">
        <f t="shared" si="45"/>
        <v>300</v>
      </c>
      <c r="AP45" s="248">
        <f t="shared" si="45"/>
        <v>11</v>
      </c>
    </row>
    <row r="46" spans="2:42" ht="15" customHeight="1" thickBot="1" x14ac:dyDescent="0.25">
      <c r="B46" s="377" t="s">
        <v>102</v>
      </c>
      <c r="C46" s="378"/>
      <c r="D46" s="378"/>
      <c r="E46" s="378"/>
      <c r="F46" s="378"/>
      <c r="G46" s="378"/>
      <c r="H46" s="378"/>
      <c r="I46" s="378"/>
      <c r="J46" s="378"/>
      <c r="K46" s="378"/>
      <c r="L46" s="378"/>
      <c r="M46" s="378"/>
      <c r="N46" s="378"/>
      <c r="O46" s="378"/>
      <c r="P46" s="378"/>
      <c r="Q46" s="378"/>
      <c r="R46" s="378"/>
      <c r="S46" s="378"/>
      <c r="T46" s="378"/>
      <c r="U46" s="378"/>
      <c r="V46" s="378"/>
      <c r="W46" s="378"/>
      <c r="X46" s="378"/>
      <c r="Y46" s="378"/>
      <c r="Z46" s="378"/>
      <c r="AA46" s="378"/>
      <c r="AB46" s="378"/>
      <c r="AC46" s="378"/>
      <c r="AD46" s="378"/>
      <c r="AE46" s="378"/>
      <c r="AF46" s="378"/>
      <c r="AG46" s="378"/>
      <c r="AH46" s="378"/>
      <c r="AI46" s="378"/>
      <c r="AJ46" s="378"/>
      <c r="AK46" s="378"/>
      <c r="AL46" s="378"/>
      <c r="AM46" s="378"/>
      <c r="AN46" s="378"/>
      <c r="AO46" s="378"/>
      <c r="AP46" s="379"/>
    </row>
    <row r="47" spans="2:42" ht="13.5" thickBot="1" x14ac:dyDescent="0.25">
      <c r="B47" s="198">
        <v>24</v>
      </c>
      <c r="C47" s="243" t="s">
        <v>226</v>
      </c>
      <c r="D47" s="244" t="s">
        <v>151</v>
      </c>
      <c r="E47" s="245"/>
      <c r="F47" s="207"/>
      <c r="G47" s="207"/>
      <c r="H47" s="207"/>
      <c r="I47" s="207"/>
      <c r="J47" s="207"/>
      <c r="K47" s="207"/>
      <c r="L47" s="207"/>
      <c r="M47" s="207"/>
      <c r="N47" s="207"/>
      <c r="O47" s="207"/>
      <c r="P47" s="207"/>
      <c r="Q47" s="207"/>
      <c r="R47" s="229"/>
      <c r="S47" s="207"/>
      <c r="T47" s="207"/>
      <c r="U47" s="203"/>
      <c r="V47" s="246"/>
      <c r="W47" s="245"/>
      <c r="X47" s="207"/>
      <c r="Y47" s="207">
        <v>30</v>
      </c>
      <c r="Z47" s="207"/>
      <c r="AA47" s="207"/>
      <c r="AB47" s="207"/>
      <c r="AC47" s="207"/>
      <c r="AD47" s="207"/>
      <c r="AE47" s="207"/>
      <c r="AF47" s="207"/>
      <c r="AG47" s="207"/>
      <c r="AH47" s="207"/>
      <c r="AI47" s="207"/>
      <c r="AJ47" s="229"/>
      <c r="AK47" s="207">
        <f t="shared" ref="AK47" si="46">SUM(W47:AH47)</f>
        <v>30</v>
      </c>
      <c r="AL47" s="207">
        <f t="shared" ref="AL47" si="47">SUM(W47:AJ47)</f>
        <v>30</v>
      </c>
      <c r="AM47" s="203" t="s">
        <v>242</v>
      </c>
      <c r="AN47" s="246">
        <v>2</v>
      </c>
      <c r="AO47" s="214">
        <f t="shared" ref="AO47" si="48">T47+AL47</f>
        <v>30</v>
      </c>
      <c r="AP47" s="212">
        <f t="shared" ref="AP47" si="49">V47+AN47</f>
        <v>2</v>
      </c>
    </row>
    <row r="48" spans="2:42" ht="15" customHeight="1" thickBot="1" x14ac:dyDescent="0.25">
      <c r="B48" s="380" t="s">
        <v>44</v>
      </c>
      <c r="C48" s="381"/>
      <c r="D48" s="383"/>
      <c r="E48" s="220">
        <f>SUM(E47)</f>
        <v>0</v>
      </c>
      <c r="F48" s="220">
        <f t="shared" ref="F48:V48" si="50">SUM(F47)</f>
        <v>0</v>
      </c>
      <c r="G48" s="220">
        <f t="shared" si="50"/>
        <v>0</v>
      </c>
      <c r="H48" s="220">
        <f t="shared" si="50"/>
        <v>0</v>
      </c>
      <c r="I48" s="220">
        <f t="shared" si="50"/>
        <v>0</v>
      </c>
      <c r="J48" s="220">
        <f t="shared" si="50"/>
        <v>0</v>
      </c>
      <c r="K48" s="220">
        <f t="shared" si="50"/>
        <v>0</v>
      </c>
      <c r="L48" s="220">
        <f t="shared" si="50"/>
        <v>0</v>
      </c>
      <c r="M48" s="220">
        <f t="shared" si="50"/>
        <v>0</v>
      </c>
      <c r="N48" s="220">
        <f t="shared" si="50"/>
        <v>0</v>
      </c>
      <c r="O48" s="220">
        <f t="shared" si="50"/>
        <v>0</v>
      </c>
      <c r="P48" s="220">
        <f t="shared" si="50"/>
        <v>0</v>
      </c>
      <c r="Q48" s="220">
        <f t="shared" si="50"/>
        <v>0</v>
      </c>
      <c r="R48" s="220">
        <f t="shared" si="50"/>
        <v>0</v>
      </c>
      <c r="S48" s="220">
        <f t="shared" si="50"/>
        <v>0</v>
      </c>
      <c r="T48" s="220">
        <f t="shared" si="50"/>
        <v>0</v>
      </c>
      <c r="U48" s="220"/>
      <c r="V48" s="221">
        <f t="shared" si="50"/>
        <v>0</v>
      </c>
      <c r="W48" s="220">
        <f t="shared" ref="W48" si="51">SUM(W47)</f>
        <v>0</v>
      </c>
      <c r="X48" s="220">
        <f t="shared" ref="X48" si="52">SUM(X47)</f>
        <v>0</v>
      </c>
      <c r="Y48" s="220">
        <f t="shared" ref="Y48" si="53">SUM(Y47)</f>
        <v>30</v>
      </c>
      <c r="Z48" s="220">
        <f t="shared" ref="Z48" si="54">SUM(Z47)</f>
        <v>0</v>
      </c>
      <c r="AA48" s="220">
        <f t="shared" ref="AA48" si="55">SUM(AA47)</f>
        <v>0</v>
      </c>
      <c r="AB48" s="220">
        <f t="shared" ref="AB48" si="56">SUM(AB47)</f>
        <v>0</v>
      </c>
      <c r="AC48" s="220">
        <f t="shared" ref="AC48" si="57">SUM(AC47)</f>
        <v>0</v>
      </c>
      <c r="AD48" s="220">
        <f t="shared" ref="AD48" si="58">SUM(AD47)</f>
        <v>0</v>
      </c>
      <c r="AE48" s="220">
        <f t="shared" ref="AE48" si="59">SUM(AE47)</f>
        <v>0</v>
      </c>
      <c r="AF48" s="220">
        <f t="shared" ref="AF48" si="60">SUM(AF47)</f>
        <v>0</v>
      </c>
      <c r="AG48" s="220">
        <f t="shared" ref="AG48" si="61">SUM(AG47)</f>
        <v>0</v>
      </c>
      <c r="AH48" s="220">
        <f t="shared" ref="AH48" si="62">SUM(AH47)</f>
        <v>0</v>
      </c>
      <c r="AI48" s="220">
        <f t="shared" ref="AI48" si="63">SUM(AI47)</f>
        <v>0</v>
      </c>
      <c r="AJ48" s="220">
        <f t="shared" ref="AJ48" si="64">SUM(AJ47)</f>
        <v>0</v>
      </c>
      <c r="AK48" s="220">
        <f t="shared" ref="AK48" si="65">SUM(AK47)</f>
        <v>30</v>
      </c>
      <c r="AL48" s="220">
        <f t="shared" ref="AL48" si="66">SUM(AL47)</f>
        <v>30</v>
      </c>
      <c r="AM48" s="220"/>
      <c r="AN48" s="221">
        <f t="shared" ref="AN48" si="67">SUM(AN47)</f>
        <v>2</v>
      </c>
      <c r="AO48" s="220">
        <f t="shared" ref="AO48" si="68">SUM(AO47)</f>
        <v>30</v>
      </c>
      <c r="AP48" s="221">
        <f t="shared" ref="AP48" si="69">SUM(AP47)</f>
        <v>2</v>
      </c>
    </row>
    <row r="49" spans="2:42" ht="15" customHeight="1" thickBot="1" x14ac:dyDescent="0.25">
      <c r="B49" s="380" t="s">
        <v>44</v>
      </c>
      <c r="C49" s="381"/>
      <c r="D49" s="383"/>
      <c r="E49" s="241">
        <f t="shared" ref="E49:T49" si="70">E21+E41+E45+E48</f>
        <v>235</v>
      </c>
      <c r="F49" s="241">
        <f t="shared" si="70"/>
        <v>0</v>
      </c>
      <c r="G49" s="241">
        <f t="shared" si="70"/>
        <v>37</v>
      </c>
      <c r="H49" s="241">
        <f t="shared" si="70"/>
        <v>40</v>
      </c>
      <c r="I49" s="241">
        <f t="shared" si="70"/>
        <v>3</v>
      </c>
      <c r="J49" s="241">
        <f t="shared" si="70"/>
        <v>0</v>
      </c>
      <c r="K49" s="241">
        <f t="shared" si="70"/>
        <v>140</v>
      </c>
      <c r="L49" s="241">
        <f t="shared" si="70"/>
        <v>0</v>
      </c>
      <c r="M49" s="241">
        <f t="shared" si="70"/>
        <v>0</v>
      </c>
      <c r="N49" s="241">
        <f t="shared" si="70"/>
        <v>0</v>
      </c>
      <c r="O49" s="241">
        <f t="shared" si="70"/>
        <v>0</v>
      </c>
      <c r="P49" s="241">
        <f t="shared" si="70"/>
        <v>0</v>
      </c>
      <c r="Q49" s="241">
        <f t="shared" si="70"/>
        <v>100</v>
      </c>
      <c r="R49" s="241">
        <f t="shared" si="70"/>
        <v>0</v>
      </c>
      <c r="S49" s="241">
        <f t="shared" si="70"/>
        <v>455</v>
      </c>
      <c r="T49" s="241">
        <f t="shared" si="70"/>
        <v>555</v>
      </c>
      <c r="U49" s="241"/>
      <c r="V49" s="248">
        <f t="shared" ref="V49:AL49" si="71">V21+V41+V45+V48</f>
        <v>29</v>
      </c>
      <c r="W49" s="241">
        <f t="shared" si="71"/>
        <v>210</v>
      </c>
      <c r="X49" s="241">
        <f t="shared" si="71"/>
        <v>0</v>
      </c>
      <c r="Y49" s="241">
        <f t="shared" si="71"/>
        <v>65</v>
      </c>
      <c r="Z49" s="241">
        <f t="shared" si="71"/>
        <v>5</v>
      </c>
      <c r="AA49" s="241">
        <f t="shared" si="71"/>
        <v>0</v>
      </c>
      <c r="AB49" s="241">
        <f t="shared" si="71"/>
        <v>0</v>
      </c>
      <c r="AC49" s="241">
        <f t="shared" si="71"/>
        <v>170</v>
      </c>
      <c r="AD49" s="241">
        <f t="shared" si="71"/>
        <v>0</v>
      </c>
      <c r="AE49" s="241">
        <f t="shared" si="71"/>
        <v>0</v>
      </c>
      <c r="AF49" s="241">
        <f t="shared" si="71"/>
        <v>0</v>
      </c>
      <c r="AG49" s="241">
        <f t="shared" si="71"/>
        <v>0</v>
      </c>
      <c r="AH49" s="241">
        <f t="shared" si="71"/>
        <v>0</v>
      </c>
      <c r="AI49" s="241">
        <f t="shared" si="71"/>
        <v>200</v>
      </c>
      <c r="AJ49" s="241">
        <f t="shared" si="71"/>
        <v>0</v>
      </c>
      <c r="AK49" s="241">
        <f t="shared" si="71"/>
        <v>450</v>
      </c>
      <c r="AL49" s="241">
        <f t="shared" si="71"/>
        <v>650</v>
      </c>
      <c r="AM49" s="241"/>
      <c r="AN49" s="248">
        <f>AN21+AN41+AN45+AN48</f>
        <v>34</v>
      </c>
      <c r="AO49" s="241">
        <f>AO21+AO41+AO45+AO48</f>
        <v>1205</v>
      </c>
      <c r="AP49" s="248">
        <f>AP21+AP41+AP45+AP48</f>
        <v>63</v>
      </c>
    </row>
    <row r="51" spans="2:42" x14ac:dyDescent="0.2">
      <c r="B51" s="249" t="s">
        <v>172</v>
      </c>
      <c r="AK51" s="250"/>
    </row>
    <row r="52" spans="2:42" x14ac:dyDescent="0.2">
      <c r="B52" s="251"/>
    </row>
    <row r="53" spans="2:42" x14ac:dyDescent="0.2">
      <c r="B53" s="251"/>
    </row>
    <row r="56" spans="2:42" ht="14.25" x14ac:dyDescent="0.2">
      <c r="O56" s="252"/>
      <c r="P56" s="182" t="s">
        <v>259</v>
      </c>
    </row>
    <row r="57" spans="2:42" x14ac:dyDescent="0.2">
      <c r="D57" s="253"/>
      <c r="P57" s="182" t="s">
        <v>257</v>
      </c>
      <c r="AG57" s="374"/>
      <c r="AH57" s="374"/>
      <c r="AI57" s="374"/>
      <c r="AJ57" s="374"/>
      <c r="AK57" s="374"/>
      <c r="AL57" s="374"/>
      <c r="AM57" s="374"/>
    </row>
    <row r="58" spans="2:42" x14ac:dyDescent="0.2">
      <c r="D58" s="254" t="s">
        <v>173</v>
      </c>
      <c r="N58" s="255"/>
      <c r="P58" s="374" t="s">
        <v>174</v>
      </c>
      <c r="Q58" s="374"/>
      <c r="R58" s="374"/>
      <c r="S58" s="374"/>
      <c r="T58" s="374"/>
      <c r="U58" s="374"/>
      <c r="V58" s="374"/>
      <c r="AG58" s="374" t="s">
        <v>175</v>
      </c>
      <c r="AH58" s="374"/>
      <c r="AI58" s="374"/>
      <c r="AJ58" s="374"/>
      <c r="AK58" s="374"/>
      <c r="AL58" s="374"/>
      <c r="AM58" s="374"/>
    </row>
  </sheetData>
  <mergeCells count="22">
    <mergeCell ref="P58:V58"/>
    <mergeCell ref="AG58:AM58"/>
    <mergeCell ref="B42:AP42"/>
    <mergeCell ref="B41:D41"/>
    <mergeCell ref="B45:D45"/>
    <mergeCell ref="AG57:AM57"/>
    <mergeCell ref="B6:AP6"/>
    <mergeCell ref="B16:B17"/>
    <mergeCell ref="D16:D17"/>
    <mergeCell ref="E16:V16"/>
    <mergeCell ref="W16:AN16"/>
    <mergeCell ref="AO16:AO17"/>
    <mergeCell ref="AP16:AP17"/>
    <mergeCell ref="B18:AP18"/>
    <mergeCell ref="B21:D21"/>
    <mergeCell ref="B46:AP46"/>
    <mergeCell ref="B48:D48"/>
    <mergeCell ref="J9:S9"/>
    <mergeCell ref="AI2:AM2"/>
    <mergeCell ref="AI4:AM4"/>
    <mergeCell ref="B22:AP22"/>
    <mergeCell ref="B49:D49"/>
  </mergeCells>
  <pageMargins left="0.25" right="0.25" top="0.75" bottom="0.75" header="0.3" footer="0.3"/>
  <pageSetup paperSize="9" scale="51" fitToHeight="0" orientation="landscape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AP60"/>
  <sheetViews>
    <sheetView topLeftCell="B1" zoomScale="85" zoomScaleNormal="85" workbookViewId="0">
      <selection activeCell="J10" sqref="J10"/>
    </sheetView>
  </sheetViews>
  <sheetFormatPr defaultColWidth="8.85546875" defaultRowHeight="12.75" x14ac:dyDescent="0.2"/>
  <cols>
    <col min="1" max="1" width="4.42578125" style="182" customWidth="1"/>
    <col min="2" max="2" width="4.28515625" style="182" customWidth="1"/>
    <col min="3" max="3" width="22.5703125" style="182" customWidth="1"/>
    <col min="4" max="4" width="65.42578125" style="182" customWidth="1"/>
    <col min="5" max="20" width="4.85546875" style="182" customWidth="1"/>
    <col min="21" max="21" width="6.140625" style="182" bestFit="1" customWidth="1"/>
    <col min="22" max="38" width="4.85546875" style="182" customWidth="1"/>
    <col min="39" max="39" width="6.140625" style="182" bestFit="1" customWidth="1"/>
    <col min="40" max="40" width="4.85546875" style="182" customWidth="1"/>
    <col min="41" max="42" width="5.7109375" style="182" customWidth="1"/>
    <col min="43" max="16384" width="8.85546875" style="182"/>
  </cols>
  <sheetData>
    <row r="1" spans="2:42" x14ac:dyDescent="0.2">
      <c r="AL1" s="183"/>
    </row>
    <row r="2" spans="2:42" x14ac:dyDescent="0.2">
      <c r="AI2" s="373"/>
      <c r="AJ2" s="373"/>
      <c r="AK2" s="373"/>
      <c r="AL2" s="373"/>
      <c r="AM2" s="373"/>
    </row>
    <row r="3" spans="2:42" x14ac:dyDescent="0.2">
      <c r="AL3" s="183"/>
    </row>
    <row r="4" spans="2:42" x14ac:dyDescent="0.2">
      <c r="AI4" s="373"/>
      <c r="AJ4" s="373"/>
      <c r="AK4" s="373"/>
      <c r="AL4" s="373"/>
      <c r="AM4" s="373"/>
    </row>
    <row r="6" spans="2:42" s="185" customFormat="1" ht="20.25" customHeight="1" x14ac:dyDescent="0.2">
      <c r="B6" s="382" t="s">
        <v>255</v>
      </c>
      <c r="C6" s="382"/>
      <c r="D6" s="382"/>
      <c r="E6" s="382"/>
      <c r="F6" s="382"/>
      <c r="G6" s="382"/>
      <c r="H6" s="382"/>
      <c r="I6" s="382"/>
      <c r="J6" s="382"/>
      <c r="K6" s="382"/>
      <c r="L6" s="382"/>
      <c r="M6" s="382"/>
      <c r="N6" s="382"/>
      <c r="O6" s="382"/>
      <c r="P6" s="382"/>
      <c r="Q6" s="382"/>
      <c r="R6" s="382"/>
      <c r="S6" s="382"/>
      <c r="T6" s="382"/>
      <c r="U6" s="382"/>
      <c r="V6" s="382"/>
      <c r="W6" s="382"/>
      <c r="X6" s="382"/>
      <c r="Y6" s="382"/>
      <c r="Z6" s="382"/>
      <c r="AA6" s="382"/>
      <c r="AB6" s="382"/>
      <c r="AC6" s="382"/>
      <c r="AD6" s="382"/>
      <c r="AE6" s="382"/>
      <c r="AF6" s="382"/>
      <c r="AG6" s="382"/>
      <c r="AH6" s="382"/>
      <c r="AI6" s="382"/>
      <c r="AJ6" s="382"/>
      <c r="AK6" s="382"/>
      <c r="AL6" s="382"/>
      <c r="AM6" s="382"/>
      <c r="AN6" s="382"/>
      <c r="AO6" s="382"/>
      <c r="AP6" s="382"/>
    </row>
    <row r="7" spans="2:42" s="185" customFormat="1" ht="20.25" customHeight="1" x14ac:dyDescent="0.2">
      <c r="B7" s="186"/>
      <c r="C7" s="186"/>
      <c r="D7" s="186"/>
      <c r="E7" s="186"/>
      <c r="F7" s="186"/>
      <c r="G7" s="186"/>
      <c r="H7" s="186"/>
      <c r="I7" s="186"/>
      <c r="J7" s="184" t="s">
        <v>267</v>
      </c>
      <c r="K7" s="184"/>
      <c r="L7" s="184"/>
      <c r="M7" s="184"/>
      <c r="N7" s="184"/>
      <c r="O7" s="184"/>
      <c r="P7" s="184"/>
      <c r="Q7" s="184"/>
      <c r="R7" s="184"/>
      <c r="S7" s="184"/>
      <c r="T7" s="186"/>
      <c r="U7" s="186"/>
      <c r="V7" s="186"/>
      <c r="W7" s="186"/>
      <c r="X7" s="186"/>
      <c r="Y7" s="186"/>
      <c r="Z7" s="186"/>
      <c r="AA7" s="186"/>
      <c r="AB7" s="186"/>
      <c r="AC7" s="186"/>
      <c r="AD7" s="186"/>
      <c r="AE7" s="186"/>
      <c r="AF7" s="186"/>
      <c r="AG7" s="186"/>
      <c r="AH7" s="186"/>
      <c r="AI7" s="186"/>
      <c r="AJ7" s="186"/>
      <c r="AK7" s="186"/>
      <c r="AL7" s="186"/>
      <c r="AM7" s="186"/>
      <c r="AN7" s="186"/>
      <c r="AO7" s="186"/>
      <c r="AP7" s="186"/>
    </row>
    <row r="8" spans="2:42" x14ac:dyDescent="0.2">
      <c r="J8" s="184" t="s">
        <v>266</v>
      </c>
      <c r="K8" s="184"/>
      <c r="L8" s="184"/>
      <c r="M8" s="184"/>
      <c r="N8" s="184"/>
      <c r="O8" s="184"/>
      <c r="P8" s="184"/>
      <c r="Q8" s="184"/>
      <c r="R8" s="184"/>
      <c r="S8" s="184"/>
    </row>
    <row r="9" spans="2:42" s="188" customFormat="1" ht="15" customHeight="1" x14ac:dyDescent="0.25">
      <c r="B9" s="187" t="s">
        <v>264</v>
      </c>
      <c r="J9" s="373" t="s">
        <v>268</v>
      </c>
      <c r="K9" s="373"/>
      <c r="L9" s="373"/>
      <c r="M9" s="373"/>
      <c r="N9" s="373"/>
      <c r="O9" s="373"/>
      <c r="P9" s="373"/>
      <c r="Q9" s="373"/>
      <c r="R9" s="373"/>
      <c r="S9" s="373"/>
    </row>
    <row r="10" spans="2:42" s="188" customFormat="1" ht="15" customHeight="1" x14ac:dyDescent="0.25">
      <c r="B10" s="188" t="s">
        <v>17</v>
      </c>
      <c r="J10" s="86" t="s">
        <v>269</v>
      </c>
    </row>
    <row r="11" spans="2:42" s="188" customFormat="1" ht="15" customHeight="1" x14ac:dyDescent="0.25">
      <c r="B11" s="188" t="s">
        <v>178</v>
      </c>
    </row>
    <row r="12" spans="2:42" s="188" customFormat="1" ht="15" customHeight="1" x14ac:dyDescent="0.25">
      <c r="B12" s="188" t="s">
        <v>18</v>
      </c>
    </row>
    <row r="13" spans="2:42" ht="15" customHeight="1" x14ac:dyDescent="0.25">
      <c r="B13" s="188" t="s">
        <v>254</v>
      </c>
      <c r="C13" s="188"/>
    </row>
    <row r="15" spans="2:42" ht="13.5" thickBot="1" x14ac:dyDescent="0.25"/>
    <row r="16" spans="2:42" ht="17.25" customHeight="1" thickBot="1" x14ac:dyDescent="0.25">
      <c r="B16" s="389" t="s">
        <v>19</v>
      </c>
      <c r="C16" s="189"/>
      <c r="D16" s="391" t="s">
        <v>222</v>
      </c>
      <c r="E16" s="393" t="s">
        <v>205</v>
      </c>
      <c r="F16" s="394"/>
      <c r="G16" s="394"/>
      <c r="H16" s="394"/>
      <c r="I16" s="394"/>
      <c r="J16" s="394"/>
      <c r="K16" s="394"/>
      <c r="L16" s="394"/>
      <c r="M16" s="394"/>
      <c r="N16" s="394"/>
      <c r="O16" s="394"/>
      <c r="P16" s="394"/>
      <c r="Q16" s="394"/>
      <c r="R16" s="394"/>
      <c r="S16" s="394"/>
      <c r="T16" s="394"/>
      <c r="U16" s="394"/>
      <c r="V16" s="395"/>
      <c r="W16" s="393" t="s">
        <v>206</v>
      </c>
      <c r="X16" s="394"/>
      <c r="Y16" s="394"/>
      <c r="Z16" s="394"/>
      <c r="AA16" s="394"/>
      <c r="AB16" s="394"/>
      <c r="AC16" s="394"/>
      <c r="AD16" s="394"/>
      <c r="AE16" s="394"/>
      <c r="AF16" s="394"/>
      <c r="AG16" s="394"/>
      <c r="AH16" s="394"/>
      <c r="AI16" s="394"/>
      <c r="AJ16" s="394"/>
      <c r="AK16" s="394"/>
      <c r="AL16" s="394"/>
      <c r="AM16" s="394"/>
      <c r="AN16" s="395"/>
      <c r="AO16" s="375" t="s">
        <v>4</v>
      </c>
      <c r="AP16" s="384" t="s">
        <v>221</v>
      </c>
    </row>
    <row r="17" spans="2:42" ht="243" customHeight="1" thickBot="1" x14ac:dyDescent="0.25">
      <c r="B17" s="390"/>
      <c r="C17" s="190" t="s">
        <v>223</v>
      </c>
      <c r="D17" s="392"/>
      <c r="E17" s="191" t="s">
        <v>5</v>
      </c>
      <c r="F17" s="192" t="s">
        <v>6</v>
      </c>
      <c r="G17" s="193" t="s">
        <v>34</v>
      </c>
      <c r="H17" s="193" t="s">
        <v>7</v>
      </c>
      <c r="I17" s="193" t="s">
        <v>8</v>
      </c>
      <c r="J17" s="193" t="s">
        <v>9</v>
      </c>
      <c r="K17" s="193" t="s">
        <v>10</v>
      </c>
      <c r="L17" s="193" t="s">
        <v>11</v>
      </c>
      <c r="M17" s="193" t="s">
        <v>12</v>
      </c>
      <c r="N17" s="193" t="s">
        <v>13</v>
      </c>
      <c r="O17" s="193" t="s">
        <v>37</v>
      </c>
      <c r="P17" s="193" t="s">
        <v>16</v>
      </c>
      <c r="Q17" s="193" t="s">
        <v>14</v>
      </c>
      <c r="R17" s="193" t="s">
        <v>0</v>
      </c>
      <c r="S17" s="193" t="s">
        <v>15</v>
      </c>
      <c r="T17" s="193" t="s">
        <v>3</v>
      </c>
      <c r="U17" s="193" t="s">
        <v>1</v>
      </c>
      <c r="V17" s="194" t="s">
        <v>220</v>
      </c>
      <c r="W17" s="195" t="s">
        <v>5</v>
      </c>
      <c r="X17" s="195" t="s">
        <v>6</v>
      </c>
      <c r="Y17" s="195" t="s">
        <v>171</v>
      </c>
      <c r="Z17" s="195" t="s">
        <v>7</v>
      </c>
      <c r="AA17" s="195" t="s">
        <v>8</v>
      </c>
      <c r="AB17" s="195" t="s">
        <v>9</v>
      </c>
      <c r="AC17" s="195" t="s">
        <v>10</v>
      </c>
      <c r="AD17" s="195" t="s">
        <v>11</v>
      </c>
      <c r="AE17" s="196" t="s">
        <v>12</v>
      </c>
      <c r="AF17" s="196" t="s">
        <v>13</v>
      </c>
      <c r="AG17" s="196" t="s">
        <v>37</v>
      </c>
      <c r="AH17" s="196" t="s">
        <v>16</v>
      </c>
      <c r="AI17" s="196" t="s">
        <v>14</v>
      </c>
      <c r="AJ17" s="196" t="s">
        <v>0</v>
      </c>
      <c r="AK17" s="196" t="s">
        <v>15</v>
      </c>
      <c r="AL17" s="196" t="s">
        <v>3</v>
      </c>
      <c r="AM17" s="196" t="s">
        <v>1</v>
      </c>
      <c r="AN17" s="197" t="s">
        <v>220</v>
      </c>
      <c r="AO17" s="376"/>
      <c r="AP17" s="385"/>
    </row>
    <row r="18" spans="2:42" ht="15" customHeight="1" thickBot="1" x14ac:dyDescent="0.25">
      <c r="B18" s="386" t="s">
        <v>72</v>
      </c>
      <c r="C18" s="387"/>
      <c r="D18" s="387"/>
      <c r="E18" s="387"/>
      <c r="F18" s="387"/>
      <c r="G18" s="387"/>
      <c r="H18" s="387"/>
      <c r="I18" s="387"/>
      <c r="J18" s="387"/>
      <c r="K18" s="387"/>
      <c r="L18" s="387"/>
      <c r="M18" s="387"/>
      <c r="N18" s="387"/>
      <c r="O18" s="387"/>
      <c r="P18" s="387"/>
      <c r="Q18" s="387"/>
      <c r="R18" s="387"/>
      <c r="S18" s="387"/>
      <c r="T18" s="387"/>
      <c r="U18" s="387"/>
      <c r="V18" s="387"/>
      <c r="W18" s="387"/>
      <c r="X18" s="387"/>
      <c r="Y18" s="387"/>
      <c r="Z18" s="387"/>
      <c r="AA18" s="387"/>
      <c r="AB18" s="387"/>
      <c r="AC18" s="387"/>
      <c r="AD18" s="387"/>
      <c r="AE18" s="387"/>
      <c r="AF18" s="387"/>
      <c r="AG18" s="387"/>
      <c r="AH18" s="387"/>
      <c r="AI18" s="387"/>
      <c r="AJ18" s="387"/>
      <c r="AK18" s="387"/>
      <c r="AL18" s="387"/>
      <c r="AM18" s="387"/>
      <c r="AN18" s="387"/>
      <c r="AO18" s="387"/>
      <c r="AP18" s="388"/>
    </row>
    <row r="19" spans="2:42" ht="15" customHeight="1" x14ac:dyDescent="0.2">
      <c r="B19" s="256">
        <v>1</v>
      </c>
      <c r="C19" s="199" t="s">
        <v>225</v>
      </c>
      <c r="D19" s="223" t="s">
        <v>53</v>
      </c>
      <c r="E19" s="201">
        <v>10</v>
      </c>
      <c r="F19" s="202"/>
      <c r="G19" s="202">
        <v>20</v>
      </c>
      <c r="H19" s="202"/>
      <c r="I19" s="202"/>
      <c r="J19" s="202"/>
      <c r="K19" s="202"/>
      <c r="L19" s="202"/>
      <c r="M19" s="202"/>
      <c r="N19" s="202"/>
      <c r="O19" s="202"/>
      <c r="P19" s="202"/>
      <c r="Q19" s="202"/>
      <c r="R19" s="202"/>
      <c r="S19" s="257">
        <f t="shared" ref="S19" si="0">SUM(E19:P19)</f>
        <v>30</v>
      </c>
      <c r="T19" s="257">
        <f t="shared" ref="T19" si="1">SUM(E19:R19)</f>
        <v>30</v>
      </c>
      <c r="U19" s="203" t="s">
        <v>242</v>
      </c>
      <c r="V19" s="258">
        <v>2</v>
      </c>
      <c r="W19" s="259"/>
      <c r="X19" s="228"/>
      <c r="Y19" s="260"/>
      <c r="Z19" s="228"/>
      <c r="AA19" s="228"/>
      <c r="AB19" s="228"/>
      <c r="AC19" s="228"/>
      <c r="AD19" s="228"/>
      <c r="AE19" s="230"/>
      <c r="AF19" s="230"/>
      <c r="AG19" s="230"/>
      <c r="AH19" s="230"/>
      <c r="AI19" s="230"/>
      <c r="AJ19" s="260"/>
      <c r="AK19" s="207"/>
      <c r="AL19" s="207"/>
      <c r="AM19" s="261"/>
      <c r="AN19" s="262"/>
      <c r="AO19" s="211">
        <f>T19+AL19</f>
        <v>30</v>
      </c>
      <c r="AP19" s="212">
        <f>V19+AN19</f>
        <v>2</v>
      </c>
    </row>
    <row r="20" spans="2:42" ht="15" customHeight="1" thickBot="1" x14ac:dyDescent="0.25">
      <c r="B20" s="263">
        <v>2</v>
      </c>
      <c r="C20" s="199" t="s">
        <v>225</v>
      </c>
      <c r="D20" s="223" t="s">
        <v>54</v>
      </c>
      <c r="E20" s="264"/>
      <c r="F20" s="217"/>
      <c r="G20" s="217"/>
      <c r="H20" s="217"/>
      <c r="I20" s="217"/>
      <c r="J20" s="217"/>
      <c r="K20" s="217"/>
      <c r="L20" s="217"/>
      <c r="M20" s="217"/>
      <c r="N20" s="217"/>
      <c r="O20" s="217"/>
      <c r="P20" s="217"/>
      <c r="Q20" s="217"/>
      <c r="R20" s="217"/>
      <c r="S20" s="217"/>
      <c r="T20" s="217"/>
      <c r="U20" s="203"/>
      <c r="V20" s="265"/>
      <c r="W20" s="264">
        <v>10</v>
      </c>
      <c r="X20" s="217"/>
      <c r="Y20" s="217">
        <v>5</v>
      </c>
      <c r="Z20" s="217"/>
      <c r="AA20" s="217"/>
      <c r="AB20" s="217"/>
      <c r="AC20" s="217"/>
      <c r="AD20" s="217"/>
      <c r="AE20" s="217"/>
      <c r="AF20" s="217"/>
      <c r="AG20" s="217"/>
      <c r="AH20" s="217"/>
      <c r="AI20" s="217"/>
      <c r="AJ20" s="217"/>
      <c r="AK20" s="217">
        <f t="shared" ref="AK20" si="2">SUM(W20:AH20)</f>
        <v>15</v>
      </c>
      <c r="AL20" s="217">
        <f t="shared" ref="AL20" si="3">SUM(W20:AJ20)</f>
        <v>15</v>
      </c>
      <c r="AM20" s="203" t="s">
        <v>242</v>
      </c>
      <c r="AN20" s="265">
        <v>1</v>
      </c>
      <c r="AO20" s="266">
        <f t="shared" ref="AO20:AO49" si="4">T20+AL20</f>
        <v>15</v>
      </c>
      <c r="AP20" s="219">
        <f t="shared" ref="AP20:AP49" si="5">V20+AN20</f>
        <v>1</v>
      </c>
    </row>
    <row r="21" spans="2:42" ht="15" customHeight="1" thickBot="1" x14ac:dyDescent="0.25">
      <c r="B21" s="380" t="s">
        <v>44</v>
      </c>
      <c r="C21" s="381"/>
      <c r="D21" s="383"/>
      <c r="E21" s="220">
        <f>SUM(E19:E20)</f>
        <v>10</v>
      </c>
      <c r="F21" s="220">
        <f t="shared" ref="F21:AP21" si="6">SUM(F19:F20)</f>
        <v>0</v>
      </c>
      <c r="G21" s="220">
        <f t="shared" si="6"/>
        <v>20</v>
      </c>
      <c r="H21" s="220">
        <f t="shared" si="6"/>
        <v>0</v>
      </c>
      <c r="I21" s="220">
        <f t="shared" si="6"/>
        <v>0</v>
      </c>
      <c r="J21" s="220">
        <f t="shared" si="6"/>
        <v>0</v>
      </c>
      <c r="K21" s="220">
        <f t="shared" si="6"/>
        <v>0</v>
      </c>
      <c r="L21" s="220">
        <f t="shared" si="6"/>
        <v>0</v>
      </c>
      <c r="M21" s="220">
        <f t="shared" si="6"/>
        <v>0</v>
      </c>
      <c r="N21" s="220">
        <f t="shared" si="6"/>
        <v>0</v>
      </c>
      <c r="O21" s="220">
        <f t="shared" si="6"/>
        <v>0</v>
      </c>
      <c r="P21" s="220">
        <f t="shared" si="6"/>
        <v>0</v>
      </c>
      <c r="Q21" s="220">
        <f t="shared" si="6"/>
        <v>0</v>
      </c>
      <c r="R21" s="220">
        <f t="shared" si="6"/>
        <v>0</v>
      </c>
      <c r="S21" s="220">
        <f t="shared" si="6"/>
        <v>30</v>
      </c>
      <c r="T21" s="220">
        <f t="shared" si="6"/>
        <v>30</v>
      </c>
      <c r="U21" s="220"/>
      <c r="V21" s="221">
        <f>SUM(V19:V20)</f>
        <v>2</v>
      </c>
      <c r="W21" s="220">
        <f t="shared" si="6"/>
        <v>10</v>
      </c>
      <c r="X21" s="220">
        <f t="shared" si="6"/>
        <v>0</v>
      </c>
      <c r="Y21" s="220">
        <f t="shared" si="6"/>
        <v>5</v>
      </c>
      <c r="Z21" s="220">
        <f t="shared" si="6"/>
        <v>0</v>
      </c>
      <c r="AA21" s="220">
        <f t="shared" si="6"/>
        <v>0</v>
      </c>
      <c r="AB21" s="220">
        <f t="shared" si="6"/>
        <v>0</v>
      </c>
      <c r="AC21" s="220">
        <f t="shared" si="6"/>
        <v>0</v>
      </c>
      <c r="AD21" s="220">
        <f t="shared" si="6"/>
        <v>0</v>
      </c>
      <c r="AE21" s="220">
        <f t="shared" si="6"/>
        <v>0</v>
      </c>
      <c r="AF21" s="220">
        <f t="shared" si="6"/>
        <v>0</v>
      </c>
      <c r="AG21" s="220">
        <f t="shared" si="6"/>
        <v>0</v>
      </c>
      <c r="AH21" s="220">
        <f t="shared" si="6"/>
        <v>0</v>
      </c>
      <c r="AI21" s="220">
        <f t="shared" si="6"/>
        <v>0</v>
      </c>
      <c r="AJ21" s="220">
        <f t="shared" si="6"/>
        <v>0</v>
      </c>
      <c r="AK21" s="220">
        <f t="shared" si="6"/>
        <v>15</v>
      </c>
      <c r="AL21" s="220">
        <f t="shared" si="6"/>
        <v>15</v>
      </c>
      <c r="AM21" s="220"/>
      <c r="AN21" s="221">
        <f t="shared" si="6"/>
        <v>1</v>
      </c>
      <c r="AO21" s="220">
        <f t="shared" si="6"/>
        <v>45</v>
      </c>
      <c r="AP21" s="221">
        <f t="shared" si="6"/>
        <v>3</v>
      </c>
    </row>
    <row r="22" spans="2:42" ht="15" customHeight="1" thickBot="1" x14ac:dyDescent="0.25">
      <c r="B22" s="377" t="s">
        <v>180</v>
      </c>
      <c r="C22" s="378"/>
      <c r="D22" s="378"/>
      <c r="E22" s="378"/>
      <c r="F22" s="378"/>
      <c r="G22" s="378"/>
      <c r="H22" s="378"/>
      <c r="I22" s="378"/>
      <c r="J22" s="378"/>
      <c r="K22" s="378"/>
      <c r="L22" s="378"/>
      <c r="M22" s="378"/>
      <c r="N22" s="378"/>
      <c r="O22" s="378"/>
      <c r="P22" s="378"/>
      <c r="Q22" s="378"/>
      <c r="R22" s="378"/>
      <c r="S22" s="378"/>
      <c r="T22" s="378"/>
      <c r="U22" s="378"/>
      <c r="V22" s="378"/>
      <c r="W22" s="378"/>
      <c r="X22" s="378"/>
      <c r="Y22" s="378"/>
      <c r="Z22" s="378"/>
      <c r="AA22" s="378"/>
      <c r="AB22" s="378"/>
      <c r="AC22" s="378"/>
      <c r="AD22" s="378"/>
      <c r="AE22" s="378"/>
      <c r="AF22" s="378"/>
      <c r="AG22" s="378"/>
      <c r="AH22" s="378"/>
      <c r="AI22" s="378"/>
      <c r="AJ22" s="378"/>
      <c r="AK22" s="378"/>
      <c r="AL22" s="378"/>
      <c r="AM22" s="378"/>
      <c r="AN22" s="378"/>
      <c r="AO22" s="378"/>
      <c r="AP22" s="379"/>
    </row>
    <row r="23" spans="2:42" ht="15" customHeight="1" x14ac:dyDescent="0.2">
      <c r="B23" s="256">
        <v>3</v>
      </c>
      <c r="C23" s="199" t="s">
        <v>225</v>
      </c>
      <c r="D23" s="267" t="s">
        <v>131</v>
      </c>
      <c r="E23" s="201">
        <v>10</v>
      </c>
      <c r="F23" s="202"/>
      <c r="G23" s="202"/>
      <c r="H23" s="202">
        <v>75</v>
      </c>
      <c r="I23" s="202"/>
      <c r="J23" s="202"/>
      <c r="K23" s="202"/>
      <c r="L23" s="202"/>
      <c r="M23" s="202"/>
      <c r="N23" s="202"/>
      <c r="O23" s="202"/>
      <c r="P23" s="202"/>
      <c r="Q23" s="202"/>
      <c r="R23" s="202"/>
      <c r="S23" s="260">
        <f t="shared" ref="S23" si="7">SUM(E23:P23)</f>
        <v>85</v>
      </c>
      <c r="T23" s="260">
        <f t="shared" ref="T23" si="8">SUM(E23:R23)</f>
        <v>85</v>
      </c>
      <c r="U23" s="203" t="s">
        <v>242</v>
      </c>
      <c r="V23" s="258">
        <v>3</v>
      </c>
      <c r="W23" s="259"/>
      <c r="X23" s="229"/>
      <c r="Y23" s="268"/>
      <c r="Z23" s="228"/>
      <c r="AA23" s="228"/>
      <c r="AB23" s="228"/>
      <c r="AC23" s="228"/>
      <c r="AD23" s="228"/>
      <c r="AE23" s="230"/>
      <c r="AF23" s="230"/>
      <c r="AG23" s="230"/>
      <c r="AH23" s="230"/>
      <c r="AI23" s="230"/>
      <c r="AJ23" s="229"/>
      <c r="AK23" s="207"/>
      <c r="AL23" s="207"/>
      <c r="AM23" s="231"/>
      <c r="AN23" s="232"/>
      <c r="AO23" s="214">
        <f t="shared" si="4"/>
        <v>85</v>
      </c>
      <c r="AP23" s="212">
        <f t="shared" si="5"/>
        <v>3</v>
      </c>
    </row>
    <row r="24" spans="2:42" ht="15" customHeight="1" thickBot="1" x14ac:dyDescent="0.25">
      <c r="B24" s="198">
        <v>4</v>
      </c>
      <c r="C24" s="199" t="s">
        <v>225</v>
      </c>
      <c r="D24" s="200" t="s">
        <v>132</v>
      </c>
      <c r="E24" s="201"/>
      <c r="F24" s="202"/>
      <c r="G24" s="202"/>
      <c r="H24" s="206"/>
      <c r="I24" s="206"/>
      <c r="J24" s="206"/>
      <c r="K24" s="206"/>
      <c r="L24" s="206"/>
      <c r="M24" s="206"/>
      <c r="N24" s="206"/>
      <c r="O24" s="206"/>
      <c r="P24" s="206"/>
      <c r="Q24" s="206"/>
      <c r="R24" s="202"/>
      <c r="S24" s="208"/>
      <c r="T24" s="208"/>
      <c r="U24" s="209"/>
      <c r="V24" s="269"/>
      <c r="W24" s="201">
        <v>10</v>
      </c>
      <c r="X24" s="202"/>
      <c r="Y24" s="202"/>
      <c r="Z24" s="202">
        <v>71</v>
      </c>
      <c r="AA24" s="202">
        <v>4</v>
      </c>
      <c r="AB24" s="202"/>
      <c r="AC24" s="202"/>
      <c r="AD24" s="202"/>
      <c r="AE24" s="202"/>
      <c r="AF24" s="202"/>
      <c r="AG24" s="202"/>
      <c r="AH24" s="202"/>
      <c r="AI24" s="202"/>
      <c r="AJ24" s="202"/>
      <c r="AK24" s="202">
        <f t="shared" ref="AK24" si="9">SUM(W24:AH24)</f>
        <v>85</v>
      </c>
      <c r="AL24" s="202">
        <f t="shared" ref="AL24" si="10">SUM(W24:AJ24)</f>
        <v>85</v>
      </c>
      <c r="AM24" s="225" t="s">
        <v>239</v>
      </c>
      <c r="AN24" s="204">
        <v>4</v>
      </c>
      <c r="AO24" s="214">
        <f t="shared" si="4"/>
        <v>85</v>
      </c>
      <c r="AP24" s="212">
        <f t="shared" si="5"/>
        <v>4</v>
      </c>
    </row>
    <row r="25" spans="2:42" ht="15" customHeight="1" thickBot="1" x14ac:dyDescent="0.25">
      <c r="B25" s="380" t="s">
        <v>44</v>
      </c>
      <c r="C25" s="381"/>
      <c r="D25" s="383"/>
      <c r="E25" s="220">
        <f t="shared" ref="E25:T25" si="11">SUM(E23:E24)</f>
        <v>10</v>
      </c>
      <c r="F25" s="220">
        <f t="shared" si="11"/>
        <v>0</v>
      </c>
      <c r="G25" s="220">
        <f t="shared" si="11"/>
        <v>0</v>
      </c>
      <c r="H25" s="220">
        <f t="shared" si="11"/>
        <v>75</v>
      </c>
      <c r="I25" s="220">
        <f t="shared" si="11"/>
        <v>0</v>
      </c>
      <c r="J25" s="220">
        <f t="shared" si="11"/>
        <v>0</v>
      </c>
      <c r="K25" s="220">
        <f t="shared" si="11"/>
        <v>0</v>
      </c>
      <c r="L25" s="220">
        <f t="shared" si="11"/>
        <v>0</v>
      </c>
      <c r="M25" s="220">
        <f t="shared" si="11"/>
        <v>0</v>
      </c>
      <c r="N25" s="220">
        <f t="shared" si="11"/>
        <v>0</v>
      </c>
      <c r="O25" s="220">
        <f t="shared" si="11"/>
        <v>0</v>
      </c>
      <c r="P25" s="220">
        <f t="shared" si="11"/>
        <v>0</v>
      </c>
      <c r="Q25" s="220">
        <f t="shared" si="11"/>
        <v>0</v>
      </c>
      <c r="R25" s="220">
        <f t="shared" si="11"/>
        <v>0</v>
      </c>
      <c r="S25" s="220">
        <f t="shared" si="11"/>
        <v>85</v>
      </c>
      <c r="T25" s="220">
        <f t="shared" si="11"/>
        <v>85</v>
      </c>
      <c r="U25" s="220"/>
      <c r="V25" s="221">
        <f t="shared" ref="V25:AL25" si="12">SUM(V23:V24)</f>
        <v>3</v>
      </c>
      <c r="W25" s="220">
        <f t="shared" si="12"/>
        <v>10</v>
      </c>
      <c r="X25" s="220">
        <f t="shared" si="12"/>
        <v>0</v>
      </c>
      <c r="Y25" s="220">
        <f t="shared" si="12"/>
        <v>0</v>
      </c>
      <c r="Z25" s="220">
        <f t="shared" si="12"/>
        <v>71</v>
      </c>
      <c r="AA25" s="220">
        <f t="shared" si="12"/>
        <v>4</v>
      </c>
      <c r="AB25" s="220">
        <f t="shared" si="12"/>
        <v>0</v>
      </c>
      <c r="AC25" s="220">
        <f t="shared" si="12"/>
        <v>0</v>
      </c>
      <c r="AD25" s="220">
        <f t="shared" si="12"/>
        <v>0</v>
      </c>
      <c r="AE25" s="220">
        <f t="shared" si="12"/>
        <v>0</v>
      </c>
      <c r="AF25" s="220">
        <f t="shared" si="12"/>
        <v>0</v>
      </c>
      <c r="AG25" s="220">
        <f t="shared" si="12"/>
        <v>0</v>
      </c>
      <c r="AH25" s="220">
        <f t="shared" si="12"/>
        <v>0</v>
      </c>
      <c r="AI25" s="220">
        <f t="shared" si="12"/>
        <v>0</v>
      </c>
      <c r="AJ25" s="220">
        <f t="shared" si="12"/>
        <v>0</v>
      </c>
      <c r="AK25" s="220">
        <f t="shared" si="12"/>
        <v>85</v>
      </c>
      <c r="AL25" s="220">
        <f t="shared" si="12"/>
        <v>85</v>
      </c>
      <c r="AM25" s="220"/>
      <c r="AN25" s="221">
        <f>SUM(AN23:AN24)</f>
        <v>4</v>
      </c>
      <c r="AO25" s="220">
        <f>SUM(AO23:AO24)</f>
        <v>170</v>
      </c>
      <c r="AP25" s="221">
        <f>SUM(AP23:AP24)</f>
        <v>7</v>
      </c>
    </row>
    <row r="26" spans="2:42" ht="15" customHeight="1" thickBot="1" x14ac:dyDescent="0.25">
      <c r="B26" s="377" t="s">
        <v>78</v>
      </c>
      <c r="C26" s="378"/>
      <c r="D26" s="378"/>
      <c r="E26" s="378"/>
      <c r="F26" s="378"/>
      <c r="G26" s="378"/>
      <c r="H26" s="378"/>
      <c r="I26" s="378"/>
      <c r="J26" s="378"/>
      <c r="K26" s="378"/>
      <c r="L26" s="378"/>
      <c r="M26" s="378"/>
      <c r="N26" s="378"/>
      <c r="O26" s="378"/>
      <c r="P26" s="378"/>
      <c r="Q26" s="378"/>
      <c r="R26" s="378"/>
      <c r="S26" s="378"/>
      <c r="T26" s="378"/>
      <c r="U26" s="378"/>
      <c r="V26" s="378"/>
      <c r="W26" s="378"/>
      <c r="X26" s="378"/>
      <c r="Y26" s="378"/>
      <c r="Z26" s="378"/>
      <c r="AA26" s="378"/>
      <c r="AB26" s="378"/>
      <c r="AC26" s="378"/>
      <c r="AD26" s="378"/>
      <c r="AE26" s="378"/>
      <c r="AF26" s="378"/>
      <c r="AG26" s="378"/>
      <c r="AH26" s="378"/>
      <c r="AI26" s="378"/>
      <c r="AJ26" s="378"/>
      <c r="AK26" s="378"/>
      <c r="AL26" s="378"/>
      <c r="AM26" s="378"/>
      <c r="AN26" s="378"/>
      <c r="AO26" s="378"/>
      <c r="AP26" s="379"/>
    </row>
    <row r="27" spans="2:42" ht="15" customHeight="1" x14ac:dyDescent="0.2">
      <c r="B27" s="198">
        <v>5</v>
      </c>
      <c r="C27" s="199" t="s">
        <v>225</v>
      </c>
      <c r="D27" s="200" t="s">
        <v>193</v>
      </c>
      <c r="E27" s="224">
        <v>25</v>
      </c>
      <c r="F27" s="229"/>
      <c r="G27" s="229"/>
      <c r="H27" s="207"/>
      <c r="I27" s="207"/>
      <c r="J27" s="207"/>
      <c r="K27" s="207">
        <v>10</v>
      </c>
      <c r="L27" s="207"/>
      <c r="M27" s="207"/>
      <c r="N27" s="207"/>
      <c r="O27" s="207"/>
      <c r="P27" s="229"/>
      <c r="Q27" s="207"/>
      <c r="R27" s="229"/>
      <c r="S27" s="229">
        <f t="shared" ref="S27:S28" si="13">SUM(E27:P27)</f>
        <v>35</v>
      </c>
      <c r="T27" s="229">
        <f t="shared" ref="T27:T28" si="14">SUM(E27:R27)</f>
        <v>35</v>
      </c>
      <c r="U27" s="225" t="s">
        <v>239</v>
      </c>
      <c r="V27" s="226">
        <v>2</v>
      </c>
      <c r="W27" s="270"/>
      <c r="X27" s="271"/>
      <c r="Y27" s="271"/>
      <c r="Z27" s="271"/>
      <c r="AA27" s="271"/>
      <c r="AB27" s="271"/>
      <c r="AC27" s="271"/>
      <c r="AD27" s="271"/>
      <c r="AE27" s="271"/>
      <c r="AF27" s="271"/>
      <c r="AG27" s="271"/>
      <c r="AH27" s="271"/>
      <c r="AI27" s="271"/>
      <c r="AJ27" s="271"/>
      <c r="AK27" s="271"/>
      <c r="AL27" s="271"/>
      <c r="AM27" s="271"/>
      <c r="AN27" s="272"/>
      <c r="AO27" s="214">
        <f t="shared" ref="AO27" si="15">T27+AL27</f>
        <v>35</v>
      </c>
      <c r="AP27" s="273">
        <f t="shared" ref="AP27" si="16">V27+AN27</f>
        <v>2</v>
      </c>
    </row>
    <row r="28" spans="2:42" ht="15" customHeight="1" x14ac:dyDescent="0.2">
      <c r="B28" s="198">
        <v>6</v>
      </c>
      <c r="C28" s="199" t="s">
        <v>225</v>
      </c>
      <c r="D28" s="274" t="s">
        <v>197</v>
      </c>
      <c r="E28" s="224">
        <v>20</v>
      </c>
      <c r="F28" s="202"/>
      <c r="G28" s="202">
        <v>15</v>
      </c>
      <c r="H28" s="208"/>
      <c r="I28" s="208"/>
      <c r="J28" s="208"/>
      <c r="K28" s="208">
        <v>20</v>
      </c>
      <c r="L28" s="208"/>
      <c r="M28" s="208"/>
      <c r="N28" s="208"/>
      <c r="O28" s="208"/>
      <c r="P28" s="202"/>
      <c r="Q28" s="208"/>
      <c r="R28" s="202"/>
      <c r="S28" s="202">
        <f t="shared" si="13"/>
        <v>55</v>
      </c>
      <c r="T28" s="202">
        <f t="shared" si="14"/>
        <v>55</v>
      </c>
      <c r="U28" s="225" t="s">
        <v>239</v>
      </c>
      <c r="V28" s="226">
        <v>2</v>
      </c>
      <c r="W28" s="224"/>
      <c r="X28" s="202"/>
      <c r="Y28" s="202"/>
      <c r="Z28" s="208"/>
      <c r="AA28" s="208"/>
      <c r="AB28" s="208"/>
      <c r="AC28" s="208"/>
      <c r="AD28" s="208"/>
      <c r="AE28" s="208"/>
      <c r="AF28" s="208"/>
      <c r="AG28" s="208"/>
      <c r="AH28" s="202"/>
      <c r="AI28" s="208"/>
      <c r="AJ28" s="202"/>
      <c r="AK28" s="202"/>
      <c r="AL28" s="202"/>
      <c r="AM28" s="203"/>
      <c r="AN28" s="226"/>
      <c r="AO28" s="214">
        <f t="shared" ref="AO28:AO31" si="17">T28+AL28</f>
        <v>55</v>
      </c>
      <c r="AP28" s="273">
        <f t="shared" ref="AP28:AP31" si="18">V28+AN28</f>
        <v>2</v>
      </c>
    </row>
    <row r="29" spans="2:42" ht="15" customHeight="1" x14ac:dyDescent="0.2">
      <c r="B29" s="198">
        <v>7</v>
      </c>
      <c r="C29" s="199" t="s">
        <v>225</v>
      </c>
      <c r="D29" s="274" t="s">
        <v>111</v>
      </c>
      <c r="E29" s="224">
        <v>15</v>
      </c>
      <c r="F29" s="202"/>
      <c r="G29" s="202">
        <v>15</v>
      </c>
      <c r="H29" s="208"/>
      <c r="I29" s="208"/>
      <c r="J29" s="208"/>
      <c r="K29" s="208">
        <v>20</v>
      </c>
      <c r="L29" s="208"/>
      <c r="M29" s="208"/>
      <c r="N29" s="208"/>
      <c r="O29" s="208"/>
      <c r="P29" s="202"/>
      <c r="Q29" s="208"/>
      <c r="R29" s="202"/>
      <c r="S29" s="202">
        <f t="shared" ref="S29" si="19">SUM(E29:P29)</f>
        <v>50</v>
      </c>
      <c r="T29" s="207">
        <f t="shared" ref="T29" si="20">SUM(E29:R29)</f>
        <v>50</v>
      </c>
      <c r="U29" s="203" t="s">
        <v>242</v>
      </c>
      <c r="V29" s="226">
        <v>2</v>
      </c>
      <c r="W29" s="224"/>
      <c r="X29" s="202"/>
      <c r="Y29" s="202"/>
      <c r="Z29" s="208"/>
      <c r="AA29" s="208"/>
      <c r="AB29" s="208"/>
      <c r="AC29" s="208"/>
      <c r="AD29" s="208"/>
      <c r="AE29" s="208"/>
      <c r="AF29" s="208"/>
      <c r="AG29" s="208"/>
      <c r="AH29" s="202"/>
      <c r="AI29" s="208"/>
      <c r="AJ29" s="202"/>
      <c r="AK29" s="202"/>
      <c r="AL29" s="207"/>
      <c r="AM29" s="203"/>
      <c r="AN29" s="226"/>
      <c r="AO29" s="214">
        <f t="shared" si="17"/>
        <v>50</v>
      </c>
      <c r="AP29" s="273">
        <f t="shared" si="18"/>
        <v>2</v>
      </c>
    </row>
    <row r="30" spans="2:42" ht="15" customHeight="1" x14ac:dyDescent="0.2">
      <c r="B30" s="198">
        <v>8</v>
      </c>
      <c r="C30" s="199" t="s">
        <v>225</v>
      </c>
      <c r="D30" s="274" t="s">
        <v>112</v>
      </c>
      <c r="E30" s="224"/>
      <c r="F30" s="202"/>
      <c r="G30" s="202"/>
      <c r="H30" s="208"/>
      <c r="I30" s="208"/>
      <c r="J30" s="208"/>
      <c r="K30" s="208"/>
      <c r="L30" s="208"/>
      <c r="M30" s="208"/>
      <c r="N30" s="208"/>
      <c r="O30" s="208"/>
      <c r="P30" s="202"/>
      <c r="Q30" s="208"/>
      <c r="R30" s="202"/>
      <c r="S30" s="202"/>
      <c r="T30" s="207"/>
      <c r="U30" s="203"/>
      <c r="V30" s="226"/>
      <c r="W30" s="224">
        <v>15</v>
      </c>
      <c r="X30" s="202"/>
      <c r="Y30" s="202">
        <v>15</v>
      </c>
      <c r="Z30" s="208"/>
      <c r="AA30" s="208"/>
      <c r="AB30" s="208"/>
      <c r="AC30" s="208">
        <v>20</v>
      </c>
      <c r="AD30" s="208"/>
      <c r="AE30" s="208"/>
      <c r="AF30" s="208"/>
      <c r="AG30" s="208"/>
      <c r="AH30" s="202"/>
      <c r="AI30" s="208"/>
      <c r="AJ30" s="202"/>
      <c r="AK30" s="202">
        <f t="shared" ref="AK30:AK31" si="21">SUM(W30:AH30)</f>
        <v>50</v>
      </c>
      <c r="AL30" s="207">
        <f t="shared" ref="AL30:AL31" si="22">SUM(W30:AJ30)</f>
        <v>50</v>
      </c>
      <c r="AM30" s="225" t="s">
        <v>239</v>
      </c>
      <c r="AN30" s="226">
        <v>3</v>
      </c>
      <c r="AO30" s="214">
        <f t="shared" si="17"/>
        <v>50</v>
      </c>
      <c r="AP30" s="273">
        <f t="shared" si="18"/>
        <v>3</v>
      </c>
    </row>
    <row r="31" spans="2:42" ht="15" customHeight="1" x14ac:dyDescent="0.2">
      <c r="B31" s="198">
        <v>9</v>
      </c>
      <c r="C31" s="199" t="s">
        <v>225</v>
      </c>
      <c r="D31" s="274" t="s">
        <v>261</v>
      </c>
      <c r="E31" s="224"/>
      <c r="F31" s="202"/>
      <c r="G31" s="202"/>
      <c r="H31" s="208"/>
      <c r="I31" s="208"/>
      <c r="J31" s="208"/>
      <c r="K31" s="208"/>
      <c r="L31" s="208"/>
      <c r="M31" s="208"/>
      <c r="N31" s="208"/>
      <c r="O31" s="208"/>
      <c r="P31" s="202"/>
      <c r="Q31" s="208"/>
      <c r="R31" s="202"/>
      <c r="S31" s="202"/>
      <c r="T31" s="207"/>
      <c r="U31" s="225"/>
      <c r="V31" s="226"/>
      <c r="W31" s="224">
        <v>30</v>
      </c>
      <c r="X31" s="202"/>
      <c r="Y31" s="202">
        <v>30</v>
      </c>
      <c r="Z31" s="208"/>
      <c r="AA31" s="208"/>
      <c r="AB31" s="208"/>
      <c r="AC31" s="208">
        <v>40</v>
      </c>
      <c r="AD31" s="208"/>
      <c r="AE31" s="208"/>
      <c r="AF31" s="208"/>
      <c r="AG31" s="208"/>
      <c r="AH31" s="202"/>
      <c r="AI31" s="208"/>
      <c r="AJ31" s="202"/>
      <c r="AK31" s="202">
        <f t="shared" si="21"/>
        <v>100</v>
      </c>
      <c r="AL31" s="207">
        <f t="shared" si="22"/>
        <v>100</v>
      </c>
      <c r="AM31" s="225" t="s">
        <v>239</v>
      </c>
      <c r="AN31" s="226">
        <v>5</v>
      </c>
      <c r="AO31" s="214">
        <f t="shared" si="17"/>
        <v>100</v>
      </c>
      <c r="AP31" s="273">
        <f t="shared" si="18"/>
        <v>5</v>
      </c>
    </row>
    <row r="32" spans="2:42" ht="15" customHeight="1" x14ac:dyDescent="0.2">
      <c r="B32" s="198">
        <v>10</v>
      </c>
      <c r="C32" s="199" t="s">
        <v>225</v>
      </c>
      <c r="D32" s="274" t="s">
        <v>113</v>
      </c>
      <c r="E32" s="224">
        <v>15</v>
      </c>
      <c r="F32" s="202"/>
      <c r="G32" s="202">
        <v>15</v>
      </c>
      <c r="H32" s="208"/>
      <c r="I32" s="208"/>
      <c r="J32" s="208"/>
      <c r="K32" s="208">
        <v>20</v>
      </c>
      <c r="L32" s="208"/>
      <c r="M32" s="208"/>
      <c r="N32" s="208"/>
      <c r="O32" s="208"/>
      <c r="P32" s="202"/>
      <c r="Q32" s="208"/>
      <c r="R32" s="202"/>
      <c r="S32" s="202">
        <f t="shared" ref="S32" si="23">SUM(E32:P32)</f>
        <v>50</v>
      </c>
      <c r="T32" s="207">
        <f t="shared" ref="T32" si="24">SUM(E32:R32)</f>
        <v>50</v>
      </c>
      <c r="U32" s="203" t="s">
        <v>242</v>
      </c>
      <c r="V32" s="226">
        <v>2</v>
      </c>
      <c r="W32" s="270"/>
      <c r="X32" s="271"/>
      <c r="Y32" s="271"/>
      <c r="Z32" s="271"/>
      <c r="AA32" s="271"/>
      <c r="AB32" s="271"/>
      <c r="AC32" s="271"/>
      <c r="AD32" s="271"/>
      <c r="AE32" s="271"/>
      <c r="AF32" s="271"/>
      <c r="AG32" s="271"/>
      <c r="AH32" s="271"/>
      <c r="AI32" s="271"/>
      <c r="AJ32" s="271"/>
      <c r="AK32" s="271"/>
      <c r="AL32" s="271"/>
      <c r="AM32" s="271"/>
      <c r="AN32" s="272"/>
      <c r="AO32" s="214">
        <f t="shared" ref="AO32" si="25">T32+AL32</f>
        <v>50</v>
      </c>
      <c r="AP32" s="273">
        <f t="shared" ref="AP32" si="26">V32+AN32</f>
        <v>2</v>
      </c>
    </row>
    <row r="33" spans="2:42" ht="15" customHeight="1" x14ac:dyDescent="0.2">
      <c r="B33" s="198">
        <v>11</v>
      </c>
      <c r="C33" s="199" t="s">
        <v>225</v>
      </c>
      <c r="D33" s="223" t="s">
        <v>114</v>
      </c>
      <c r="E33" s="224"/>
      <c r="F33" s="202"/>
      <c r="G33" s="202"/>
      <c r="H33" s="208"/>
      <c r="I33" s="208"/>
      <c r="J33" s="208"/>
      <c r="K33" s="208"/>
      <c r="L33" s="208"/>
      <c r="M33" s="208"/>
      <c r="N33" s="208"/>
      <c r="O33" s="208"/>
      <c r="P33" s="202"/>
      <c r="Q33" s="208"/>
      <c r="R33" s="202"/>
      <c r="S33" s="202"/>
      <c r="T33" s="207"/>
      <c r="U33" s="203"/>
      <c r="V33" s="226"/>
      <c r="W33" s="224">
        <v>15</v>
      </c>
      <c r="X33" s="202"/>
      <c r="Y33" s="202">
        <v>15</v>
      </c>
      <c r="Z33" s="208"/>
      <c r="AA33" s="208"/>
      <c r="AB33" s="208"/>
      <c r="AC33" s="208">
        <v>20</v>
      </c>
      <c r="AD33" s="208"/>
      <c r="AE33" s="208"/>
      <c r="AF33" s="208"/>
      <c r="AG33" s="208"/>
      <c r="AH33" s="202"/>
      <c r="AI33" s="208"/>
      <c r="AJ33" s="202"/>
      <c r="AK33" s="207">
        <f t="shared" ref="AK33" si="27">SUM(W33:AH33)</f>
        <v>50</v>
      </c>
      <c r="AL33" s="207">
        <f t="shared" ref="AL33" si="28">SUM(W33:AJ33)</f>
        <v>50</v>
      </c>
      <c r="AM33" s="225" t="s">
        <v>239</v>
      </c>
      <c r="AN33" s="226">
        <v>3</v>
      </c>
      <c r="AO33" s="214">
        <f>T33+AL33</f>
        <v>50</v>
      </c>
      <c r="AP33" s="273">
        <f t="shared" ref="AP33" si="29">V33+AN33</f>
        <v>3</v>
      </c>
    </row>
    <row r="34" spans="2:42" ht="15" customHeight="1" thickBot="1" x14ac:dyDescent="0.25">
      <c r="B34" s="198">
        <v>12</v>
      </c>
      <c r="C34" s="199" t="s">
        <v>225</v>
      </c>
      <c r="D34" s="244" t="s">
        <v>260</v>
      </c>
      <c r="E34" s="224">
        <v>30</v>
      </c>
      <c r="F34" s="202"/>
      <c r="G34" s="202">
        <v>30</v>
      </c>
      <c r="H34" s="208"/>
      <c r="I34" s="208"/>
      <c r="J34" s="208"/>
      <c r="K34" s="208">
        <v>40</v>
      </c>
      <c r="L34" s="208"/>
      <c r="M34" s="208"/>
      <c r="N34" s="208"/>
      <c r="O34" s="208"/>
      <c r="P34" s="202"/>
      <c r="Q34" s="208"/>
      <c r="R34" s="202"/>
      <c r="S34" s="202">
        <f t="shared" ref="S34" si="30">SUM(E34:P34)</f>
        <v>100</v>
      </c>
      <c r="T34" s="207">
        <f t="shared" ref="T34" si="31">SUM(E34:R34)</f>
        <v>100</v>
      </c>
      <c r="U34" s="225" t="s">
        <v>239</v>
      </c>
      <c r="V34" s="226">
        <v>5</v>
      </c>
      <c r="W34" s="247"/>
      <c r="X34" s="205"/>
      <c r="Y34" s="202"/>
      <c r="Z34" s="205"/>
      <c r="AA34" s="205"/>
      <c r="AB34" s="205"/>
      <c r="AC34" s="205"/>
      <c r="AD34" s="205"/>
      <c r="AE34" s="206"/>
      <c r="AF34" s="206"/>
      <c r="AG34" s="206"/>
      <c r="AH34" s="206"/>
      <c r="AI34" s="206"/>
      <c r="AJ34" s="202"/>
      <c r="AK34" s="207"/>
      <c r="AL34" s="208"/>
      <c r="AM34" s="209"/>
      <c r="AN34" s="210"/>
      <c r="AO34" s="214">
        <f t="shared" si="4"/>
        <v>100</v>
      </c>
      <c r="AP34" s="273">
        <f t="shared" si="5"/>
        <v>5</v>
      </c>
    </row>
    <row r="35" spans="2:42" ht="15" customHeight="1" thickBot="1" x14ac:dyDescent="0.25">
      <c r="B35" s="380" t="s">
        <v>44</v>
      </c>
      <c r="C35" s="381"/>
      <c r="D35" s="383"/>
      <c r="E35" s="220">
        <f t="shared" ref="E35:T35" si="32">SUM(E27:E34)</f>
        <v>105</v>
      </c>
      <c r="F35" s="220">
        <f t="shared" si="32"/>
        <v>0</v>
      </c>
      <c r="G35" s="220">
        <f t="shared" si="32"/>
        <v>75</v>
      </c>
      <c r="H35" s="220">
        <f t="shared" si="32"/>
        <v>0</v>
      </c>
      <c r="I35" s="220">
        <f t="shared" si="32"/>
        <v>0</v>
      </c>
      <c r="J35" s="220">
        <f t="shared" si="32"/>
        <v>0</v>
      </c>
      <c r="K35" s="220">
        <f t="shared" si="32"/>
        <v>110</v>
      </c>
      <c r="L35" s="220">
        <f t="shared" si="32"/>
        <v>0</v>
      </c>
      <c r="M35" s="220">
        <f t="shared" si="32"/>
        <v>0</v>
      </c>
      <c r="N35" s="220">
        <f t="shared" si="32"/>
        <v>0</v>
      </c>
      <c r="O35" s="220">
        <f t="shared" si="32"/>
        <v>0</v>
      </c>
      <c r="P35" s="220">
        <f t="shared" si="32"/>
        <v>0</v>
      </c>
      <c r="Q35" s="220">
        <f t="shared" si="32"/>
        <v>0</v>
      </c>
      <c r="R35" s="220">
        <f t="shared" si="32"/>
        <v>0</v>
      </c>
      <c r="S35" s="220">
        <f t="shared" si="32"/>
        <v>290</v>
      </c>
      <c r="T35" s="220">
        <f t="shared" si="32"/>
        <v>290</v>
      </c>
      <c r="U35" s="220"/>
      <c r="V35" s="221">
        <f t="shared" ref="V35:AL35" si="33">SUM(V27:V34)</f>
        <v>13</v>
      </c>
      <c r="W35" s="220">
        <f t="shared" si="33"/>
        <v>60</v>
      </c>
      <c r="X35" s="220">
        <f t="shared" si="33"/>
        <v>0</v>
      </c>
      <c r="Y35" s="220">
        <f t="shared" si="33"/>
        <v>60</v>
      </c>
      <c r="Z35" s="220">
        <f t="shared" si="33"/>
        <v>0</v>
      </c>
      <c r="AA35" s="220">
        <f t="shared" si="33"/>
        <v>0</v>
      </c>
      <c r="AB35" s="220">
        <f t="shared" si="33"/>
        <v>0</v>
      </c>
      <c r="AC35" s="220">
        <f t="shared" si="33"/>
        <v>80</v>
      </c>
      <c r="AD35" s="220">
        <f t="shared" si="33"/>
        <v>0</v>
      </c>
      <c r="AE35" s="220">
        <f t="shared" si="33"/>
        <v>0</v>
      </c>
      <c r="AF35" s="220">
        <f t="shared" si="33"/>
        <v>0</v>
      </c>
      <c r="AG35" s="220">
        <f t="shared" si="33"/>
        <v>0</v>
      </c>
      <c r="AH35" s="220">
        <f t="shared" si="33"/>
        <v>0</v>
      </c>
      <c r="AI35" s="220">
        <f t="shared" si="33"/>
        <v>0</v>
      </c>
      <c r="AJ35" s="220">
        <f t="shared" si="33"/>
        <v>0</v>
      </c>
      <c r="AK35" s="220">
        <f t="shared" si="33"/>
        <v>200</v>
      </c>
      <c r="AL35" s="220">
        <f t="shared" si="33"/>
        <v>200</v>
      </c>
      <c r="AM35" s="220"/>
      <c r="AN35" s="221">
        <f>SUM(AN27:AN34)</f>
        <v>11</v>
      </c>
      <c r="AO35" s="220">
        <f>SUM(AO27:AO34)</f>
        <v>490</v>
      </c>
      <c r="AP35" s="221">
        <f>SUM(AP27:AP34)</f>
        <v>24</v>
      </c>
    </row>
    <row r="36" spans="2:42" ht="14.25" customHeight="1" thickBot="1" x14ac:dyDescent="0.25">
      <c r="B36" s="377" t="s">
        <v>79</v>
      </c>
      <c r="C36" s="378"/>
      <c r="D36" s="378"/>
      <c r="E36" s="378"/>
      <c r="F36" s="378"/>
      <c r="G36" s="378"/>
      <c r="H36" s="378"/>
      <c r="I36" s="378"/>
      <c r="J36" s="378"/>
      <c r="K36" s="378"/>
      <c r="L36" s="378"/>
      <c r="M36" s="378"/>
      <c r="N36" s="378"/>
      <c r="O36" s="378"/>
      <c r="P36" s="378"/>
      <c r="Q36" s="378"/>
      <c r="R36" s="378"/>
      <c r="S36" s="378"/>
      <c r="T36" s="378"/>
      <c r="U36" s="378"/>
      <c r="V36" s="378"/>
      <c r="W36" s="378"/>
      <c r="X36" s="378"/>
      <c r="Y36" s="378"/>
      <c r="Z36" s="378"/>
      <c r="AA36" s="378"/>
      <c r="AB36" s="378"/>
      <c r="AC36" s="378"/>
      <c r="AD36" s="378"/>
      <c r="AE36" s="378"/>
      <c r="AF36" s="378"/>
      <c r="AG36" s="378"/>
      <c r="AH36" s="378"/>
      <c r="AI36" s="378"/>
      <c r="AJ36" s="378"/>
      <c r="AK36" s="378"/>
      <c r="AL36" s="378"/>
      <c r="AM36" s="378"/>
      <c r="AN36" s="378"/>
      <c r="AO36" s="378"/>
      <c r="AP36" s="379"/>
    </row>
    <row r="37" spans="2:42" ht="15" customHeight="1" x14ac:dyDescent="0.2">
      <c r="B37" s="198">
        <v>13</v>
      </c>
      <c r="C37" s="199" t="s">
        <v>225</v>
      </c>
      <c r="D37" s="274" t="s">
        <v>182</v>
      </c>
      <c r="E37" s="275">
        <v>15</v>
      </c>
      <c r="F37" s="260"/>
      <c r="G37" s="260">
        <v>15</v>
      </c>
      <c r="H37" s="257"/>
      <c r="I37" s="257"/>
      <c r="J37" s="257"/>
      <c r="K37" s="257"/>
      <c r="L37" s="257"/>
      <c r="M37" s="257"/>
      <c r="N37" s="257"/>
      <c r="O37" s="257"/>
      <c r="P37" s="260"/>
      <c r="Q37" s="257"/>
      <c r="R37" s="260"/>
      <c r="S37" s="257">
        <f t="shared" ref="S37" si="34">SUM(E37:P37)</f>
        <v>30</v>
      </c>
      <c r="T37" s="257">
        <f t="shared" ref="T37" si="35">SUM(E37:R37)</f>
        <v>30</v>
      </c>
      <c r="U37" s="276" t="s">
        <v>242</v>
      </c>
      <c r="V37" s="258">
        <v>1</v>
      </c>
      <c r="W37" s="277"/>
      <c r="X37" s="260"/>
      <c r="Y37" s="260"/>
      <c r="Z37" s="257"/>
      <c r="AA37" s="257"/>
      <c r="AB37" s="257"/>
      <c r="AC37" s="257"/>
      <c r="AD37" s="257"/>
      <c r="AE37" s="257"/>
      <c r="AF37" s="257"/>
      <c r="AG37" s="257"/>
      <c r="AH37" s="260"/>
      <c r="AI37" s="257"/>
      <c r="AJ37" s="260"/>
      <c r="AK37" s="257"/>
      <c r="AL37" s="257"/>
      <c r="AM37" s="276"/>
      <c r="AN37" s="278"/>
      <c r="AO37" s="211">
        <f t="shared" ref="AO37:AO38" si="36">T37+AL37</f>
        <v>30</v>
      </c>
      <c r="AP37" s="279">
        <f t="shared" ref="AP37:AP38" si="37">V37+AN37</f>
        <v>1</v>
      </c>
    </row>
    <row r="38" spans="2:42" ht="15" customHeight="1" x14ac:dyDescent="0.2">
      <c r="B38" s="198">
        <v>14</v>
      </c>
      <c r="C38" s="199" t="s">
        <v>225</v>
      </c>
      <c r="D38" s="223" t="s">
        <v>126</v>
      </c>
      <c r="E38" s="224"/>
      <c r="F38" s="202">
        <v>5</v>
      </c>
      <c r="G38" s="202"/>
      <c r="H38" s="208"/>
      <c r="I38" s="208"/>
      <c r="J38" s="208"/>
      <c r="K38" s="208"/>
      <c r="L38" s="208"/>
      <c r="M38" s="208"/>
      <c r="N38" s="208"/>
      <c r="O38" s="208"/>
      <c r="P38" s="202"/>
      <c r="Q38" s="208"/>
      <c r="R38" s="202"/>
      <c r="S38" s="207">
        <f t="shared" ref="S38" si="38">SUM(E38:P38)</f>
        <v>5</v>
      </c>
      <c r="T38" s="207">
        <f t="shared" ref="T38" si="39">SUM(E38:R38)</f>
        <v>5</v>
      </c>
      <c r="U38" s="225" t="s">
        <v>242</v>
      </c>
      <c r="V38" s="246">
        <v>6</v>
      </c>
      <c r="W38" s="280"/>
      <c r="X38" s="229"/>
      <c r="Y38" s="229"/>
      <c r="Z38" s="207"/>
      <c r="AA38" s="207"/>
      <c r="AB38" s="207"/>
      <c r="AC38" s="207"/>
      <c r="AD38" s="207"/>
      <c r="AE38" s="207"/>
      <c r="AF38" s="207"/>
      <c r="AG38" s="207"/>
      <c r="AH38" s="229"/>
      <c r="AI38" s="207"/>
      <c r="AJ38" s="229"/>
      <c r="AK38" s="207"/>
      <c r="AL38" s="207"/>
      <c r="AM38" s="225"/>
      <c r="AN38" s="226"/>
      <c r="AO38" s="214">
        <f t="shared" si="36"/>
        <v>5</v>
      </c>
      <c r="AP38" s="281">
        <f t="shared" si="37"/>
        <v>6</v>
      </c>
    </row>
    <row r="39" spans="2:42" ht="15" customHeight="1" thickBot="1" x14ac:dyDescent="0.25">
      <c r="B39" s="198">
        <v>15</v>
      </c>
      <c r="C39" s="199" t="s">
        <v>225</v>
      </c>
      <c r="D39" s="223" t="s">
        <v>127</v>
      </c>
      <c r="E39" s="224"/>
      <c r="F39" s="202"/>
      <c r="G39" s="202"/>
      <c r="H39" s="208"/>
      <c r="I39" s="208"/>
      <c r="J39" s="208"/>
      <c r="K39" s="208"/>
      <c r="L39" s="208"/>
      <c r="M39" s="208"/>
      <c r="N39" s="208"/>
      <c r="O39" s="208"/>
      <c r="P39" s="202"/>
      <c r="Q39" s="208"/>
      <c r="R39" s="202"/>
      <c r="S39" s="207"/>
      <c r="T39" s="207"/>
      <c r="U39" s="225"/>
      <c r="V39" s="246"/>
      <c r="W39" s="224"/>
      <c r="X39" s="202">
        <v>5</v>
      </c>
      <c r="Y39" s="202"/>
      <c r="Z39" s="208"/>
      <c r="AA39" s="208"/>
      <c r="AB39" s="208"/>
      <c r="AC39" s="208"/>
      <c r="AD39" s="208"/>
      <c r="AE39" s="208"/>
      <c r="AF39" s="208"/>
      <c r="AG39" s="208"/>
      <c r="AH39" s="202"/>
      <c r="AI39" s="208"/>
      <c r="AJ39" s="202"/>
      <c r="AK39" s="207">
        <f t="shared" ref="AK39" si="40">SUM(W39:AH39)</f>
        <v>5</v>
      </c>
      <c r="AL39" s="207">
        <f t="shared" ref="AL39" si="41">SUM(W39:AJ39)</f>
        <v>5</v>
      </c>
      <c r="AM39" s="225" t="s">
        <v>242</v>
      </c>
      <c r="AN39" s="246">
        <v>6</v>
      </c>
      <c r="AO39" s="214">
        <f t="shared" si="4"/>
        <v>5</v>
      </c>
      <c r="AP39" s="281">
        <f t="shared" si="5"/>
        <v>6</v>
      </c>
    </row>
    <row r="40" spans="2:42" ht="15" customHeight="1" thickBot="1" x14ac:dyDescent="0.25">
      <c r="B40" s="380" t="s">
        <v>44</v>
      </c>
      <c r="C40" s="381"/>
      <c r="D40" s="381"/>
      <c r="E40" s="220">
        <f>SUM(E37:E39)</f>
        <v>15</v>
      </c>
      <c r="F40" s="220">
        <f t="shared" ref="F40:S40" si="42">SUM(F37:F39)</f>
        <v>5</v>
      </c>
      <c r="G40" s="220">
        <f t="shared" si="42"/>
        <v>15</v>
      </c>
      <c r="H40" s="220">
        <f t="shared" si="42"/>
        <v>0</v>
      </c>
      <c r="I40" s="220">
        <f t="shared" si="42"/>
        <v>0</v>
      </c>
      <c r="J40" s="220">
        <f t="shared" si="42"/>
        <v>0</v>
      </c>
      <c r="K40" s="220">
        <f t="shared" si="42"/>
        <v>0</v>
      </c>
      <c r="L40" s="220">
        <f t="shared" si="42"/>
        <v>0</v>
      </c>
      <c r="M40" s="220">
        <f t="shared" si="42"/>
        <v>0</v>
      </c>
      <c r="N40" s="220">
        <f t="shared" si="42"/>
        <v>0</v>
      </c>
      <c r="O40" s="220">
        <f t="shared" si="42"/>
        <v>0</v>
      </c>
      <c r="P40" s="220">
        <f t="shared" si="42"/>
        <v>0</v>
      </c>
      <c r="Q40" s="220">
        <f t="shared" si="42"/>
        <v>0</v>
      </c>
      <c r="R40" s="220">
        <f t="shared" si="42"/>
        <v>0</v>
      </c>
      <c r="S40" s="220">
        <f t="shared" si="42"/>
        <v>35</v>
      </c>
      <c r="T40" s="220">
        <f>SUM(T37:T39)</f>
        <v>35</v>
      </c>
      <c r="U40" s="220"/>
      <c r="V40" s="221">
        <f t="shared" ref="V40:AN40" si="43">SUM(V37:V39)</f>
        <v>7</v>
      </c>
      <c r="W40" s="220">
        <f t="shared" si="43"/>
        <v>0</v>
      </c>
      <c r="X40" s="220">
        <f t="shared" si="43"/>
        <v>5</v>
      </c>
      <c r="Y40" s="220">
        <f t="shared" si="43"/>
        <v>0</v>
      </c>
      <c r="Z40" s="220">
        <f t="shared" si="43"/>
        <v>0</v>
      </c>
      <c r="AA40" s="220">
        <f t="shared" si="43"/>
        <v>0</v>
      </c>
      <c r="AB40" s="220">
        <f t="shared" si="43"/>
        <v>0</v>
      </c>
      <c r="AC40" s="220">
        <f t="shared" si="43"/>
        <v>0</v>
      </c>
      <c r="AD40" s="220">
        <f t="shared" si="43"/>
        <v>0</v>
      </c>
      <c r="AE40" s="220">
        <f t="shared" si="43"/>
        <v>0</v>
      </c>
      <c r="AF40" s="220">
        <f t="shared" si="43"/>
        <v>0</v>
      </c>
      <c r="AG40" s="220">
        <f t="shared" si="43"/>
        <v>0</v>
      </c>
      <c r="AH40" s="220">
        <f t="shared" si="43"/>
        <v>0</v>
      </c>
      <c r="AI40" s="220">
        <f t="shared" si="43"/>
        <v>0</v>
      </c>
      <c r="AJ40" s="220">
        <f t="shared" si="43"/>
        <v>0</v>
      </c>
      <c r="AK40" s="220">
        <f t="shared" si="43"/>
        <v>5</v>
      </c>
      <c r="AL40" s="220">
        <f t="shared" si="43"/>
        <v>5</v>
      </c>
      <c r="AM40" s="221"/>
      <c r="AN40" s="221">
        <f t="shared" si="43"/>
        <v>6</v>
      </c>
      <c r="AO40" s="221">
        <f>SUM(AO37:AO39)</f>
        <v>40</v>
      </c>
      <c r="AP40" s="221">
        <f>SUM(AP37:AP39)</f>
        <v>13</v>
      </c>
    </row>
    <row r="41" spans="2:42" ht="15" customHeight="1" thickBot="1" x14ac:dyDescent="0.25">
      <c r="B41" s="377" t="s">
        <v>123</v>
      </c>
      <c r="C41" s="378"/>
      <c r="D41" s="378"/>
      <c r="E41" s="378"/>
      <c r="F41" s="378"/>
      <c r="G41" s="378"/>
      <c r="H41" s="378"/>
      <c r="I41" s="378"/>
      <c r="J41" s="378"/>
      <c r="K41" s="378"/>
      <c r="L41" s="378"/>
      <c r="M41" s="378"/>
      <c r="N41" s="378"/>
      <c r="O41" s="378"/>
      <c r="P41" s="378"/>
      <c r="Q41" s="378"/>
      <c r="R41" s="378"/>
      <c r="S41" s="378"/>
      <c r="T41" s="378"/>
      <c r="U41" s="378"/>
      <c r="V41" s="378"/>
      <c r="W41" s="378"/>
      <c r="X41" s="378"/>
      <c r="Y41" s="378"/>
      <c r="Z41" s="378"/>
      <c r="AA41" s="378"/>
      <c r="AB41" s="378"/>
      <c r="AC41" s="378"/>
      <c r="AD41" s="378"/>
      <c r="AE41" s="378"/>
      <c r="AF41" s="378"/>
      <c r="AG41" s="378"/>
      <c r="AH41" s="378"/>
      <c r="AI41" s="378"/>
      <c r="AJ41" s="378"/>
      <c r="AK41" s="378"/>
      <c r="AL41" s="378"/>
      <c r="AM41" s="378"/>
      <c r="AN41" s="378"/>
      <c r="AO41" s="378"/>
      <c r="AP41" s="379"/>
    </row>
    <row r="42" spans="2:42" ht="15" customHeight="1" x14ac:dyDescent="0.2">
      <c r="B42" s="198">
        <v>16</v>
      </c>
      <c r="C42" s="199" t="s">
        <v>225</v>
      </c>
      <c r="D42" s="274" t="s">
        <v>121</v>
      </c>
      <c r="E42" s="224"/>
      <c r="F42" s="240"/>
      <c r="G42" s="208"/>
      <c r="H42" s="208"/>
      <c r="I42" s="208"/>
      <c r="J42" s="208"/>
      <c r="K42" s="208"/>
      <c r="L42" s="208"/>
      <c r="M42" s="208"/>
      <c r="N42" s="208"/>
      <c r="O42" s="208"/>
      <c r="P42" s="208"/>
      <c r="Q42" s="208">
        <v>100</v>
      </c>
      <c r="R42" s="208"/>
      <c r="S42" s="207">
        <f t="shared" ref="S42" si="44">SUM(E42:P42)</f>
        <v>0</v>
      </c>
      <c r="T42" s="207">
        <f t="shared" ref="T42" si="45">SUM(E42:R42)</f>
        <v>100</v>
      </c>
      <c r="U42" s="203" t="s">
        <v>105</v>
      </c>
      <c r="V42" s="226">
        <v>4</v>
      </c>
      <c r="W42" s="227"/>
      <c r="X42" s="229"/>
      <c r="Y42" s="268"/>
      <c r="Z42" s="228"/>
      <c r="AA42" s="228"/>
      <c r="AB42" s="228"/>
      <c r="AC42" s="228"/>
      <c r="AD42" s="228"/>
      <c r="AE42" s="230"/>
      <c r="AF42" s="230"/>
      <c r="AG42" s="230"/>
      <c r="AH42" s="230"/>
      <c r="AI42" s="230"/>
      <c r="AJ42" s="229"/>
      <c r="AK42" s="207"/>
      <c r="AL42" s="207"/>
      <c r="AM42" s="231"/>
      <c r="AN42" s="232"/>
      <c r="AO42" s="214">
        <f t="shared" si="4"/>
        <v>100</v>
      </c>
      <c r="AP42" s="212">
        <f t="shared" si="5"/>
        <v>4</v>
      </c>
    </row>
    <row r="43" spans="2:42" ht="15" customHeight="1" thickBot="1" x14ac:dyDescent="0.25">
      <c r="B43" s="215">
        <v>17</v>
      </c>
      <c r="C43" s="199" t="s">
        <v>225</v>
      </c>
      <c r="D43" s="233" t="s">
        <v>122</v>
      </c>
      <c r="E43" s="282"/>
      <c r="F43" s="283"/>
      <c r="G43" s="283"/>
      <c r="H43" s="284"/>
      <c r="I43" s="284"/>
      <c r="J43" s="284"/>
      <c r="K43" s="284"/>
      <c r="L43" s="284"/>
      <c r="M43" s="284"/>
      <c r="N43" s="284"/>
      <c r="O43" s="284"/>
      <c r="P43" s="284"/>
      <c r="Q43" s="284"/>
      <c r="R43" s="283"/>
      <c r="S43" s="237"/>
      <c r="T43" s="285"/>
      <c r="U43" s="218"/>
      <c r="V43" s="239"/>
      <c r="W43" s="286"/>
      <c r="X43" s="287"/>
      <c r="Y43" s="285"/>
      <c r="Z43" s="285"/>
      <c r="AA43" s="285"/>
      <c r="AB43" s="285"/>
      <c r="AC43" s="285"/>
      <c r="AD43" s="285"/>
      <c r="AE43" s="285"/>
      <c r="AF43" s="285"/>
      <c r="AG43" s="285"/>
      <c r="AH43" s="285"/>
      <c r="AI43" s="285">
        <v>200</v>
      </c>
      <c r="AJ43" s="285"/>
      <c r="AK43" s="237">
        <f t="shared" ref="AK43" si="46">SUM(W43:AH43)</f>
        <v>0</v>
      </c>
      <c r="AL43" s="207">
        <f t="shared" ref="AL43" si="47">SUM(W43:AJ43)</f>
        <v>200</v>
      </c>
      <c r="AM43" s="288" t="s">
        <v>105</v>
      </c>
      <c r="AN43" s="289">
        <v>7</v>
      </c>
      <c r="AO43" s="266">
        <f t="shared" si="4"/>
        <v>200</v>
      </c>
      <c r="AP43" s="219">
        <f t="shared" si="5"/>
        <v>7</v>
      </c>
    </row>
    <row r="44" spans="2:42" ht="15" customHeight="1" thickBot="1" x14ac:dyDescent="0.25">
      <c r="B44" s="380" t="s">
        <v>44</v>
      </c>
      <c r="C44" s="381"/>
      <c r="D44" s="383"/>
      <c r="E44" s="220">
        <f>SUM(E42:E43)</f>
        <v>0</v>
      </c>
      <c r="F44" s="220">
        <f t="shared" ref="F44:AP44" si="48">SUM(F42:F43)</f>
        <v>0</v>
      </c>
      <c r="G44" s="220">
        <f t="shared" si="48"/>
        <v>0</v>
      </c>
      <c r="H44" s="220">
        <f t="shared" si="48"/>
        <v>0</v>
      </c>
      <c r="I44" s="220">
        <f t="shared" si="48"/>
        <v>0</v>
      </c>
      <c r="J44" s="220">
        <f t="shared" si="48"/>
        <v>0</v>
      </c>
      <c r="K44" s="220">
        <f t="shared" si="48"/>
        <v>0</v>
      </c>
      <c r="L44" s="220">
        <f t="shared" si="48"/>
        <v>0</v>
      </c>
      <c r="M44" s="220">
        <f t="shared" si="48"/>
        <v>0</v>
      </c>
      <c r="N44" s="220">
        <f t="shared" si="48"/>
        <v>0</v>
      </c>
      <c r="O44" s="220">
        <f t="shared" si="48"/>
        <v>0</v>
      </c>
      <c r="P44" s="220">
        <f t="shared" si="48"/>
        <v>0</v>
      </c>
      <c r="Q44" s="220">
        <f t="shared" si="48"/>
        <v>100</v>
      </c>
      <c r="R44" s="220">
        <f t="shared" si="48"/>
        <v>0</v>
      </c>
      <c r="S44" s="220">
        <f t="shared" si="48"/>
        <v>0</v>
      </c>
      <c r="T44" s="220">
        <f t="shared" si="48"/>
        <v>100</v>
      </c>
      <c r="U44" s="220"/>
      <c r="V44" s="221">
        <f t="shared" si="48"/>
        <v>4</v>
      </c>
      <c r="W44" s="220">
        <f t="shared" si="48"/>
        <v>0</v>
      </c>
      <c r="X44" s="220">
        <f t="shared" si="48"/>
        <v>0</v>
      </c>
      <c r="Y44" s="220">
        <f t="shared" si="48"/>
        <v>0</v>
      </c>
      <c r="Z44" s="220">
        <f t="shared" si="48"/>
        <v>0</v>
      </c>
      <c r="AA44" s="220">
        <f t="shared" si="48"/>
        <v>0</v>
      </c>
      <c r="AB44" s="220">
        <f t="shared" si="48"/>
        <v>0</v>
      </c>
      <c r="AC44" s="220">
        <f t="shared" si="48"/>
        <v>0</v>
      </c>
      <c r="AD44" s="220">
        <f t="shared" si="48"/>
        <v>0</v>
      </c>
      <c r="AE44" s="220">
        <f t="shared" si="48"/>
        <v>0</v>
      </c>
      <c r="AF44" s="220">
        <f t="shared" si="48"/>
        <v>0</v>
      </c>
      <c r="AG44" s="220">
        <f t="shared" si="48"/>
        <v>0</v>
      </c>
      <c r="AH44" s="220">
        <f t="shared" si="48"/>
        <v>0</v>
      </c>
      <c r="AI44" s="220">
        <f t="shared" si="48"/>
        <v>200</v>
      </c>
      <c r="AJ44" s="220">
        <f t="shared" si="48"/>
        <v>0</v>
      </c>
      <c r="AK44" s="220">
        <f t="shared" si="48"/>
        <v>0</v>
      </c>
      <c r="AL44" s="220">
        <f t="shared" si="48"/>
        <v>200</v>
      </c>
      <c r="AM44" s="220"/>
      <c r="AN44" s="221">
        <f t="shared" si="48"/>
        <v>7</v>
      </c>
      <c r="AO44" s="220">
        <f t="shared" si="48"/>
        <v>300</v>
      </c>
      <c r="AP44" s="221">
        <f t="shared" si="48"/>
        <v>11</v>
      </c>
    </row>
    <row r="45" spans="2:42" ht="15" customHeight="1" thickBot="1" x14ac:dyDescent="0.25">
      <c r="B45" s="377" t="s">
        <v>102</v>
      </c>
      <c r="C45" s="378"/>
      <c r="D45" s="378"/>
      <c r="E45" s="378"/>
      <c r="F45" s="378"/>
      <c r="G45" s="378"/>
      <c r="H45" s="378"/>
      <c r="I45" s="378"/>
      <c r="J45" s="378"/>
      <c r="K45" s="378"/>
      <c r="L45" s="378"/>
      <c r="M45" s="378"/>
      <c r="N45" s="378"/>
      <c r="O45" s="378"/>
      <c r="P45" s="378"/>
      <c r="Q45" s="378"/>
      <c r="R45" s="378"/>
      <c r="S45" s="378"/>
      <c r="T45" s="378"/>
      <c r="U45" s="378"/>
      <c r="V45" s="378"/>
      <c r="W45" s="378"/>
      <c r="X45" s="378"/>
      <c r="Y45" s="378"/>
      <c r="Z45" s="378"/>
      <c r="AA45" s="378"/>
      <c r="AB45" s="378"/>
      <c r="AC45" s="378"/>
      <c r="AD45" s="378"/>
      <c r="AE45" s="378"/>
      <c r="AF45" s="378"/>
      <c r="AG45" s="378"/>
      <c r="AH45" s="378"/>
      <c r="AI45" s="378"/>
      <c r="AJ45" s="378"/>
      <c r="AK45" s="378"/>
      <c r="AL45" s="378"/>
      <c r="AM45" s="378"/>
      <c r="AN45" s="378"/>
      <c r="AO45" s="378"/>
      <c r="AP45" s="379"/>
    </row>
    <row r="46" spans="2:42" ht="15" customHeight="1" x14ac:dyDescent="0.2">
      <c r="B46" s="198">
        <v>18</v>
      </c>
      <c r="C46" s="199" t="s">
        <v>225</v>
      </c>
      <c r="D46" s="223" t="s">
        <v>128</v>
      </c>
      <c r="E46" s="224">
        <v>20</v>
      </c>
      <c r="F46" s="202"/>
      <c r="G46" s="202"/>
      <c r="H46" s="208"/>
      <c r="I46" s="208"/>
      <c r="J46" s="208"/>
      <c r="K46" s="208">
        <v>20</v>
      </c>
      <c r="L46" s="208"/>
      <c r="M46" s="208"/>
      <c r="N46" s="208"/>
      <c r="O46" s="208"/>
      <c r="P46" s="202"/>
      <c r="Q46" s="208"/>
      <c r="R46" s="202"/>
      <c r="S46" s="207">
        <f>SUM(E46:P46)</f>
        <v>40</v>
      </c>
      <c r="T46" s="207">
        <f>SUM(E46:R46)</f>
        <v>40</v>
      </c>
      <c r="U46" s="203" t="s">
        <v>242</v>
      </c>
      <c r="V46" s="226">
        <v>2</v>
      </c>
      <c r="W46" s="227"/>
      <c r="X46" s="228"/>
      <c r="Y46" s="229"/>
      <c r="Z46" s="228"/>
      <c r="AA46" s="228"/>
      <c r="AB46" s="228"/>
      <c r="AC46" s="228"/>
      <c r="AD46" s="228"/>
      <c r="AE46" s="230"/>
      <c r="AF46" s="230"/>
      <c r="AG46" s="230"/>
      <c r="AH46" s="230"/>
      <c r="AI46" s="230"/>
      <c r="AJ46" s="229"/>
      <c r="AK46" s="207"/>
      <c r="AL46" s="207"/>
      <c r="AM46" s="231"/>
      <c r="AN46" s="232"/>
      <c r="AO46" s="214">
        <f t="shared" si="4"/>
        <v>40</v>
      </c>
      <c r="AP46" s="212">
        <f t="shared" si="5"/>
        <v>2</v>
      </c>
    </row>
    <row r="47" spans="2:42" ht="15" customHeight="1" x14ac:dyDescent="0.2">
      <c r="B47" s="222">
        <v>19</v>
      </c>
      <c r="C47" s="199" t="s">
        <v>225</v>
      </c>
      <c r="D47" s="223" t="s">
        <v>129</v>
      </c>
      <c r="E47" s="247"/>
      <c r="F47" s="202"/>
      <c r="G47" s="290"/>
      <c r="H47" s="205"/>
      <c r="I47" s="205"/>
      <c r="J47" s="205"/>
      <c r="K47" s="205"/>
      <c r="L47" s="205"/>
      <c r="M47" s="206"/>
      <c r="N47" s="206"/>
      <c r="O47" s="206"/>
      <c r="P47" s="206"/>
      <c r="Q47" s="206"/>
      <c r="R47" s="202"/>
      <c r="S47" s="208"/>
      <c r="T47" s="208"/>
      <c r="U47" s="209"/>
      <c r="V47" s="269"/>
      <c r="W47" s="224"/>
      <c r="X47" s="202"/>
      <c r="Y47" s="202">
        <v>20</v>
      </c>
      <c r="Z47" s="208"/>
      <c r="AA47" s="208"/>
      <c r="AB47" s="208"/>
      <c r="AC47" s="208">
        <v>20</v>
      </c>
      <c r="AD47" s="208"/>
      <c r="AE47" s="208"/>
      <c r="AF47" s="208"/>
      <c r="AG47" s="208"/>
      <c r="AH47" s="202"/>
      <c r="AI47" s="208"/>
      <c r="AJ47" s="202"/>
      <c r="AK47" s="207">
        <f>SUM(W47:AH47)</f>
        <v>40</v>
      </c>
      <c r="AL47" s="207">
        <f>SUM(W47:AJ47)</f>
        <v>40</v>
      </c>
      <c r="AM47" s="203" t="s">
        <v>242</v>
      </c>
      <c r="AN47" s="226">
        <v>2</v>
      </c>
      <c r="AO47" s="214">
        <f t="shared" si="4"/>
        <v>40</v>
      </c>
      <c r="AP47" s="212">
        <f t="shared" si="5"/>
        <v>2</v>
      </c>
    </row>
    <row r="48" spans="2:42" ht="15" customHeight="1" x14ac:dyDescent="0.2">
      <c r="B48" s="198">
        <v>20</v>
      </c>
      <c r="C48" s="243" t="s">
        <v>226</v>
      </c>
      <c r="D48" s="244" t="s">
        <v>152</v>
      </c>
      <c r="E48" s="245"/>
      <c r="F48" s="207"/>
      <c r="G48" s="207"/>
      <c r="H48" s="207"/>
      <c r="I48" s="207"/>
      <c r="J48" s="207"/>
      <c r="K48" s="207"/>
      <c r="L48" s="207"/>
      <c r="M48" s="207"/>
      <c r="N48" s="207"/>
      <c r="O48" s="207"/>
      <c r="P48" s="207"/>
      <c r="Q48" s="207"/>
      <c r="R48" s="229"/>
      <c r="S48" s="207"/>
      <c r="T48" s="207"/>
      <c r="U48" s="203"/>
      <c r="V48" s="246"/>
      <c r="W48" s="245"/>
      <c r="X48" s="207"/>
      <c r="Y48" s="207">
        <v>30</v>
      </c>
      <c r="Z48" s="207"/>
      <c r="AA48" s="207"/>
      <c r="AB48" s="207"/>
      <c r="AC48" s="207"/>
      <c r="AD48" s="207"/>
      <c r="AE48" s="207"/>
      <c r="AF48" s="207"/>
      <c r="AG48" s="207"/>
      <c r="AH48" s="207"/>
      <c r="AI48" s="207"/>
      <c r="AJ48" s="229"/>
      <c r="AK48" s="207">
        <f t="shared" ref="AK48:AK49" si="49">SUM(W48:AH48)</f>
        <v>30</v>
      </c>
      <c r="AL48" s="207">
        <f t="shared" ref="AL48:AL49" si="50">SUM(W48:AJ48)</f>
        <v>30</v>
      </c>
      <c r="AM48" s="203" t="s">
        <v>242</v>
      </c>
      <c r="AN48" s="246">
        <v>2</v>
      </c>
      <c r="AO48" s="214">
        <f t="shared" si="4"/>
        <v>30</v>
      </c>
      <c r="AP48" s="212">
        <f t="shared" si="5"/>
        <v>2</v>
      </c>
    </row>
    <row r="49" spans="2:42" ht="15" customHeight="1" thickBot="1" x14ac:dyDescent="0.25">
      <c r="B49" s="222">
        <v>21</v>
      </c>
      <c r="C49" s="243" t="s">
        <v>226</v>
      </c>
      <c r="D49" s="244" t="s">
        <v>153</v>
      </c>
      <c r="E49" s="245"/>
      <c r="F49" s="207"/>
      <c r="G49" s="207"/>
      <c r="H49" s="207"/>
      <c r="I49" s="207"/>
      <c r="J49" s="207"/>
      <c r="K49" s="207"/>
      <c r="L49" s="207"/>
      <c r="M49" s="207"/>
      <c r="N49" s="207"/>
      <c r="O49" s="207"/>
      <c r="P49" s="207"/>
      <c r="Q49" s="207"/>
      <c r="R49" s="229"/>
      <c r="S49" s="207"/>
      <c r="T49" s="207"/>
      <c r="U49" s="203"/>
      <c r="V49" s="246"/>
      <c r="W49" s="245"/>
      <c r="X49" s="207"/>
      <c r="Y49" s="207">
        <v>30</v>
      </c>
      <c r="Z49" s="207"/>
      <c r="AA49" s="207"/>
      <c r="AB49" s="207"/>
      <c r="AC49" s="207"/>
      <c r="AD49" s="207"/>
      <c r="AE49" s="207"/>
      <c r="AF49" s="207"/>
      <c r="AG49" s="207"/>
      <c r="AH49" s="207"/>
      <c r="AI49" s="207"/>
      <c r="AJ49" s="229"/>
      <c r="AK49" s="207">
        <f t="shared" si="49"/>
        <v>30</v>
      </c>
      <c r="AL49" s="207">
        <f t="shared" si="50"/>
        <v>30</v>
      </c>
      <c r="AM49" s="203" t="s">
        <v>242</v>
      </c>
      <c r="AN49" s="246">
        <v>2</v>
      </c>
      <c r="AO49" s="214">
        <f t="shared" si="4"/>
        <v>30</v>
      </c>
      <c r="AP49" s="212">
        <f t="shared" si="5"/>
        <v>2</v>
      </c>
    </row>
    <row r="50" spans="2:42" ht="15" customHeight="1" thickBot="1" x14ac:dyDescent="0.25">
      <c r="B50" s="380" t="s">
        <v>44</v>
      </c>
      <c r="C50" s="381"/>
      <c r="D50" s="383"/>
      <c r="E50" s="220">
        <f>SUM(E46:E49)</f>
        <v>20</v>
      </c>
      <c r="F50" s="220">
        <f t="shared" ref="F50:T50" si="51">SUM(F46:F49)</f>
        <v>0</v>
      </c>
      <c r="G50" s="220">
        <f t="shared" si="51"/>
        <v>0</v>
      </c>
      <c r="H50" s="220">
        <f t="shared" si="51"/>
        <v>0</v>
      </c>
      <c r="I50" s="220">
        <f t="shared" si="51"/>
        <v>0</v>
      </c>
      <c r="J50" s="220">
        <f t="shared" si="51"/>
        <v>0</v>
      </c>
      <c r="K50" s="220">
        <f t="shared" si="51"/>
        <v>20</v>
      </c>
      <c r="L50" s="220">
        <f t="shared" si="51"/>
        <v>0</v>
      </c>
      <c r="M50" s="220">
        <f t="shared" si="51"/>
        <v>0</v>
      </c>
      <c r="N50" s="220">
        <f t="shared" si="51"/>
        <v>0</v>
      </c>
      <c r="O50" s="220">
        <f t="shared" si="51"/>
        <v>0</v>
      </c>
      <c r="P50" s="220">
        <f t="shared" si="51"/>
        <v>0</v>
      </c>
      <c r="Q50" s="220">
        <f t="shared" si="51"/>
        <v>0</v>
      </c>
      <c r="R50" s="220">
        <f t="shared" si="51"/>
        <v>0</v>
      </c>
      <c r="S50" s="220">
        <f t="shared" si="51"/>
        <v>40</v>
      </c>
      <c r="T50" s="220">
        <f t="shared" si="51"/>
        <v>40</v>
      </c>
      <c r="U50" s="220"/>
      <c r="V50" s="221">
        <f t="shared" ref="V50:AK50" si="52">SUM(V46:V49)</f>
        <v>2</v>
      </c>
      <c r="W50" s="220">
        <f t="shared" si="52"/>
        <v>0</v>
      </c>
      <c r="X50" s="220">
        <f t="shared" si="52"/>
        <v>0</v>
      </c>
      <c r="Y50" s="220">
        <f t="shared" si="52"/>
        <v>80</v>
      </c>
      <c r="Z50" s="220">
        <f t="shared" si="52"/>
        <v>0</v>
      </c>
      <c r="AA50" s="220">
        <f t="shared" si="52"/>
        <v>0</v>
      </c>
      <c r="AB50" s="220">
        <f t="shared" si="52"/>
        <v>0</v>
      </c>
      <c r="AC50" s="220">
        <f t="shared" si="52"/>
        <v>20</v>
      </c>
      <c r="AD50" s="220">
        <f t="shared" si="52"/>
        <v>0</v>
      </c>
      <c r="AE50" s="220">
        <f t="shared" si="52"/>
        <v>0</v>
      </c>
      <c r="AF50" s="220">
        <f t="shared" si="52"/>
        <v>0</v>
      </c>
      <c r="AG50" s="220">
        <f t="shared" si="52"/>
        <v>0</v>
      </c>
      <c r="AH50" s="220">
        <f t="shared" si="52"/>
        <v>0</v>
      </c>
      <c r="AI50" s="220">
        <f t="shared" si="52"/>
        <v>0</v>
      </c>
      <c r="AJ50" s="220">
        <f t="shared" si="52"/>
        <v>0</v>
      </c>
      <c r="AK50" s="220">
        <f t="shared" si="52"/>
        <v>100</v>
      </c>
      <c r="AL50" s="220">
        <f>SUM(AL46:AL49)</f>
        <v>100</v>
      </c>
      <c r="AM50" s="220"/>
      <c r="AN50" s="221">
        <f>SUM(AN46:AN49)</f>
        <v>6</v>
      </c>
      <c r="AO50" s="220">
        <f>SUM(AO46:AO49)</f>
        <v>140</v>
      </c>
      <c r="AP50" s="221">
        <f>SUM(AP46:AP49)</f>
        <v>8</v>
      </c>
    </row>
    <row r="51" spans="2:42" ht="15" customHeight="1" thickBot="1" x14ac:dyDescent="0.25">
      <c r="B51" s="380" t="s">
        <v>44</v>
      </c>
      <c r="C51" s="381"/>
      <c r="D51" s="383"/>
      <c r="E51" s="241">
        <f t="shared" ref="E51:T51" si="53">E21+E25+E35+E40+E44+E50</f>
        <v>160</v>
      </c>
      <c r="F51" s="241">
        <f t="shared" si="53"/>
        <v>5</v>
      </c>
      <c r="G51" s="241">
        <f t="shared" si="53"/>
        <v>110</v>
      </c>
      <c r="H51" s="241">
        <f t="shared" si="53"/>
        <v>75</v>
      </c>
      <c r="I51" s="241">
        <f t="shared" si="53"/>
        <v>0</v>
      </c>
      <c r="J51" s="241">
        <f t="shared" si="53"/>
        <v>0</v>
      </c>
      <c r="K51" s="241">
        <f t="shared" si="53"/>
        <v>130</v>
      </c>
      <c r="L51" s="241">
        <f t="shared" si="53"/>
        <v>0</v>
      </c>
      <c r="M51" s="241">
        <f t="shared" si="53"/>
        <v>0</v>
      </c>
      <c r="N51" s="241">
        <f t="shared" si="53"/>
        <v>0</v>
      </c>
      <c r="O51" s="241">
        <f t="shared" si="53"/>
        <v>0</v>
      </c>
      <c r="P51" s="241">
        <f t="shared" si="53"/>
        <v>0</v>
      </c>
      <c r="Q51" s="241">
        <f t="shared" si="53"/>
        <v>100</v>
      </c>
      <c r="R51" s="241">
        <f t="shared" si="53"/>
        <v>0</v>
      </c>
      <c r="S51" s="241">
        <f t="shared" si="53"/>
        <v>480</v>
      </c>
      <c r="T51" s="241">
        <f t="shared" si="53"/>
        <v>580</v>
      </c>
      <c r="U51" s="241"/>
      <c r="V51" s="248">
        <f t="shared" ref="V51:AL51" si="54">V21+V25+V35+V40+V44+V50</f>
        <v>31</v>
      </c>
      <c r="W51" s="241">
        <f t="shared" si="54"/>
        <v>80</v>
      </c>
      <c r="X51" s="241">
        <f t="shared" si="54"/>
        <v>5</v>
      </c>
      <c r="Y51" s="241">
        <f t="shared" si="54"/>
        <v>145</v>
      </c>
      <c r="Z51" s="241">
        <f t="shared" si="54"/>
        <v>71</v>
      </c>
      <c r="AA51" s="241">
        <f t="shared" si="54"/>
        <v>4</v>
      </c>
      <c r="AB51" s="241">
        <f t="shared" si="54"/>
        <v>0</v>
      </c>
      <c r="AC51" s="241">
        <f t="shared" si="54"/>
        <v>100</v>
      </c>
      <c r="AD51" s="241">
        <f t="shared" si="54"/>
        <v>0</v>
      </c>
      <c r="AE51" s="241">
        <f t="shared" si="54"/>
        <v>0</v>
      </c>
      <c r="AF51" s="241">
        <f t="shared" si="54"/>
        <v>0</v>
      </c>
      <c r="AG51" s="241">
        <f t="shared" si="54"/>
        <v>0</v>
      </c>
      <c r="AH51" s="241">
        <f t="shared" si="54"/>
        <v>0</v>
      </c>
      <c r="AI51" s="241">
        <f t="shared" si="54"/>
        <v>200</v>
      </c>
      <c r="AJ51" s="241">
        <f t="shared" si="54"/>
        <v>0</v>
      </c>
      <c r="AK51" s="241">
        <f t="shared" si="54"/>
        <v>405</v>
      </c>
      <c r="AL51" s="241">
        <f t="shared" si="54"/>
        <v>605</v>
      </c>
      <c r="AM51" s="241"/>
      <c r="AN51" s="248">
        <f>AN21+AN25+AN35+AN40+AN44+AN50</f>
        <v>35</v>
      </c>
      <c r="AO51" s="241">
        <f>AO21+AO25+AO35+AO40+AO44+AO50</f>
        <v>1185</v>
      </c>
      <c r="AP51" s="248">
        <f>AP21+AP25+AP35+AP40+AP44+AP50</f>
        <v>66</v>
      </c>
    </row>
    <row r="53" spans="2:42" x14ac:dyDescent="0.2">
      <c r="B53" s="249" t="s">
        <v>172</v>
      </c>
      <c r="AK53" s="250"/>
    </row>
    <row r="54" spans="2:42" x14ac:dyDescent="0.2">
      <c r="B54" s="251"/>
    </row>
    <row r="55" spans="2:42" x14ac:dyDescent="0.2">
      <c r="B55" s="251"/>
    </row>
    <row r="58" spans="2:42" ht="14.25" x14ac:dyDescent="0.2">
      <c r="O58" s="252"/>
      <c r="P58" s="182" t="s">
        <v>259</v>
      </c>
    </row>
    <row r="59" spans="2:42" x14ac:dyDescent="0.2">
      <c r="D59" s="253"/>
      <c r="P59" s="182" t="s">
        <v>257</v>
      </c>
      <c r="AG59" s="374"/>
      <c r="AH59" s="374"/>
      <c r="AI59" s="374"/>
      <c r="AJ59" s="374"/>
      <c r="AK59" s="374"/>
      <c r="AL59" s="374"/>
      <c r="AM59" s="374"/>
    </row>
    <row r="60" spans="2:42" x14ac:dyDescent="0.2">
      <c r="D60" s="254" t="s">
        <v>173</v>
      </c>
      <c r="N60" s="255"/>
      <c r="P60" s="374" t="s">
        <v>174</v>
      </c>
      <c r="Q60" s="374"/>
      <c r="R60" s="374"/>
      <c r="S60" s="374"/>
      <c r="T60" s="374"/>
      <c r="U60" s="374"/>
      <c r="V60" s="374"/>
      <c r="AG60" s="374" t="s">
        <v>175</v>
      </c>
      <c r="AH60" s="374"/>
      <c r="AI60" s="374"/>
      <c r="AJ60" s="374"/>
      <c r="AK60" s="374"/>
      <c r="AL60" s="374"/>
      <c r="AM60" s="374"/>
    </row>
  </sheetData>
  <mergeCells count="26">
    <mergeCell ref="P60:V60"/>
    <mergeCell ref="AG60:AM60"/>
    <mergeCell ref="B22:AP22"/>
    <mergeCell ref="B26:AP26"/>
    <mergeCell ref="B36:AP36"/>
    <mergeCell ref="B41:AP41"/>
    <mergeCell ref="B45:AP45"/>
    <mergeCell ref="B25:D25"/>
    <mergeCell ref="B35:D35"/>
    <mergeCell ref="B40:D40"/>
    <mergeCell ref="B44:D44"/>
    <mergeCell ref="B50:D50"/>
    <mergeCell ref="AI2:AM2"/>
    <mergeCell ref="AI4:AM4"/>
    <mergeCell ref="B18:AP18"/>
    <mergeCell ref="B51:D51"/>
    <mergeCell ref="AG59:AM59"/>
    <mergeCell ref="B21:D21"/>
    <mergeCell ref="B6:AP6"/>
    <mergeCell ref="B16:B17"/>
    <mergeCell ref="D16:D17"/>
    <mergeCell ref="E16:V16"/>
    <mergeCell ref="W16:AN16"/>
    <mergeCell ref="AO16:AO17"/>
    <mergeCell ref="AP16:AP17"/>
    <mergeCell ref="J9:S9"/>
  </mergeCells>
  <pageMargins left="0.25" right="0.25" top="0.75" bottom="0.75" header="0.3" footer="0.3"/>
  <pageSetup paperSize="9" scale="51" fitToHeight="0" orientation="landscape" verticalDpi="0" r:id="rId1"/>
  <ignoredErrors>
    <ignoredError sqref="S42 AK43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AP47"/>
  <sheetViews>
    <sheetView zoomScale="85" zoomScaleNormal="85" workbookViewId="0">
      <selection activeCell="J10" sqref="J10"/>
    </sheetView>
  </sheetViews>
  <sheetFormatPr defaultColWidth="8.85546875" defaultRowHeight="12.75" x14ac:dyDescent="0.2"/>
  <cols>
    <col min="1" max="1" width="4.42578125" style="182" customWidth="1"/>
    <col min="2" max="2" width="4.28515625" style="182" customWidth="1"/>
    <col min="3" max="3" width="21.42578125" style="182" customWidth="1"/>
    <col min="4" max="4" width="67" style="182" customWidth="1"/>
    <col min="5" max="20" width="4.85546875" style="182" customWidth="1"/>
    <col min="21" max="21" width="6.140625" style="182" bestFit="1" customWidth="1"/>
    <col min="22" max="34" width="4.85546875" style="182" customWidth="1"/>
    <col min="35" max="35" width="5.7109375" style="182" customWidth="1"/>
    <col min="36" max="38" width="4.85546875" style="182" customWidth="1"/>
    <col min="39" max="39" width="6.140625" style="182" bestFit="1" customWidth="1"/>
    <col min="40" max="40" width="5.5703125" style="182" bestFit="1" customWidth="1"/>
    <col min="41" max="42" width="5.7109375" style="182" customWidth="1"/>
    <col min="43" max="16384" width="8.85546875" style="182"/>
  </cols>
  <sheetData>
    <row r="1" spans="2:42" x14ac:dyDescent="0.2">
      <c r="AL1" s="183"/>
    </row>
    <row r="2" spans="2:42" x14ac:dyDescent="0.2">
      <c r="AI2" s="373"/>
      <c r="AJ2" s="373"/>
      <c r="AK2" s="373"/>
      <c r="AL2" s="373"/>
      <c r="AM2" s="373"/>
    </row>
    <row r="3" spans="2:42" x14ac:dyDescent="0.2">
      <c r="AL3" s="183"/>
    </row>
    <row r="4" spans="2:42" x14ac:dyDescent="0.2">
      <c r="AI4" s="373"/>
      <c r="AJ4" s="373"/>
      <c r="AK4" s="373"/>
      <c r="AL4" s="373"/>
      <c r="AM4" s="373"/>
    </row>
    <row r="6" spans="2:42" s="185" customFormat="1" ht="20.25" customHeight="1" x14ac:dyDescent="0.2">
      <c r="B6" s="382" t="s">
        <v>256</v>
      </c>
      <c r="C6" s="382"/>
      <c r="D6" s="382"/>
      <c r="E6" s="382"/>
      <c r="F6" s="382"/>
      <c r="G6" s="382"/>
      <c r="H6" s="382"/>
      <c r="I6" s="382"/>
      <c r="J6" s="382"/>
      <c r="K6" s="382"/>
      <c r="L6" s="382"/>
      <c r="M6" s="382"/>
      <c r="N6" s="382"/>
      <c r="O6" s="382"/>
      <c r="P6" s="382"/>
      <c r="Q6" s="382"/>
      <c r="R6" s="382"/>
      <c r="S6" s="382"/>
      <c r="T6" s="382"/>
      <c r="U6" s="382"/>
      <c r="V6" s="382"/>
      <c r="W6" s="382"/>
      <c r="X6" s="382"/>
      <c r="Y6" s="382"/>
      <c r="Z6" s="382"/>
      <c r="AA6" s="382"/>
      <c r="AB6" s="382"/>
      <c r="AC6" s="382"/>
      <c r="AD6" s="382"/>
      <c r="AE6" s="382"/>
      <c r="AF6" s="382"/>
      <c r="AG6" s="382"/>
      <c r="AH6" s="382"/>
      <c r="AI6" s="382"/>
      <c r="AJ6" s="382"/>
      <c r="AK6" s="382"/>
      <c r="AL6" s="382"/>
      <c r="AM6" s="382"/>
      <c r="AN6" s="382"/>
      <c r="AO6" s="382"/>
      <c r="AP6" s="382"/>
    </row>
    <row r="7" spans="2:42" s="185" customFormat="1" ht="20.25" customHeight="1" x14ac:dyDescent="0.2">
      <c r="B7" s="186"/>
      <c r="C7" s="186"/>
      <c r="D7" s="186"/>
      <c r="E7" s="186"/>
      <c r="F7" s="186"/>
      <c r="G7" s="186"/>
      <c r="H7" s="186"/>
      <c r="I7" s="186"/>
      <c r="J7" s="184" t="s">
        <v>267</v>
      </c>
      <c r="K7" s="184"/>
      <c r="L7" s="184"/>
      <c r="M7" s="184"/>
      <c r="N7" s="184"/>
      <c r="O7" s="184"/>
      <c r="P7" s="184"/>
      <c r="Q7" s="184"/>
      <c r="R7" s="184"/>
      <c r="S7" s="184"/>
      <c r="T7" s="186"/>
      <c r="U7" s="186"/>
      <c r="V7" s="186"/>
      <c r="W7" s="186"/>
      <c r="X7" s="186"/>
      <c r="Y7" s="186"/>
      <c r="Z7" s="186"/>
      <c r="AA7" s="186"/>
      <c r="AB7" s="186"/>
      <c r="AC7" s="186"/>
      <c r="AD7" s="186"/>
      <c r="AE7" s="186"/>
      <c r="AF7" s="186"/>
      <c r="AG7" s="186"/>
      <c r="AH7" s="186"/>
      <c r="AI7" s="186"/>
      <c r="AJ7" s="186"/>
      <c r="AK7" s="186"/>
      <c r="AL7" s="186"/>
      <c r="AM7" s="186"/>
      <c r="AN7" s="186"/>
      <c r="AO7" s="186"/>
      <c r="AP7" s="186"/>
    </row>
    <row r="8" spans="2:42" x14ac:dyDescent="0.2">
      <c r="J8" s="184" t="s">
        <v>266</v>
      </c>
      <c r="K8" s="184"/>
      <c r="L8" s="184"/>
      <c r="M8" s="184"/>
      <c r="N8" s="184"/>
      <c r="O8" s="184"/>
      <c r="P8" s="184"/>
      <c r="Q8" s="184"/>
      <c r="R8" s="184"/>
      <c r="S8" s="184"/>
    </row>
    <row r="9" spans="2:42" s="188" customFormat="1" ht="15" customHeight="1" x14ac:dyDescent="0.25">
      <c r="B9" s="187" t="s">
        <v>264</v>
      </c>
      <c r="J9" s="373" t="s">
        <v>268</v>
      </c>
      <c r="K9" s="373"/>
      <c r="L9" s="373"/>
      <c r="M9" s="373"/>
      <c r="N9" s="373"/>
      <c r="O9" s="373"/>
      <c r="P9" s="373"/>
      <c r="Q9" s="373"/>
      <c r="R9" s="373"/>
      <c r="S9" s="373"/>
    </row>
    <row r="10" spans="2:42" s="188" customFormat="1" ht="15" customHeight="1" x14ac:dyDescent="0.25">
      <c r="B10" s="188" t="s">
        <v>17</v>
      </c>
      <c r="J10" s="86" t="s">
        <v>269</v>
      </c>
    </row>
    <row r="11" spans="2:42" s="188" customFormat="1" ht="15" customHeight="1" x14ac:dyDescent="0.25">
      <c r="B11" s="188" t="s">
        <v>179</v>
      </c>
    </row>
    <row r="12" spans="2:42" s="188" customFormat="1" ht="15" customHeight="1" x14ac:dyDescent="0.25">
      <c r="B12" s="188" t="s">
        <v>18</v>
      </c>
    </row>
    <row r="13" spans="2:42" ht="15" customHeight="1" x14ac:dyDescent="0.25">
      <c r="B13" s="188" t="s">
        <v>254</v>
      </c>
      <c r="C13" s="188"/>
    </row>
    <row r="15" spans="2:42" ht="13.5" thickBot="1" x14ac:dyDescent="0.25"/>
    <row r="16" spans="2:42" ht="17.25" customHeight="1" thickBot="1" x14ac:dyDescent="0.25">
      <c r="B16" s="389" t="s">
        <v>19</v>
      </c>
      <c r="C16" s="189"/>
      <c r="D16" s="391" t="s">
        <v>222</v>
      </c>
      <c r="E16" s="393" t="s">
        <v>207</v>
      </c>
      <c r="F16" s="394"/>
      <c r="G16" s="394"/>
      <c r="H16" s="394"/>
      <c r="I16" s="394"/>
      <c r="J16" s="394"/>
      <c r="K16" s="394"/>
      <c r="L16" s="394"/>
      <c r="M16" s="394"/>
      <c r="N16" s="394"/>
      <c r="O16" s="394"/>
      <c r="P16" s="394"/>
      <c r="Q16" s="394"/>
      <c r="R16" s="394"/>
      <c r="S16" s="394"/>
      <c r="T16" s="394"/>
      <c r="U16" s="394"/>
      <c r="V16" s="395"/>
      <c r="W16" s="393" t="s">
        <v>208</v>
      </c>
      <c r="X16" s="394"/>
      <c r="Y16" s="394"/>
      <c r="Z16" s="394"/>
      <c r="AA16" s="394"/>
      <c r="AB16" s="394"/>
      <c r="AC16" s="394"/>
      <c r="AD16" s="394"/>
      <c r="AE16" s="394"/>
      <c r="AF16" s="394"/>
      <c r="AG16" s="394"/>
      <c r="AH16" s="394"/>
      <c r="AI16" s="394"/>
      <c r="AJ16" s="394"/>
      <c r="AK16" s="394"/>
      <c r="AL16" s="394"/>
      <c r="AM16" s="394"/>
      <c r="AN16" s="395"/>
      <c r="AO16" s="375" t="s">
        <v>4</v>
      </c>
      <c r="AP16" s="384" t="s">
        <v>221</v>
      </c>
    </row>
    <row r="17" spans="2:42" ht="243" customHeight="1" thickBot="1" x14ac:dyDescent="0.25">
      <c r="B17" s="390"/>
      <c r="C17" s="190" t="s">
        <v>223</v>
      </c>
      <c r="D17" s="392"/>
      <c r="E17" s="191" t="s">
        <v>5</v>
      </c>
      <c r="F17" s="192" t="s">
        <v>6</v>
      </c>
      <c r="G17" s="193" t="s">
        <v>34</v>
      </c>
      <c r="H17" s="193" t="s">
        <v>7</v>
      </c>
      <c r="I17" s="193" t="s">
        <v>8</v>
      </c>
      <c r="J17" s="193" t="s">
        <v>9</v>
      </c>
      <c r="K17" s="193" t="s">
        <v>10</v>
      </c>
      <c r="L17" s="193" t="s">
        <v>11</v>
      </c>
      <c r="M17" s="193" t="s">
        <v>12</v>
      </c>
      <c r="N17" s="193" t="s">
        <v>13</v>
      </c>
      <c r="O17" s="193" t="s">
        <v>37</v>
      </c>
      <c r="P17" s="193" t="s">
        <v>16</v>
      </c>
      <c r="Q17" s="193" t="s">
        <v>14</v>
      </c>
      <c r="R17" s="193" t="s">
        <v>0</v>
      </c>
      <c r="S17" s="193" t="s">
        <v>15</v>
      </c>
      <c r="T17" s="193" t="s">
        <v>3</v>
      </c>
      <c r="U17" s="193" t="s">
        <v>1</v>
      </c>
      <c r="V17" s="194" t="s">
        <v>220</v>
      </c>
      <c r="W17" s="195" t="s">
        <v>5</v>
      </c>
      <c r="X17" s="195" t="s">
        <v>6</v>
      </c>
      <c r="Y17" s="195" t="s">
        <v>171</v>
      </c>
      <c r="Z17" s="195" t="s">
        <v>7</v>
      </c>
      <c r="AA17" s="195" t="s">
        <v>8</v>
      </c>
      <c r="AB17" s="195" t="s">
        <v>9</v>
      </c>
      <c r="AC17" s="195" t="s">
        <v>10</v>
      </c>
      <c r="AD17" s="195" t="s">
        <v>11</v>
      </c>
      <c r="AE17" s="196" t="s">
        <v>12</v>
      </c>
      <c r="AF17" s="196" t="s">
        <v>13</v>
      </c>
      <c r="AG17" s="196" t="s">
        <v>37</v>
      </c>
      <c r="AH17" s="196" t="s">
        <v>16</v>
      </c>
      <c r="AI17" s="196" t="s">
        <v>14</v>
      </c>
      <c r="AJ17" s="196" t="s">
        <v>0</v>
      </c>
      <c r="AK17" s="196" t="s">
        <v>15</v>
      </c>
      <c r="AL17" s="196" t="s">
        <v>3</v>
      </c>
      <c r="AM17" s="196" t="s">
        <v>1</v>
      </c>
      <c r="AN17" s="197" t="s">
        <v>220</v>
      </c>
      <c r="AO17" s="376"/>
      <c r="AP17" s="385"/>
    </row>
    <row r="18" spans="2:42" ht="15" customHeight="1" thickBot="1" x14ac:dyDescent="0.25">
      <c r="B18" s="377" t="s">
        <v>180</v>
      </c>
      <c r="C18" s="378"/>
      <c r="D18" s="378"/>
      <c r="E18" s="378"/>
      <c r="F18" s="378"/>
      <c r="G18" s="378"/>
      <c r="H18" s="378"/>
      <c r="I18" s="378"/>
      <c r="J18" s="378"/>
      <c r="K18" s="378"/>
      <c r="L18" s="378"/>
      <c r="M18" s="378"/>
      <c r="N18" s="378"/>
      <c r="O18" s="378"/>
      <c r="P18" s="378"/>
      <c r="Q18" s="378"/>
      <c r="R18" s="378"/>
      <c r="S18" s="378"/>
      <c r="T18" s="378"/>
      <c r="U18" s="378"/>
      <c r="V18" s="378"/>
      <c r="W18" s="378"/>
      <c r="X18" s="378"/>
      <c r="Y18" s="378"/>
      <c r="Z18" s="378"/>
      <c r="AA18" s="378"/>
      <c r="AB18" s="378"/>
      <c r="AC18" s="378"/>
      <c r="AD18" s="378"/>
      <c r="AE18" s="378"/>
      <c r="AF18" s="378"/>
      <c r="AG18" s="378"/>
      <c r="AH18" s="378"/>
      <c r="AI18" s="378"/>
      <c r="AJ18" s="378"/>
      <c r="AK18" s="378"/>
      <c r="AL18" s="378"/>
      <c r="AM18" s="378"/>
      <c r="AN18" s="378"/>
      <c r="AO18" s="378"/>
      <c r="AP18" s="379"/>
    </row>
    <row r="19" spans="2:42" ht="15" customHeight="1" x14ac:dyDescent="0.2">
      <c r="B19" s="198">
        <v>1</v>
      </c>
      <c r="C19" s="199" t="s">
        <v>225</v>
      </c>
      <c r="D19" s="200" t="s">
        <v>130</v>
      </c>
      <c r="E19" s="201">
        <v>15</v>
      </c>
      <c r="F19" s="202"/>
      <c r="G19" s="202"/>
      <c r="H19" s="202">
        <v>10</v>
      </c>
      <c r="I19" s="202"/>
      <c r="J19" s="202"/>
      <c r="K19" s="202"/>
      <c r="L19" s="202"/>
      <c r="M19" s="202"/>
      <c r="N19" s="202"/>
      <c r="O19" s="202"/>
      <c r="P19" s="202"/>
      <c r="Q19" s="202"/>
      <c r="R19" s="202"/>
      <c r="S19" s="202">
        <f t="shared" ref="S19:S20" si="0">SUM(E19:P19)</f>
        <v>25</v>
      </c>
      <c r="T19" s="202">
        <f t="shared" ref="T19:T21" si="1">SUM(E19:R19)</f>
        <v>25</v>
      </c>
      <c r="U19" s="203" t="s">
        <v>242</v>
      </c>
      <c r="V19" s="204">
        <v>1</v>
      </c>
      <c r="W19" s="201"/>
      <c r="X19" s="205"/>
      <c r="Y19" s="202"/>
      <c r="Z19" s="205"/>
      <c r="AA19" s="205"/>
      <c r="AB19" s="205"/>
      <c r="AC19" s="205"/>
      <c r="AD19" s="205"/>
      <c r="AE19" s="206"/>
      <c r="AF19" s="206"/>
      <c r="AG19" s="206"/>
      <c r="AH19" s="206"/>
      <c r="AI19" s="206"/>
      <c r="AJ19" s="202"/>
      <c r="AK19" s="207"/>
      <c r="AL19" s="208"/>
      <c r="AM19" s="209"/>
      <c r="AN19" s="210"/>
      <c r="AO19" s="211">
        <f>T19+AL19</f>
        <v>25</v>
      </c>
      <c r="AP19" s="212">
        <f>V19+AN19</f>
        <v>1</v>
      </c>
    </row>
    <row r="20" spans="2:42" ht="15" customHeight="1" x14ac:dyDescent="0.2">
      <c r="B20" s="213">
        <v>2</v>
      </c>
      <c r="C20" s="199" t="s">
        <v>225</v>
      </c>
      <c r="D20" s="200" t="s">
        <v>125</v>
      </c>
      <c r="E20" s="201">
        <v>10</v>
      </c>
      <c r="F20" s="202"/>
      <c r="G20" s="202"/>
      <c r="H20" s="202">
        <v>15</v>
      </c>
      <c r="I20" s="202"/>
      <c r="J20" s="202"/>
      <c r="K20" s="202"/>
      <c r="L20" s="202"/>
      <c r="M20" s="202"/>
      <c r="N20" s="202"/>
      <c r="O20" s="202"/>
      <c r="P20" s="202"/>
      <c r="Q20" s="202"/>
      <c r="R20" s="202"/>
      <c r="S20" s="202">
        <f t="shared" si="0"/>
        <v>25</v>
      </c>
      <c r="T20" s="202">
        <f t="shared" si="1"/>
        <v>25</v>
      </c>
      <c r="U20" s="203" t="s">
        <v>242</v>
      </c>
      <c r="V20" s="204">
        <v>1</v>
      </c>
      <c r="W20" s="201"/>
      <c r="X20" s="202"/>
      <c r="Y20" s="202"/>
      <c r="Z20" s="202"/>
      <c r="AA20" s="202"/>
      <c r="AB20" s="202"/>
      <c r="AC20" s="202"/>
      <c r="AD20" s="202"/>
      <c r="AE20" s="202"/>
      <c r="AF20" s="202"/>
      <c r="AG20" s="202"/>
      <c r="AH20" s="202"/>
      <c r="AI20" s="202"/>
      <c r="AJ20" s="202"/>
      <c r="AK20" s="202"/>
      <c r="AL20" s="202"/>
      <c r="AM20" s="203"/>
      <c r="AN20" s="204"/>
      <c r="AO20" s="214">
        <f>T20+AL20</f>
        <v>25</v>
      </c>
      <c r="AP20" s="212">
        <f>V20+AN20</f>
        <v>1</v>
      </c>
    </row>
    <row r="21" spans="2:42" ht="15" customHeight="1" thickBot="1" x14ac:dyDescent="0.25">
      <c r="B21" s="215">
        <v>3</v>
      </c>
      <c r="C21" s="199" t="s">
        <v>225</v>
      </c>
      <c r="D21" s="216" t="s">
        <v>75</v>
      </c>
      <c r="E21" s="201">
        <v>25</v>
      </c>
      <c r="F21" s="202"/>
      <c r="G21" s="202">
        <v>5</v>
      </c>
      <c r="H21" s="217"/>
      <c r="I21" s="217"/>
      <c r="J21" s="217"/>
      <c r="K21" s="217"/>
      <c r="L21" s="217"/>
      <c r="M21" s="217"/>
      <c r="N21" s="217"/>
      <c r="O21" s="217"/>
      <c r="P21" s="217"/>
      <c r="Q21" s="217"/>
      <c r="R21" s="217"/>
      <c r="S21" s="202">
        <f t="shared" ref="S21" si="2">SUM(E21:P21)</f>
        <v>30</v>
      </c>
      <c r="T21" s="202">
        <f t="shared" si="1"/>
        <v>30</v>
      </c>
      <c r="U21" s="218" t="s">
        <v>239</v>
      </c>
      <c r="V21" s="204">
        <v>2</v>
      </c>
      <c r="W21" s="201"/>
      <c r="X21" s="202"/>
      <c r="Y21" s="202"/>
      <c r="Z21" s="217"/>
      <c r="AA21" s="217"/>
      <c r="AB21" s="217"/>
      <c r="AC21" s="217"/>
      <c r="AD21" s="217"/>
      <c r="AE21" s="217"/>
      <c r="AF21" s="217"/>
      <c r="AG21" s="217"/>
      <c r="AH21" s="217"/>
      <c r="AI21" s="217"/>
      <c r="AJ21" s="217"/>
      <c r="AK21" s="202"/>
      <c r="AL21" s="202"/>
      <c r="AM21" s="218"/>
      <c r="AN21" s="204"/>
      <c r="AO21" s="214">
        <f>T21+AL21</f>
        <v>30</v>
      </c>
      <c r="AP21" s="219">
        <f t="shared" ref="AP21" si="3">V21+AN21</f>
        <v>2</v>
      </c>
    </row>
    <row r="22" spans="2:42" ht="15" customHeight="1" thickBot="1" x14ac:dyDescent="0.25">
      <c r="B22" s="380" t="s">
        <v>44</v>
      </c>
      <c r="C22" s="381"/>
      <c r="D22" s="383"/>
      <c r="E22" s="220">
        <f>SUM(E19:E21)</f>
        <v>50</v>
      </c>
      <c r="F22" s="220">
        <f t="shared" ref="F22:T22" si="4">SUM(F19:F21)</f>
        <v>0</v>
      </c>
      <c r="G22" s="220">
        <f t="shared" si="4"/>
        <v>5</v>
      </c>
      <c r="H22" s="220">
        <f t="shared" si="4"/>
        <v>25</v>
      </c>
      <c r="I22" s="220">
        <f t="shared" si="4"/>
        <v>0</v>
      </c>
      <c r="J22" s="220">
        <f t="shared" si="4"/>
        <v>0</v>
      </c>
      <c r="K22" s="220">
        <f t="shared" si="4"/>
        <v>0</v>
      </c>
      <c r="L22" s="220">
        <f t="shared" si="4"/>
        <v>0</v>
      </c>
      <c r="M22" s="220">
        <f t="shared" si="4"/>
        <v>0</v>
      </c>
      <c r="N22" s="220">
        <f t="shared" si="4"/>
        <v>0</v>
      </c>
      <c r="O22" s="220">
        <f t="shared" si="4"/>
        <v>0</v>
      </c>
      <c r="P22" s="220">
        <f t="shared" si="4"/>
        <v>0</v>
      </c>
      <c r="Q22" s="220">
        <f t="shared" si="4"/>
        <v>0</v>
      </c>
      <c r="R22" s="220">
        <f t="shared" si="4"/>
        <v>0</v>
      </c>
      <c r="S22" s="220">
        <f t="shared" si="4"/>
        <v>80</v>
      </c>
      <c r="T22" s="220">
        <f t="shared" si="4"/>
        <v>80</v>
      </c>
      <c r="U22" s="220"/>
      <c r="V22" s="221">
        <f t="shared" ref="V22:AL22" si="5">SUM(V19:V21)</f>
        <v>4</v>
      </c>
      <c r="W22" s="220">
        <f t="shared" si="5"/>
        <v>0</v>
      </c>
      <c r="X22" s="220">
        <f t="shared" si="5"/>
        <v>0</v>
      </c>
      <c r="Y22" s="220">
        <f t="shared" si="5"/>
        <v>0</v>
      </c>
      <c r="Z22" s="220">
        <f t="shared" si="5"/>
        <v>0</v>
      </c>
      <c r="AA22" s="220">
        <f t="shared" si="5"/>
        <v>0</v>
      </c>
      <c r="AB22" s="220">
        <f t="shared" si="5"/>
        <v>0</v>
      </c>
      <c r="AC22" s="220">
        <f t="shared" si="5"/>
        <v>0</v>
      </c>
      <c r="AD22" s="220">
        <f t="shared" si="5"/>
        <v>0</v>
      </c>
      <c r="AE22" s="220">
        <f t="shared" si="5"/>
        <v>0</v>
      </c>
      <c r="AF22" s="220">
        <f t="shared" si="5"/>
        <v>0</v>
      </c>
      <c r="AG22" s="220">
        <f t="shared" si="5"/>
        <v>0</v>
      </c>
      <c r="AH22" s="220">
        <f t="shared" si="5"/>
        <v>0</v>
      </c>
      <c r="AI22" s="220">
        <f>SUM(AI19:AI21)</f>
        <v>0</v>
      </c>
      <c r="AJ22" s="220">
        <f t="shared" si="5"/>
        <v>0</v>
      </c>
      <c r="AK22" s="220">
        <f t="shared" si="5"/>
        <v>0</v>
      </c>
      <c r="AL22" s="220">
        <f t="shared" si="5"/>
        <v>0</v>
      </c>
      <c r="AM22" s="220"/>
      <c r="AN22" s="221">
        <f t="shared" ref="AN22:AP22" si="6">SUM(AN19:AN21)</f>
        <v>0</v>
      </c>
      <c r="AO22" s="220">
        <f>SUM(AO19:AO21)</f>
        <v>80</v>
      </c>
      <c r="AP22" s="221">
        <f t="shared" si="6"/>
        <v>4</v>
      </c>
    </row>
    <row r="23" spans="2:42" ht="15" customHeight="1" thickBot="1" x14ac:dyDescent="0.25">
      <c r="B23" s="377" t="s">
        <v>79</v>
      </c>
      <c r="C23" s="378"/>
      <c r="D23" s="378"/>
      <c r="E23" s="378"/>
      <c r="F23" s="378"/>
      <c r="G23" s="378"/>
      <c r="H23" s="378"/>
      <c r="I23" s="378"/>
      <c r="J23" s="378"/>
      <c r="K23" s="378"/>
      <c r="L23" s="378"/>
      <c r="M23" s="378"/>
      <c r="N23" s="378"/>
      <c r="O23" s="378"/>
      <c r="P23" s="378"/>
      <c r="Q23" s="378"/>
      <c r="R23" s="378"/>
      <c r="S23" s="378"/>
      <c r="T23" s="378"/>
      <c r="U23" s="378"/>
      <c r="V23" s="378"/>
      <c r="W23" s="378"/>
      <c r="X23" s="378"/>
      <c r="Y23" s="378"/>
      <c r="Z23" s="378"/>
      <c r="AA23" s="378"/>
      <c r="AB23" s="378"/>
      <c r="AC23" s="378"/>
      <c r="AD23" s="378"/>
      <c r="AE23" s="378"/>
      <c r="AF23" s="378"/>
      <c r="AG23" s="378"/>
      <c r="AH23" s="378"/>
      <c r="AI23" s="378"/>
      <c r="AJ23" s="378"/>
      <c r="AK23" s="378"/>
      <c r="AL23" s="378"/>
      <c r="AM23" s="378"/>
      <c r="AN23" s="378"/>
      <c r="AO23" s="378"/>
      <c r="AP23" s="379"/>
    </row>
    <row r="24" spans="2:42" ht="16.5" customHeight="1" x14ac:dyDescent="0.2">
      <c r="B24" s="222">
        <v>5</v>
      </c>
      <c r="C24" s="199" t="s">
        <v>225</v>
      </c>
      <c r="D24" s="223" t="s">
        <v>245</v>
      </c>
      <c r="E24" s="224"/>
      <c r="F24" s="202">
        <v>5</v>
      </c>
      <c r="G24" s="202"/>
      <c r="H24" s="208"/>
      <c r="I24" s="208"/>
      <c r="J24" s="208"/>
      <c r="K24" s="208"/>
      <c r="L24" s="208"/>
      <c r="M24" s="208"/>
      <c r="N24" s="208"/>
      <c r="O24" s="208"/>
      <c r="P24" s="202"/>
      <c r="Q24" s="208"/>
      <c r="R24" s="202"/>
      <c r="S24" s="207">
        <f t="shared" ref="S24" si="7">SUM(E24:P24)</f>
        <v>5</v>
      </c>
      <c r="T24" s="207">
        <f t="shared" ref="T24" si="8">SUM(E24:R24)</f>
        <v>5</v>
      </c>
      <c r="U24" s="225" t="s">
        <v>242</v>
      </c>
      <c r="V24" s="226">
        <v>6</v>
      </c>
      <c r="W24" s="227"/>
      <c r="X24" s="228"/>
      <c r="Y24" s="229"/>
      <c r="Z24" s="228"/>
      <c r="AA24" s="228"/>
      <c r="AB24" s="228"/>
      <c r="AC24" s="228"/>
      <c r="AD24" s="228"/>
      <c r="AE24" s="230"/>
      <c r="AF24" s="230"/>
      <c r="AG24" s="230"/>
      <c r="AH24" s="230"/>
      <c r="AI24" s="230"/>
      <c r="AJ24" s="229"/>
      <c r="AK24" s="207"/>
      <c r="AL24" s="207"/>
      <c r="AM24" s="231"/>
      <c r="AN24" s="232"/>
      <c r="AO24" s="214">
        <f t="shared" ref="AO24:AO25" si="9">T24+AL24</f>
        <v>5</v>
      </c>
      <c r="AP24" s="212">
        <f t="shared" ref="AP24:AP25" si="10">V24+AN24</f>
        <v>6</v>
      </c>
    </row>
    <row r="25" spans="2:42" ht="16.5" customHeight="1" thickBot="1" x14ac:dyDescent="0.25">
      <c r="B25" s="222">
        <v>6</v>
      </c>
      <c r="C25" s="199" t="s">
        <v>225</v>
      </c>
      <c r="D25" s="223" t="s">
        <v>246</v>
      </c>
      <c r="E25" s="224"/>
      <c r="F25" s="202"/>
      <c r="G25" s="202"/>
      <c r="H25" s="208"/>
      <c r="I25" s="208"/>
      <c r="J25" s="208"/>
      <c r="K25" s="208"/>
      <c r="L25" s="208"/>
      <c r="M25" s="208"/>
      <c r="N25" s="208"/>
      <c r="O25" s="208"/>
      <c r="P25" s="202"/>
      <c r="Q25" s="208"/>
      <c r="R25" s="202"/>
      <c r="S25" s="207"/>
      <c r="T25" s="207"/>
      <c r="U25" s="203"/>
      <c r="V25" s="226"/>
      <c r="W25" s="224"/>
      <c r="X25" s="202">
        <v>5</v>
      </c>
      <c r="Y25" s="202"/>
      <c r="Z25" s="208"/>
      <c r="AA25" s="208"/>
      <c r="AB25" s="208"/>
      <c r="AC25" s="208"/>
      <c r="AD25" s="208"/>
      <c r="AE25" s="208"/>
      <c r="AF25" s="208"/>
      <c r="AG25" s="208"/>
      <c r="AH25" s="202"/>
      <c r="AI25" s="208"/>
      <c r="AJ25" s="202"/>
      <c r="AK25" s="207">
        <f t="shared" ref="AK25" si="11">SUM(W25:AH25)</f>
        <v>5</v>
      </c>
      <c r="AL25" s="207">
        <f t="shared" ref="AL25" si="12">SUM(W25:AJ25)</f>
        <v>5</v>
      </c>
      <c r="AM25" s="203" t="s">
        <v>242</v>
      </c>
      <c r="AN25" s="226">
        <v>6</v>
      </c>
      <c r="AO25" s="214">
        <f t="shared" si="9"/>
        <v>5</v>
      </c>
      <c r="AP25" s="212">
        <f t="shared" si="10"/>
        <v>6</v>
      </c>
    </row>
    <row r="26" spans="2:42" ht="15" customHeight="1" thickBot="1" x14ac:dyDescent="0.25">
      <c r="B26" s="380" t="s">
        <v>44</v>
      </c>
      <c r="C26" s="381"/>
      <c r="D26" s="383"/>
      <c r="E26" s="220">
        <f t="shared" ref="E26:T26" si="13">SUM(E24:E25)</f>
        <v>0</v>
      </c>
      <c r="F26" s="220">
        <f t="shared" si="13"/>
        <v>5</v>
      </c>
      <c r="G26" s="220">
        <f t="shared" si="13"/>
        <v>0</v>
      </c>
      <c r="H26" s="220">
        <f t="shared" si="13"/>
        <v>0</v>
      </c>
      <c r="I26" s="220">
        <f t="shared" si="13"/>
        <v>0</v>
      </c>
      <c r="J26" s="220">
        <f t="shared" si="13"/>
        <v>0</v>
      </c>
      <c r="K26" s="220">
        <f t="shared" si="13"/>
        <v>0</v>
      </c>
      <c r="L26" s="220">
        <f t="shared" si="13"/>
        <v>0</v>
      </c>
      <c r="M26" s="220">
        <f t="shared" si="13"/>
        <v>0</v>
      </c>
      <c r="N26" s="220">
        <f t="shared" si="13"/>
        <v>0</v>
      </c>
      <c r="O26" s="220">
        <f t="shared" si="13"/>
        <v>0</v>
      </c>
      <c r="P26" s="220">
        <f t="shared" si="13"/>
        <v>0</v>
      </c>
      <c r="Q26" s="220">
        <f t="shared" si="13"/>
        <v>0</v>
      </c>
      <c r="R26" s="220">
        <f t="shared" si="13"/>
        <v>0</v>
      </c>
      <c r="S26" s="220">
        <f t="shared" si="13"/>
        <v>5</v>
      </c>
      <c r="T26" s="220">
        <f t="shared" si="13"/>
        <v>5</v>
      </c>
      <c r="U26" s="220"/>
      <c r="V26" s="221">
        <f t="shared" ref="V26:AL26" si="14">SUM(V24:V25)</f>
        <v>6</v>
      </c>
      <c r="W26" s="220">
        <f t="shared" si="14"/>
        <v>0</v>
      </c>
      <c r="X26" s="220">
        <f t="shared" si="14"/>
        <v>5</v>
      </c>
      <c r="Y26" s="220">
        <f t="shared" si="14"/>
        <v>0</v>
      </c>
      <c r="Z26" s="220">
        <f t="shared" si="14"/>
        <v>0</v>
      </c>
      <c r="AA26" s="220">
        <f t="shared" si="14"/>
        <v>0</v>
      </c>
      <c r="AB26" s="220">
        <f t="shared" si="14"/>
        <v>0</v>
      </c>
      <c r="AC26" s="220">
        <f t="shared" si="14"/>
        <v>0</v>
      </c>
      <c r="AD26" s="220">
        <f t="shared" si="14"/>
        <v>0</v>
      </c>
      <c r="AE26" s="220">
        <f t="shared" si="14"/>
        <v>0</v>
      </c>
      <c r="AF26" s="220">
        <f t="shared" si="14"/>
        <v>0</v>
      </c>
      <c r="AG26" s="220">
        <f t="shared" si="14"/>
        <v>0</v>
      </c>
      <c r="AH26" s="220">
        <f t="shared" si="14"/>
        <v>0</v>
      </c>
      <c r="AI26" s="220">
        <f t="shared" si="14"/>
        <v>0</v>
      </c>
      <c r="AJ26" s="220">
        <f t="shared" si="14"/>
        <v>0</v>
      </c>
      <c r="AK26" s="220">
        <f t="shared" si="14"/>
        <v>5</v>
      </c>
      <c r="AL26" s="220">
        <f t="shared" si="14"/>
        <v>5</v>
      </c>
      <c r="AM26" s="220"/>
      <c r="AN26" s="221">
        <f>SUM(AN24:AN25)</f>
        <v>6</v>
      </c>
      <c r="AO26" s="220">
        <f>SUM(AO24:AO25)</f>
        <v>10</v>
      </c>
      <c r="AP26" s="221">
        <f>SUM(AP24:AP25)</f>
        <v>12</v>
      </c>
    </row>
    <row r="27" spans="2:42" ht="15" customHeight="1" thickBot="1" x14ac:dyDescent="0.25">
      <c r="B27" s="377" t="s">
        <v>123</v>
      </c>
      <c r="C27" s="378"/>
      <c r="D27" s="378"/>
      <c r="E27" s="378"/>
      <c r="F27" s="378"/>
      <c r="G27" s="378"/>
      <c r="H27" s="378"/>
      <c r="I27" s="378"/>
      <c r="J27" s="378"/>
      <c r="K27" s="378"/>
      <c r="L27" s="378"/>
      <c r="M27" s="378"/>
      <c r="N27" s="378"/>
      <c r="O27" s="378"/>
      <c r="P27" s="378"/>
      <c r="Q27" s="378"/>
      <c r="R27" s="378"/>
      <c r="S27" s="378"/>
      <c r="T27" s="378"/>
      <c r="U27" s="378"/>
      <c r="V27" s="378"/>
      <c r="W27" s="378"/>
      <c r="X27" s="378"/>
      <c r="Y27" s="378"/>
      <c r="Z27" s="378"/>
      <c r="AA27" s="378"/>
      <c r="AB27" s="378"/>
      <c r="AC27" s="378"/>
      <c r="AD27" s="378"/>
      <c r="AE27" s="378"/>
      <c r="AF27" s="378"/>
      <c r="AG27" s="378"/>
      <c r="AH27" s="378"/>
      <c r="AI27" s="378"/>
      <c r="AJ27" s="378"/>
      <c r="AK27" s="378"/>
      <c r="AL27" s="378"/>
      <c r="AM27" s="378"/>
      <c r="AN27" s="378"/>
      <c r="AO27" s="378"/>
      <c r="AP27" s="379"/>
    </row>
    <row r="28" spans="2:42" ht="13.5" thickBot="1" x14ac:dyDescent="0.25">
      <c r="B28" s="213">
        <v>7</v>
      </c>
      <c r="C28" s="199" t="s">
        <v>225</v>
      </c>
      <c r="D28" s="233" t="s">
        <v>145</v>
      </c>
      <c r="E28" s="234"/>
      <c r="F28" s="235"/>
      <c r="G28" s="235"/>
      <c r="H28" s="236"/>
      <c r="I28" s="236"/>
      <c r="J28" s="236"/>
      <c r="K28" s="236"/>
      <c r="L28" s="236"/>
      <c r="M28" s="236"/>
      <c r="N28" s="236"/>
      <c r="O28" s="236"/>
      <c r="P28" s="236"/>
      <c r="Q28" s="236"/>
      <c r="R28" s="235"/>
      <c r="S28" s="237"/>
      <c r="T28" s="237"/>
      <c r="U28" s="238"/>
      <c r="V28" s="239"/>
      <c r="W28" s="224"/>
      <c r="X28" s="240"/>
      <c r="Y28" s="208"/>
      <c r="Z28" s="208"/>
      <c r="AA28" s="208"/>
      <c r="AB28" s="208"/>
      <c r="AC28" s="208"/>
      <c r="AD28" s="208"/>
      <c r="AE28" s="208"/>
      <c r="AF28" s="208"/>
      <c r="AG28" s="208"/>
      <c r="AH28" s="208"/>
      <c r="AI28" s="208">
        <v>510</v>
      </c>
      <c r="AJ28" s="208"/>
      <c r="AK28" s="207">
        <f t="shared" ref="AK28" si="15">SUM(W28:AH28)</f>
        <v>0</v>
      </c>
      <c r="AL28" s="207">
        <f t="shared" ref="AL28" si="16">SUM(W28:AJ28)</f>
        <v>510</v>
      </c>
      <c r="AM28" s="203" t="s">
        <v>105</v>
      </c>
      <c r="AN28" s="226">
        <f t="shared" ref="AN28" si="17">IF(AL28=0,0,IF(AL28&lt;25,0.5,TRUNC(AL28/25)))+IF(AM28="E",1,0)</f>
        <v>20</v>
      </c>
      <c r="AO28" s="241">
        <f t="shared" ref="AO28" si="18">AL28</f>
        <v>510</v>
      </c>
      <c r="AP28" s="242">
        <f t="shared" ref="AP28" si="19">AN28</f>
        <v>20</v>
      </c>
    </row>
    <row r="29" spans="2:42" ht="15" customHeight="1" thickBot="1" x14ac:dyDescent="0.25">
      <c r="B29" s="380" t="s">
        <v>44</v>
      </c>
      <c r="C29" s="381"/>
      <c r="D29" s="383"/>
      <c r="E29" s="220">
        <f>SUM(E28:E28)</f>
        <v>0</v>
      </c>
      <c r="F29" s="220">
        <f t="shared" ref="F29:AO29" si="20">SUM(F28:F28)</f>
        <v>0</v>
      </c>
      <c r="G29" s="220">
        <f t="shared" si="20"/>
        <v>0</v>
      </c>
      <c r="H29" s="220">
        <f t="shared" si="20"/>
        <v>0</v>
      </c>
      <c r="I29" s="220">
        <f t="shared" si="20"/>
        <v>0</v>
      </c>
      <c r="J29" s="220">
        <f t="shared" si="20"/>
        <v>0</v>
      </c>
      <c r="K29" s="220">
        <f t="shared" si="20"/>
        <v>0</v>
      </c>
      <c r="L29" s="220">
        <f t="shared" si="20"/>
        <v>0</v>
      </c>
      <c r="M29" s="220">
        <f t="shared" si="20"/>
        <v>0</v>
      </c>
      <c r="N29" s="220">
        <f t="shared" si="20"/>
        <v>0</v>
      </c>
      <c r="O29" s="220">
        <f t="shared" si="20"/>
        <v>0</v>
      </c>
      <c r="P29" s="220">
        <f t="shared" si="20"/>
        <v>0</v>
      </c>
      <c r="Q29" s="220">
        <f t="shared" si="20"/>
        <v>0</v>
      </c>
      <c r="R29" s="220">
        <f t="shared" si="20"/>
        <v>0</v>
      </c>
      <c r="S29" s="220">
        <f t="shared" si="20"/>
        <v>0</v>
      </c>
      <c r="T29" s="220">
        <f t="shared" si="20"/>
        <v>0</v>
      </c>
      <c r="U29" s="220"/>
      <c r="V29" s="221">
        <f t="shared" si="20"/>
        <v>0</v>
      </c>
      <c r="W29" s="220">
        <f t="shared" si="20"/>
        <v>0</v>
      </c>
      <c r="X29" s="220">
        <f t="shared" si="20"/>
        <v>0</v>
      </c>
      <c r="Y29" s="220">
        <f t="shared" si="20"/>
        <v>0</v>
      </c>
      <c r="Z29" s="220">
        <f t="shared" si="20"/>
        <v>0</v>
      </c>
      <c r="AA29" s="220">
        <f t="shared" si="20"/>
        <v>0</v>
      </c>
      <c r="AB29" s="220">
        <f t="shared" si="20"/>
        <v>0</v>
      </c>
      <c r="AC29" s="220">
        <f t="shared" si="20"/>
        <v>0</v>
      </c>
      <c r="AD29" s="220">
        <f t="shared" si="20"/>
        <v>0</v>
      </c>
      <c r="AE29" s="220">
        <f t="shared" si="20"/>
        <v>0</v>
      </c>
      <c r="AF29" s="220">
        <f t="shared" si="20"/>
        <v>0</v>
      </c>
      <c r="AG29" s="220">
        <f t="shared" si="20"/>
        <v>0</v>
      </c>
      <c r="AH29" s="220">
        <f t="shared" si="20"/>
        <v>0</v>
      </c>
      <c r="AI29" s="220">
        <f t="shared" si="20"/>
        <v>510</v>
      </c>
      <c r="AJ29" s="220">
        <f t="shared" si="20"/>
        <v>0</v>
      </c>
      <c r="AK29" s="220">
        <f t="shared" si="20"/>
        <v>0</v>
      </c>
      <c r="AL29" s="220">
        <f t="shared" si="20"/>
        <v>510</v>
      </c>
      <c r="AM29" s="220"/>
      <c r="AN29" s="221">
        <f t="shared" si="20"/>
        <v>20</v>
      </c>
      <c r="AO29" s="220">
        <f t="shared" si="20"/>
        <v>510</v>
      </c>
      <c r="AP29" s="221">
        <f>SUM(AP28:AP28)</f>
        <v>20</v>
      </c>
    </row>
    <row r="30" spans="2:42" ht="15" customHeight="1" thickBot="1" x14ac:dyDescent="0.25">
      <c r="B30" s="377" t="s">
        <v>102</v>
      </c>
      <c r="C30" s="378"/>
      <c r="D30" s="378"/>
      <c r="E30" s="378"/>
      <c r="F30" s="378"/>
      <c r="G30" s="378"/>
      <c r="H30" s="378"/>
      <c r="I30" s="378"/>
      <c r="J30" s="378"/>
      <c r="K30" s="378"/>
      <c r="L30" s="378"/>
      <c r="M30" s="378"/>
      <c r="N30" s="378"/>
      <c r="O30" s="378"/>
      <c r="P30" s="378"/>
      <c r="Q30" s="378"/>
      <c r="R30" s="378"/>
      <c r="S30" s="378"/>
      <c r="T30" s="378"/>
      <c r="U30" s="378"/>
      <c r="V30" s="378"/>
      <c r="W30" s="378"/>
      <c r="X30" s="378"/>
      <c r="Y30" s="378"/>
      <c r="Z30" s="378"/>
      <c r="AA30" s="378"/>
      <c r="AB30" s="378"/>
      <c r="AC30" s="378"/>
      <c r="AD30" s="378"/>
      <c r="AE30" s="378"/>
      <c r="AF30" s="378"/>
      <c r="AG30" s="378"/>
      <c r="AH30" s="378"/>
      <c r="AI30" s="378"/>
      <c r="AJ30" s="378"/>
      <c r="AK30" s="378"/>
      <c r="AL30" s="378"/>
      <c r="AM30" s="378"/>
      <c r="AN30" s="378"/>
      <c r="AO30" s="378"/>
      <c r="AP30" s="379"/>
    </row>
    <row r="31" spans="2:42" ht="15" customHeight="1" x14ac:dyDescent="0.2">
      <c r="B31" s="222">
        <v>13</v>
      </c>
      <c r="C31" s="243" t="s">
        <v>226</v>
      </c>
      <c r="D31" s="244" t="s">
        <v>154</v>
      </c>
      <c r="E31" s="245"/>
      <c r="F31" s="207"/>
      <c r="G31" s="207">
        <v>30</v>
      </c>
      <c r="H31" s="207"/>
      <c r="I31" s="207"/>
      <c r="J31" s="207"/>
      <c r="K31" s="207"/>
      <c r="L31" s="207"/>
      <c r="M31" s="207"/>
      <c r="N31" s="207"/>
      <c r="O31" s="207"/>
      <c r="P31" s="207"/>
      <c r="Q31" s="207"/>
      <c r="R31" s="229"/>
      <c r="S31" s="207">
        <f t="shared" ref="S31:S32" si="21">SUM(E31:P31)</f>
        <v>30</v>
      </c>
      <c r="T31" s="207">
        <f t="shared" ref="T31:T32" si="22">SUM(E31:R31)</f>
        <v>30</v>
      </c>
      <c r="U31" s="203" t="s">
        <v>242</v>
      </c>
      <c r="V31" s="246">
        <v>2</v>
      </c>
      <c r="W31" s="247"/>
      <c r="X31" s="205"/>
      <c r="Y31" s="202"/>
      <c r="Z31" s="205"/>
      <c r="AA31" s="205"/>
      <c r="AB31" s="205"/>
      <c r="AC31" s="205"/>
      <c r="AD31" s="205"/>
      <c r="AE31" s="206"/>
      <c r="AF31" s="206"/>
      <c r="AG31" s="206"/>
      <c r="AH31" s="206"/>
      <c r="AI31" s="206"/>
      <c r="AJ31" s="202"/>
      <c r="AK31" s="207"/>
      <c r="AL31" s="208"/>
      <c r="AM31" s="209"/>
      <c r="AN31" s="210"/>
      <c r="AO31" s="214">
        <f t="shared" ref="AO31:AO32" si="23">T31+AL31</f>
        <v>30</v>
      </c>
      <c r="AP31" s="212">
        <f t="shared" ref="AP31:AP32" si="24">V31+AN31</f>
        <v>2</v>
      </c>
    </row>
    <row r="32" spans="2:42" ht="15" customHeight="1" x14ac:dyDescent="0.2">
      <c r="B32" s="222">
        <v>14</v>
      </c>
      <c r="C32" s="243" t="s">
        <v>226</v>
      </c>
      <c r="D32" s="244" t="s">
        <v>155</v>
      </c>
      <c r="E32" s="245"/>
      <c r="F32" s="207"/>
      <c r="G32" s="207">
        <v>30</v>
      </c>
      <c r="H32" s="207"/>
      <c r="I32" s="207"/>
      <c r="J32" s="207"/>
      <c r="K32" s="207"/>
      <c r="L32" s="207"/>
      <c r="M32" s="207"/>
      <c r="N32" s="207"/>
      <c r="O32" s="207"/>
      <c r="P32" s="207"/>
      <c r="Q32" s="207"/>
      <c r="R32" s="229"/>
      <c r="S32" s="207">
        <f t="shared" si="21"/>
        <v>30</v>
      </c>
      <c r="T32" s="207">
        <f t="shared" si="22"/>
        <v>30</v>
      </c>
      <c r="U32" s="203" t="s">
        <v>242</v>
      </c>
      <c r="V32" s="246">
        <v>2</v>
      </c>
      <c r="W32" s="247"/>
      <c r="X32" s="205"/>
      <c r="Y32" s="202"/>
      <c r="Z32" s="205"/>
      <c r="AA32" s="205"/>
      <c r="AB32" s="205"/>
      <c r="AC32" s="205"/>
      <c r="AD32" s="205"/>
      <c r="AE32" s="206"/>
      <c r="AF32" s="206"/>
      <c r="AG32" s="206"/>
      <c r="AH32" s="206"/>
      <c r="AI32" s="206"/>
      <c r="AJ32" s="202"/>
      <c r="AK32" s="207"/>
      <c r="AL32" s="208"/>
      <c r="AM32" s="209"/>
      <c r="AN32" s="210"/>
      <c r="AO32" s="214">
        <f t="shared" si="23"/>
        <v>30</v>
      </c>
      <c r="AP32" s="212">
        <f t="shared" si="24"/>
        <v>2</v>
      </c>
    </row>
    <row r="33" spans="2:42" ht="15" customHeight="1" x14ac:dyDescent="0.2">
      <c r="B33" s="222">
        <v>15</v>
      </c>
      <c r="C33" s="243" t="s">
        <v>226</v>
      </c>
      <c r="D33" s="244" t="s">
        <v>156</v>
      </c>
      <c r="E33" s="245"/>
      <c r="F33" s="207"/>
      <c r="G33" s="207">
        <v>30</v>
      </c>
      <c r="H33" s="207"/>
      <c r="I33" s="207"/>
      <c r="J33" s="207"/>
      <c r="K33" s="207"/>
      <c r="L33" s="207"/>
      <c r="M33" s="207"/>
      <c r="N33" s="207"/>
      <c r="O33" s="207"/>
      <c r="P33" s="207"/>
      <c r="Q33" s="207"/>
      <c r="R33" s="229"/>
      <c r="S33" s="207">
        <f t="shared" ref="S33" si="25">SUM(E33:P33)</f>
        <v>30</v>
      </c>
      <c r="T33" s="207">
        <f t="shared" ref="T33" si="26">SUM(E33:R33)</f>
        <v>30</v>
      </c>
      <c r="U33" s="203" t="s">
        <v>242</v>
      </c>
      <c r="V33" s="246">
        <v>2</v>
      </c>
      <c r="W33" s="247"/>
      <c r="X33" s="205"/>
      <c r="Y33" s="202"/>
      <c r="Z33" s="205"/>
      <c r="AA33" s="205"/>
      <c r="AB33" s="205"/>
      <c r="AC33" s="205"/>
      <c r="AD33" s="205"/>
      <c r="AE33" s="206"/>
      <c r="AF33" s="206"/>
      <c r="AG33" s="206"/>
      <c r="AH33" s="206"/>
      <c r="AI33" s="206"/>
      <c r="AJ33" s="202"/>
      <c r="AK33" s="207"/>
      <c r="AL33" s="208"/>
      <c r="AM33" s="209"/>
      <c r="AN33" s="210"/>
      <c r="AO33" s="214">
        <f t="shared" ref="AO33:AO35" si="27">T33+AL33</f>
        <v>30</v>
      </c>
      <c r="AP33" s="212">
        <f t="shared" ref="AP33:AP35" si="28">V33+AN33</f>
        <v>2</v>
      </c>
    </row>
    <row r="34" spans="2:42" ht="15" customHeight="1" x14ac:dyDescent="0.2">
      <c r="B34" s="222">
        <v>16</v>
      </c>
      <c r="C34" s="243" t="s">
        <v>226</v>
      </c>
      <c r="D34" s="244" t="s">
        <v>157</v>
      </c>
      <c r="E34" s="245"/>
      <c r="F34" s="207"/>
      <c r="G34" s="207">
        <v>30</v>
      </c>
      <c r="H34" s="207"/>
      <c r="I34" s="207"/>
      <c r="J34" s="207"/>
      <c r="K34" s="207"/>
      <c r="L34" s="207"/>
      <c r="M34" s="207"/>
      <c r="N34" s="207"/>
      <c r="O34" s="207"/>
      <c r="P34" s="207"/>
      <c r="Q34" s="207"/>
      <c r="R34" s="229"/>
      <c r="S34" s="207">
        <f t="shared" ref="S34:S36" si="29">SUM(E34:P34)</f>
        <v>30</v>
      </c>
      <c r="T34" s="207">
        <f t="shared" ref="T34:T36" si="30">SUM(E34:R34)</f>
        <v>30</v>
      </c>
      <c r="U34" s="203" t="s">
        <v>242</v>
      </c>
      <c r="V34" s="246">
        <v>2</v>
      </c>
      <c r="W34" s="247"/>
      <c r="X34" s="205"/>
      <c r="Y34" s="202"/>
      <c r="Z34" s="205"/>
      <c r="AA34" s="205"/>
      <c r="AB34" s="205"/>
      <c r="AC34" s="205"/>
      <c r="AD34" s="205"/>
      <c r="AE34" s="206"/>
      <c r="AF34" s="206"/>
      <c r="AG34" s="206"/>
      <c r="AH34" s="206"/>
      <c r="AI34" s="206"/>
      <c r="AJ34" s="202"/>
      <c r="AK34" s="207"/>
      <c r="AL34" s="208"/>
      <c r="AM34" s="209"/>
      <c r="AN34" s="210"/>
      <c r="AO34" s="214">
        <f t="shared" ref="AO34" si="31">T34+AL34</f>
        <v>30</v>
      </c>
      <c r="AP34" s="212">
        <f t="shared" ref="AP34" si="32">V34+AN34</f>
        <v>2</v>
      </c>
    </row>
    <row r="35" spans="2:42" ht="15" customHeight="1" x14ac:dyDescent="0.2">
      <c r="B35" s="222">
        <v>17</v>
      </c>
      <c r="C35" s="243" t="s">
        <v>226</v>
      </c>
      <c r="D35" s="244" t="s">
        <v>158</v>
      </c>
      <c r="E35" s="245"/>
      <c r="F35" s="207"/>
      <c r="G35" s="207">
        <v>30</v>
      </c>
      <c r="H35" s="207"/>
      <c r="I35" s="207"/>
      <c r="J35" s="207"/>
      <c r="K35" s="207"/>
      <c r="L35" s="207"/>
      <c r="M35" s="207"/>
      <c r="N35" s="207"/>
      <c r="O35" s="207"/>
      <c r="P35" s="207"/>
      <c r="Q35" s="207"/>
      <c r="R35" s="229"/>
      <c r="S35" s="207">
        <f t="shared" si="29"/>
        <v>30</v>
      </c>
      <c r="T35" s="207">
        <f t="shared" si="30"/>
        <v>30</v>
      </c>
      <c r="U35" s="203" t="s">
        <v>242</v>
      </c>
      <c r="V35" s="246">
        <v>2</v>
      </c>
      <c r="W35" s="245"/>
      <c r="X35" s="207"/>
      <c r="Y35" s="207"/>
      <c r="Z35" s="207"/>
      <c r="AA35" s="207"/>
      <c r="AB35" s="207"/>
      <c r="AC35" s="207"/>
      <c r="AD35" s="207"/>
      <c r="AE35" s="207"/>
      <c r="AF35" s="207"/>
      <c r="AG35" s="207"/>
      <c r="AH35" s="207"/>
      <c r="AI35" s="207"/>
      <c r="AJ35" s="229"/>
      <c r="AK35" s="207"/>
      <c r="AL35" s="207"/>
      <c r="AM35" s="225"/>
      <c r="AN35" s="246"/>
      <c r="AO35" s="214">
        <f t="shared" si="27"/>
        <v>30</v>
      </c>
      <c r="AP35" s="212">
        <f t="shared" si="28"/>
        <v>2</v>
      </c>
    </row>
    <row r="36" spans="2:42" ht="15" customHeight="1" thickBot="1" x14ac:dyDescent="0.25">
      <c r="B36" s="222">
        <v>18</v>
      </c>
      <c r="C36" s="243" t="s">
        <v>226</v>
      </c>
      <c r="D36" s="244" t="s">
        <v>211</v>
      </c>
      <c r="E36" s="245"/>
      <c r="F36" s="207"/>
      <c r="G36" s="207">
        <v>30</v>
      </c>
      <c r="H36" s="207"/>
      <c r="I36" s="207"/>
      <c r="J36" s="207"/>
      <c r="K36" s="207"/>
      <c r="L36" s="207"/>
      <c r="M36" s="207"/>
      <c r="N36" s="207"/>
      <c r="O36" s="207"/>
      <c r="P36" s="207"/>
      <c r="Q36" s="207"/>
      <c r="R36" s="229"/>
      <c r="S36" s="207">
        <f t="shared" si="29"/>
        <v>30</v>
      </c>
      <c r="T36" s="207">
        <f t="shared" si="30"/>
        <v>30</v>
      </c>
      <c r="U36" s="203" t="s">
        <v>242</v>
      </c>
      <c r="V36" s="246">
        <v>2</v>
      </c>
      <c r="W36" s="245"/>
      <c r="X36" s="207"/>
      <c r="Y36" s="207"/>
      <c r="Z36" s="207"/>
      <c r="AA36" s="207"/>
      <c r="AB36" s="207"/>
      <c r="AC36" s="207"/>
      <c r="AD36" s="207"/>
      <c r="AE36" s="207"/>
      <c r="AF36" s="207"/>
      <c r="AG36" s="207"/>
      <c r="AH36" s="207"/>
      <c r="AI36" s="207"/>
      <c r="AJ36" s="229"/>
      <c r="AK36" s="207"/>
      <c r="AL36" s="207"/>
      <c r="AM36" s="225"/>
      <c r="AN36" s="246"/>
      <c r="AO36" s="214">
        <f t="shared" ref="AO36" si="33">T36+AL36</f>
        <v>30</v>
      </c>
      <c r="AP36" s="212">
        <f t="shared" ref="AP36" si="34">V36+AN36</f>
        <v>2</v>
      </c>
    </row>
    <row r="37" spans="2:42" ht="15" customHeight="1" thickBot="1" x14ac:dyDescent="0.25">
      <c r="B37" s="380" t="s">
        <v>44</v>
      </c>
      <c r="C37" s="381"/>
      <c r="D37" s="381"/>
      <c r="E37" s="220">
        <f t="shared" ref="E37:T37" si="35">SUM(E31:E36)</f>
        <v>0</v>
      </c>
      <c r="F37" s="220">
        <f t="shared" si="35"/>
        <v>0</v>
      </c>
      <c r="G37" s="220">
        <f t="shared" si="35"/>
        <v>180</v>
      </c>
      <c r="H37" s="220">
        <f t="shared" si="35"/>
        <v>0</v>
      </c>
      <c r="I37" s="220">
        <f t="shared" si="35"/>
        <v>0</v>
      </c>
      <c r="J37" s="220">
        <f t="shared" si="35"/>
        <v>0</v>
      </c>
      <c r="K37" s="220">
        <f t="shared" si="35"/>
        <v>0</v>
      </c>
      <c r="L37" s="220">
        <f t="shared" si="35"/>
        <v>0</v>
      </c>
      <c r="M37" s="220">
        <f t="shared" si="35"/>
        <v>0</v>
      </c>
      <c r="N37" s="220">
        <f t="shared" si="35"/>
        <v>0</v>
      </c>
      <c r="O37" s="220">
        <f t="shared" si="35"/>
        <v>0</v>
      </c>
      <c r="P37" s="220">
        <f t="shared" si="35"/>
        <v>0</v>
      </c>
      <c r="Q37" s="220">
        <f t="shared" si="35"/>
        <v>0</v>
      </c>
      <c r="R37" s="220">
        <f t="shared" si="35"/>
        <v>0</v>
      </c>
      <c r="S37" s="220">
        <f t="shared" si="35"/>
        <v>180</v>
      </c>
      <c r="T37" s="220">
        <f t="shared" si="35"/>
        <v>180</v>
      </c>
      <c r="U37" s="220"/>
      <c r="V37" s="221">
        <f t="shared" ref="V37:AL37" si="36">SUM(V31:V36)</f>
        <v>12</v>
      </c>
      <c r="W37" s="220">
        <f t="shared" si="36"/>
        <v>0</v>
      </c>
      <c r="X37" s="220">
        <f t="shared" si="36"/>
        <v>0</v>
      </c>
      <c r="Y37" s="220">
        <f t="shared" si="36"/>
        <v>0</v>
      </c>
      <c r="Z37" s="220">
        <f t="shared" si="36"/>
        <v>0</v>
      </c>
      <c r="AA37" s="220">
        <f t="shared" si="36"/>
        <v>0</v>
      </c>
      <c r="AB37" s="220">
        <f t="shared" si="36"/>
        <v>0</v>
      </c>
      <c r="AC37" s="220">
        <f t="shared" si="36"/>
        <v>0</v>
      </c>
      <c r="AD37" s="220">
        <f t="shared" si="36"/>
        <v>0</v>
      </c>
      <c r="AE37" s="220">
        <f t="shared" si="36"/>
        <v>0</v>
      </c>
      <c r="AF37" s="220">
        <f t="shared" si="36"/>
        <v>0</v>
      </c>
      <c r="AG37" s="220">
        <f t="shared" si="36"/>
        <v>0</v>
      </c>
      <c r="AH37" s="220">
        <f t="shared" si="36"/>
        <v>0</v>
      </c>
      <c r="AI37" s="220">
        <f t="shared" si="36"/>
        <v>0</v>
      </c>
      <c r="AJ37" s="220">
        <f t="shared" si="36"/>
        <v>0</v>
      </c>
      <c r="AK37" s="220">
        <f t="shared" si="36"/>
        <v>0</v>
      </c>
      <c r="AL37" s="220">
        <f t="shared" si="36"/>
        <v>0</v>
      </c>
      <c r="AM37" s="220"/>
      <c r="AN37" s="221">
        <f>SUM(AN31:AN36)</f>
        <v>0</v>
      </c>
      <c r="AO37" s="220">
        <f>SUM(AO31:AO36)</f>
        <v>180</v>
      </c>
      <c r="AP37" s="221">
        <f>SUM(AP31:AP36)</f>
        <v>12</v>
      </c>
    </row>
    <row r="38" spans="2:42" ht="15" customHeight="1" thickBot="1" x14ac:dyDescent="0.25">
      <c r="B38" s="380" t="s">
        <v>44</v>
      </c>
      <c r="C38" s="381"/>
      <c r="D38" s="383"/>
      <c r="E38" s="241">
        <f t="shared" ref="E38:T38" si="37">E22+E26+E29+E37</f>
        <v>50</v>
      </c>
      <c r="F38" s="241">
        <f t="shared" si="37"/>
        <v>5</v>
      </c>
      <c r="G38" s="241">
        <f t="shared" si="37"/>
        <v>185</v>
      </c>
      <c r="H38" s="241">
        <f t="shared" si="37"/>
        <v>25</v>
      </c>
      <c r="I38" s="241">
        <f t="shared" si="37"/>
        <v>0</v>
      </c>
      <c r="J38" s="241">
        <f t="shared" si="37"/>
        <v>0</v>
      </c>
      <c r="K38" s="241">
        <f t="shared" si="37"/>
        <v>0</v>
      </c>
      <c r="L38" s="241">
        <f t="shared" si="37"/>
        <v>0</v>
      </c>
      <c r="M38" s="241">
        <f t="shared" si="37"/>
        <v>0</v>
      </c>
      <c r="N38" s="241">
        <f t="shared" si="37"/>
        <v>0</v>
      </c>
      <c r="O38" s="241">
        <f t="shared" si="37"/>
        <v>0</v>
      </c>
      <c r="P38" s="241">
        <f t="shared" si="37"/>
        <v>0</v>
      </c>
      <c r="Q38" s="241">
        <f t="shared" si="37"/>
        <v>0</v>
      </c>
      <c r="R38" s="241">
        <f t="shared" si="37"/>
        <v>0</v>
      </c>
      <c r="S38" s="241">
        <f t="shared" si="37"/>
        <v>265</v>
      </c>
      <c r="T38" s="241">
        <f t="shared" si="37"/>
        <v>265</v>
      </c>
      <c r="U38" s="241"/>
      <c r="V38" s="248">
        <f t="shared" ref="V38:AL38" si="38">V22+V26+V29+V37</f>
        <v>22</v>
      </c>
      <c r="W38" s="241">
        <f t="shared" si="38"/>
        <v>0</v>
      </c>
      <c r="X38" s="241">
        <f t="shared" si="38"/>
        <v>5</v>
      </c>
      <c r="Y38" s="241">
        <f t="shared" si="38"/>
        <v>0</v>
      </c>
      <c r="Z38" s="241">
        <f t="shared" si="38"/>
        <v>0</v>
      </c>
      <c r="AA38" s="241">
        <f t="shared" si="38"/>
        <v>0</v>
      </c>
      <c r="AB38" s="241">
        <f t="shared" si="38"/>
        <v>0</v>
      </c>
      <c r="AC38" s="241">
        <f t="shared" si="38"/>
        <v>0</v>
      </c>
      <c r="AD38" s="241">
        <f t="shared" si="38"/>
        <v>0</v>
      </c>
      <c r="AE38" s="241">
        <f t="shared" si="38"/>
        <v>0</v>
      </c>
      <c r="AF38" s="241">
        <f t="shared" si="38"/>
        <v>0</v>
      </c>
      <c r="AG38" s="241">
        <f t="shared" si="38"/>
        <v>0</v>
      </c>
      <c r="AH38" s="241">
        <f t="shared" si="38"/>
        <v>0</v>
      </c>
      <c r="AI38" s="241">
        <f t="shared" si="38"/>
        <v>510</v>
      </c>
      <c r="AJ38" s="241">
        <f t="shared" si="38"/>
        <v>0</v>
      </c>
      <c r="AK38" s="241">
        <f t="shared" si="38"/>
        <v>5</v>
      </c>
      <c r="AL38" s="241">
        <f t="shared" si="38"/>
        <v>515</v>
      </c>
      <c r="AM38" s="241"/>
      <c r="AN38" s="248">
        <f>AN22+AN26+AN29+AN37</f>
        <v>26</v>
      </c>
      <c r="AO38" s="241">
        <f>AO22+AO26+AO29+AO37</f>
        <v>780</v>
      </c>
      <c r="AP38" s="248">
        <f>AP22+AP26+AP29+AP37</f>
        <v>48</v>
      </c>
    </row>
    <row r="40" spans="2:42" x14ac:dyDescent="0.2">
      <c r="B40" s="249" t="s">
        <v>172</v>
      </c>
      <c r="AK40" s="250"/>
    </row>
    <row r="41" spans="2:42" x14ac:dyDescent="0.2">
      <c r="B41" s="251"/>
    </row>
    <row r="42" spans="2:42" x14ac:dyDescent="0.2">
      <c r="B42" s="251"/>
    </row>
    <row r="45" spans="2:42" ht="14.25" x14ac:dyDescent="0.2">
      <c r="O45" s="252"/>
      <c r="P45" s="182" t="s">
        <v>259</v>
      </c>
    </row>
    <row r="46" spans="2:42" x14ac:dyDescent="0.2">
      <c r="D46" s="253"/>
      <c r="P46" s="182" t="s">
        <v>257</v>
      </c>
      <c r="AG46" s="374"/>
      <c r="AH46" s="374"/>
      <c r="AI46" s="374"/>
      <c r="AJ46" s="374"/>
      <c r="AK46" s="374"/>
      <c r="AL46" s="374"/>
      <c r="AM46" s="374"/>
    </row>
    <row r="47" spans="2:42" x14ac:dyDescent="0.2">
      <c r="D47" s="254" t="s">
        <v>173</v>
      </c>
      <c r="N47" s="255"/>
      <c r="P47" s="374" t="s">
        <v>174</v>
      </c>
      <c r="Q47" s="374"/>
      <c r="R47" s="374"/>
      <c r="S47" s="374"/>
      <c r="T47" s="374"/>
      <c r="U47" s="374"/>
      <c r="V47" s="374"/>
      <c r="AG47" s="374" t="s">
        <v>175</v>
      </c>
      <c r="AH47" s="374"/>
      <c r="AI47" s="374"/>
      <c r="AJ47" s="374"/>
      <c r="AK47" s="374"/>
      <c r="AL47" s="374"/>
      <c r="AM47" s="374"/>
    </row>
  </sheetData>
  <mergeCells count="22">
    <mergeCell ref="P47:V47"/>
    <mergeCell ref="AG47:AM47"/>
    <mergeCell ref="B27:AP27"/>
    <mergeCell ref="B30:AP30"/>
    <mergeCell ref="B29:D29"/>
    <mergeCell ref="B37:D37"/>
    <mergeCell ref="AI2:AM2"/>
    <mergeCell ref="AI4:AM4"/>
    <mergeCell ref="B38:D38"/>
    <mergeCell ref="AG46:AM46"/>
    <mergeCell ref="B6:AP6"/>
    <mergeCell ref="B16:B17"/>
    <mergeCell ref="D16:D17"/>
    <mergeCell ref="E16:V16"/>
    <mergeCell ref="W16:AN16"/>
    <mergeCell ref="AO16:AO17"/>
    <mergeCell ref="AP16:AP17"/>
    <mergeCell ref="B18:AP18"/>
    <mergeCell ref="B22:D22"/>
    <mergeCell ref="B23:AP23"/>
    <mergeCell ref="B26:D26"/>
    <mergeCell ref="J9:S9"/>
  </mergeCells>
  <pageMargins left="0.25" right="0.25" top="0.75" bottom="0.75" header="0.3" footer="0.3"/>
  <pageSetup paperSize="9" scale="51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P36"/>
  <sheetViews>
    <sheetView topLeftCell="A9" zoomScale="85" zoomScaleNormal="85" workbookViewId="0">
      <selection activeCell="C32" sqref="C32"/>
    </sheetView>
  </sheetViews>
  <sheetFormatPr defaultColWidth="8.85546875" defaultRowHeight="12.75" x14ac:dyDescent="0.2"/>
  <cols>
    <col min="1" max="1" width="7.28515625" style="15" customWidth="1"/>
    <col min="2" max="2" width="20.7109375" style="15" customWidth="1"/>
    <col min="3" max="3" width="58.42578125" style="15" bestFit="1" customWidth="1"/>
    <col min="4" max="23" width="6" style="15" customWidth="1"/>
    <col min="24" max="16384" width="8.85546875" style="15"/>
  </cols>
  <sheetData>
    <row r="1" spans="1:42" x14ac:dyDescent="0.2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M1" s="106"/>
      <c r="AO1"/>
      <c r="AP1"/>
    </row>
    <row r="2" spans="1:42" x14ac:dyDescent="0.2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 s="397"/>
      <c r="AK2" s="398"/>
      <c r="AL2" s="398"/>
      <c r="AM2" s="398"/>
      <c r="AN2" s="398"/>
      <c r="AO2"/>
      <c r="AP2"/>
    </row>
    <row r="3" spans="1:42" x14ac:dyDescent="0.2">
      <c r="A3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M3" s="106"/>
      <c r="AO3"/>
      <c r="AP3"/>
    </row>
    <row r="4" spans="1:42" x14ac:dyDescent="0.2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 s="397"/>
      <c r="AK4" s="398"/>
      <c r="AL4" s="398"/>
      <c r="AM4" s="398"/>
      <c r="AN4" s="398"/>
      <c r="AO4"/>
      <c r="AP4"/>
    </row>
    <row r="5" spans="1:42" x14ac:dyDescent="0.2">
      <c r="A5"/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</row>
    <row r="6" spans="1:42" ht="15.75" x14ac:dyDescent="0.2">
      <c r="A6" s="1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</row>
    <row r="7" spans="1:42" ht="15.75" x14ac:dyDescent="0.2">
      <c r="A7" s="356" t="s">
        <v>243</v>
      </c>
      <c r="B7" s="356"/>
      <c r="C7" s="356"/>
      <c r="D7" s="356"/>
      <c r="E7" s="356"/>
      <c r="F7" s="356"/>
      <c r="G7" s="356"/>
      <c r="H7" s="356"/>
      <c r="I7" s="356"/>
      <c r="J7" s="356"/>
      <c r="K7" s="356"/>
      <c r="L7" s="356"/>
      <c r="M7" s="356"/>
      <c r="N7" s="356"/>
      <c r="O7" s="356"/>
      <c r="P7" s="356"/>
      <c r="Q7" s="356"/>
      <c r="R7" s="356"/>
      <c r="S7" s="356"/>
      <c r="T7" s="356"/>
      <c r="U7" s="356"/>
      <c r="V7" s="356"/>
      <c r="W7" s="356"/>
      <c r="X7" s="109"/>
      <c r="Y7" s="109"/>
      <c r="Z7" s="109"/>
      <c r="AA7" s="109"/>
      <c r="AB7" s="109"/>
      <c r="AC7" s="109"/>
      <c r="AD7" s="109"/>
      <c r="AE7" s="109"/>
      <c r="AF7" s="109"/>
      <c r="AG7" s="109"/>
      <c r="AH7" s="109"/>
      <c r="AI7" s="109"/>
      <c r="AJ7" s="109"/>
      <c r="AK7" s="109"/>
      <c r="AL7" s="109"/>
      <c r="AM7" s="109"/>
      <c r="AN7" s="109"/>
      <c r="AO7" s="109"/>
      <c r="AP7" s="109"/>
    </row>
    <row r="8" spans="1:42" x14ac:dyDescent="0.2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 ht="15" x14ac:dyDescent="0.25">
      <c r="A9" s="2"/>
      <c r="B9" s="155" t="s">
        <v>264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</row>
    <row r="10" spans="1:42" ht="15" x14ac:dyDescent="0.25">
      <c r="A10" s="2"/>
      <c r="B10" s="2" t="s">
        <v>17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</row>
    <row r="11" spans="1:42" ht="15" x14ac:dyDescent="0.25">
      <c r="A11" s="2"/>
      <c r="B11" s="2" t="s">
        <v>227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</row>
    <row r="12" spans="1:42" ht="15" x14ac:dyDescent="0.25">
      <c r="A12" s="2"/>
      <c r="B12" s="2" t="s">
        <v>18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</row>
    <row r="13" spans="1:42" ht="15" x14ac:dyDescent="0.25">
      <c r="A13"/>
      <c r="B13" s="2" t="s">
        <v>38</v>
      </c>
      <c r="C13" s="2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5" spans="1:42" ht="13.5" thickBot="1" x14ac:dyDescent="0.25"/>
    <row r="16" spans="1:42" ht="14.45" customHeight="1" thickBot="1" x14ac:dyDescent="0.25">
      <c r="A16" s="366" t="s">
        <v>19</v>
      </c>
      <c r="B16" s="107"/>
      <c r="C16" s="357" t="s">
        <v>222</v>
      </c>
      <c r="D16" s="359"/>
      <c r="E16" s="360"/>
      <c r="F16" s="360"/>
      <c r="G16" s="360"/>
      <c r="H16" s="360"/>
      <c r="I16" s="360"/>
      <c r="J16" s="360"/>
      <c r="K16" s="360"/>
      <c r="L16" s="360"/>
      <c r="M16" s="360"/>
      <c r="N16" s="360"/>
      <c r="O16" s="360"/>
      <c r="P16" s="360"/>
      <c r="Q16" s="360"/>
      <c r="R16" s="360"/>
      <c r="S16" s="360"/>
      <c r="T16" s="360"/>
      <c r="U16" s="361"/>
      <c r="V16" s="344" t="s">
        <v>4</v>
      </c>
      <c r="W16" s="354" t="s">
        <v>221</v>
      </c>
    </row>
    <row r="17" spans="1:23" ht="232.5" customHeight="1" thickBot="1" x14ac:dyDescent="0.25">
      <c r="A17" s="367"/>
      <c r="B17" s="108" t="s">
        <v>223</v>
      </c>
      <c r="C17" s="358"/>
      <c r="D17" s="4" t="s">
        <v>5</v>
      </c>
      <c r="E17" s="5" t="s">
        <v>6</v>
      </c>
      <c r="F17" s="6" t="s">
        <v>34</v>
      </c>
      <c r="G17" s="6" t="s">
        <v>7</v>
      </c>
      <c r="H17" s="6" t="s">
        <v>8</v>
      </c>
      <c r="I17" s="6" t="s">
        <v>9</v>
      </c>
      <c r="J17" s="6" t="s">
        <v>10</v>
      </c>
      <c r="K17" s="6" t="s">
        <v>11</v>
      </c>
      <c r="L17" s="6" t="s">
        <v>12</v>
      </c>
      <c r="M17" s="6" t="s">
        <v>13</v>
      </c>
      <c r="N17" s="6" t="s">
        <v>37</v>
      </c>
      <c r="O17" s="6" t="s">
        <v>16</v>
      </c>
      <c r="P17" s="6" t="s">
        <v>14</v>
      </c>
      <c r="Q17" s="6" t="s">
        <v>0</v>
      </c>
      <c r="R17" s="6" t="s">
        <v>15</v>
      </c>
      <c r="S17" s="6" t="s">
        <v>3</v>
      </c>
      <c r="T17" s="6" t="s">
        <v>1</v>
      </c>
      <c r="U17" s="20" t="s">
        <v>220</v>
      </c>
      <c r="V17" s="345"/>
      <c r="W17" s="355"/>
    </row>
    <row r="18" spans="1:23" ht="15.75" thickBot="1" x14ac:dyDescent="0.25">
      <c r="A18" s="349" t="s">
        <v>102</v>
      </c>
      <c r="B18" s="350"/>
      <c r="C18" s="350"/>
      <c r="D18" s="350"/>
      <c r="E18" s="350"/>
      <c r="F18" s="350"/>
      <c r="G18" s="350"/>
      <c r="H18" s="350"/>
      <c r="I18" s="350"/>
      <c r="J18" s="350"/>
      <c r="K18" s="350"/>
      <c r="L18" s="350"/>
      <c r="M18" s="350"/>
      <c r="N18" s="350"/>
      <c r="O18" s="350"/>
      <c r="P18" s="350"/>
      <c r="Q18" s="350"/>
      <c r="R18" s="350"/>
      <c r="S18" s="350"/>
      <c r="T18" s="350"/>
      <c r="U18" s="350"/>
      <c r="V18" s="350"/>
      <c r="W18" s="351"/>
    </row>
    <row r="19" spans="1:23" ht="15" customHeight="1" thickBot="1" x14ac:dyDescent="0.25">
      <c r="A19" s="11">
        <v>1</v>
      </c>
      <c r="B19" s="21" t="s">
        <v>226</v>
      </c>
      <c r="C19" s="99" t="s">
        <v>213</v>
      </c>
      <c r="D19" s="22"/>
      <c r="E19" s="7"/>
      <c r="F19" s="7">
        <v>30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3"/>
      <c r="R19" s="7">
        <f t="shared" ref="R19:R23" si="0">SUM(D19:O19)</f>
        <v>30</v>
      </c>
      <c r="S19" s="7">
        <v>50</v>
      </c>
      <c r="T19" s="19" t="s">
        <v>242</v>
      </c>
      <c r="U19" s="49">
        <v>1</v>
      </c>
      <c r="V19" s="10">
        <f t="shared" ref="V19:V30" si="1">S19</f>
        <v>50</v>
      </c>
      <c r="W19" s="48">
        <f t="shared" ref="W19:W30" si="2">U19</f>
        <v>1</v>
      </c>
    </row>
    <row r="20" spans="1:23" ht="15" customHeight="1" thickBot="1" x14ac:dyDescent="0.25">
      <c r="A20" s="24">
        <v>2</v>
      </c>
      <c r="B20" s="21" t="s">
        <v>226</v>
      </c>
      <c r="C20" s="100" t="s">
        <v>215</v>
      </c>
      <c r="D20" s="22"/>
      <c r="E20" s="7"/>
      <c r="F20" s="7">
        <v>30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3"/>
      <c r="R20" s="7">
        <f t="shared" si="0"/>
        <v>30</v>
      </c>
      <c r="S20" s="7">
        <v>50</v>
      </c>
      <c r="T20" s="19" t="s">
        <v>242</v>
      </c>
      <c r="U20" s="49">
        <v>2</v>
      </c>
      <c r="V20" s="10">
        <f t="shared" si="1"/>
        <v>50</v>
      </c>
      <c r="W20" s="48">
        <f t="shared" si="2"/>
        <v>2</v>
      </c>
    </row>
    <row r="21" spans="1:23" ht="15" customHeight="1" thickBot="1" x14ac:dyDescent="0.25">
      <c r="A21" s="25">
        <v>3</v>
      </c>
      <c r="B21" s="21" t="s">
        <v>226</v>
      </c>
      <c r="C21" s="100" t="s">
        <v>234</v>
      </c>
      <c r="D21" s="22"/>
      <c r="E21" s="7"/>
      <c r="F21" s="7">
        <v>30</v>
      </c>
      <c r="G21" s="7"/>
      <c r="H21" s="7"/>
      <c r="I21" s="7"/>
      <c r="J21" s="7"/>
      <c r="K21" s="7"/>
      <c r="L21" s="7"/>
      <c r="M21" s="7"/>
      <c r="N21" s="7"/>
      <c r="O21" s="7"/>
      <c r="P21" s="7"/>
      <c r="Q21" s="3"/>
      <c r="R21" s="7">
        <f t="shared" si="0"/>
        <v>30</v>
      </c>
      <c r="S21" s="7">
        <v>50</v>
      </c>
      <c r="T21" s="19" t="s">
        <v>242</v>
      </c>
      <c r="U21" s="49">
        <v>1</v>
      </c>
      <c r="V21" s="10">
        <f t="shared" si="1"/>
        <v>50</v>
      </c>
      <c r="W21" s="48">
        <f t="shared" si="2"/>
        <v>1</v>
      </c>
    </row>
    <row r="22" spans="1:23" ht="15" customHeight="1" thickBot="1" x14ac:dyDescent="0.25">
      <c r="A22" s="24">
        <v>4</v>
      </c>
      <c r="B22" s="21" t="s">
        <v>226</v>
      </c>
      <c r="C22" s="100" t="s">
        <v>210</v>
      </c>
      <c r="D22" s="22"/>
      <c r="E22" s="7"/>
      <c r="F22" s="7">
        <v>30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3"/>
      <c r="R22" s="7">
        <f t="shared" si="0"/>
        <v>30</v>
      </c>
      <c r="S22" s="7">
        <v>50</v>
      </c>
      <c r="T22" s="19" t="s">
        <v>242</v>
      </c>
      <c r="U22" s="49">
        <v>2</v>
      </c>
      <c r="V22" s="10">
        <f t="shared" si="1"/>
        <v>50</v>
      </c>
      <c r="W22" s="48">
        <f t="shared" si="2"/>
        <v>2</v>
      </c>
    </row>
    <row r="23" spans="1:23" ht="15" customHeight="1" thickBot="1" x14ac:dyDescent="0.25">
      <c r="A23" s="24">
        <v>5</v>
      </c>
      <c r="B23" s="21" t="s">
        <v>226</v>
      </c>
      <c r="C23" s="100" t="s">
        <v>216</v>
      </c>
      <c r="D23" s="22"/>
      <c r="E23" s="7"/>
      <c r="F23" s="7">
        <v>30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3"/>
      <c r="R23" s="7">
        <f t="shared" si="0"/>
        <v>30</v>
      </c>
      <c r="S23" s="7">
        <v>50</v>
      </c>
      <c r="T23" s="19" t="s">
        <v>242</v>
      </c>
      <c r="U23" s="49">
        <v>2</v>
      </c>
      <c r="V23" s="10">
        <f t="shared" si="1"/>
        <v>50</v>
      </c>
      <c r="W23" s="48">
        <f t="shared" si="2"/>
        <v>2</v>
      </c>
    </row>
    <row r="24" spans="1:23" ht="15" customHeight="1" thickBot="1" x14ac:dyDescent="0.25">
      <c r="A24" s="25">
        <v>6</v>
      </c>
      <c r="B24" s="21" t="s">
        <v>226</v>
      </c>
      <c r="C24" s="100" t="s">
        <v>232</v>
      </c>
      <c r="D24" s="22"/>
      <c r="E24" s="7"/>
      <c r="F24" s="7">
        <v>30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3"/>
      <c r="R24" s="7">
        <f t="shared" ref="R24:R30" si="3">SUM(D24:O24)</f>
        <v>30</v>
      </c>
      <c r="S24" s="7">
        <v>50</v>
      </c>
      <c r="T24" s="19" t="s">
        <v>242</v>
      </c>
      <c r="U24" s="49">
        <v>2</v>
      </c>
      <c r="V24" s="10">
        <f t="shared" si="1"/>
        <v>50</v>
      </c>
      <c r="W24" s="48">
        <f t="shared" si="2"/>
        <v>2</v>
      </c>
    </row>
    <row r="25" spans="1:23" ht="15" customHeight="1" thickBot="1" x14ac:dyDescent="0.25">
      <c r="A25" s="24">
        <v>7</v>
      </c>
      <c r="B25" s="21" t="s">
        <v>226</v>
      </c>
      <c r="C25" s="100" t="s">
        <v>233</v>
      </c>
      <c r="D25" s="22"/>
      <c r="E25" s="7"/>
      <c r="F25" s="7">
        <v>30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3"/>
      <c r="R25" s="7">
        <f t="shared" si="3"/>
        <v>30</v>
      </c>
      <c r="S25" s="7">
        <v>50</v>
      </c>
      <c r="T25" s="19" t="s">
        <v>242</v>
      </c>
      <c r="U25" s="49">
        <v>2</v>
      </c>
      <c r="V25" s="10">
        <f t="shared" si="1"/>
        <v>50</v>
      </c>
      <c r="W25" s="48">
        <f t="shared" si="2"/>
        <v>2</v>
      </c>
    </row>
    <row r="26" spans="1:23" ht="15" customHeight="1" thickBot="1" x14ac:dyDescent="0.25">
      <c r="A26" s="25">
        <v>8</v>
      </c>
      <c r="B26" s="21" t="s">
        <v>226</v>
      </c>
      <c r="C26" s="100" t="s">
        <v>217</v>
      </c>
      <c r="D26" s="22"/>
      <c r="E26" s="7"/>
      <c r="F26" s="7">
        <v>30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3"/>
      <c r="R26" s="7">
        <f t="shared" si="3"/>
        <v>30</v>
      </c>
      <c r="S26" s="7">
        <v>50</v>
      </c>
      <c r="T26" s="19" t="s">
        <v>242</v>
      </c>
      <c r="U26" s="49">
        <v>2</v>
      </c>
      <c r="V26" s="10">
        <f t="shared" si="1"/>
        <v>50</v>
      </c>
      <c r="W26" s="48">
        <f t="shared" si="2"/>
        <v>2</v>
      </c>
    </row>
    <row r="27" spans="1:23" ht="15" customHeight="1" thickBot="1" x14ac:dyDescent="0.25">
      <c r="A27" s="24">
        <v>9</v>
      </c>
      <c r="B27" s="21" t="s">
        <v>226</v>
      </c>
      <c r="C27" s="100" t="s">
        <v>231</v>
      </c>
      <c r="D27" s="22"/>
      <c r="E27" s="7"/>
      <c r="F27" s="7">
        <v>30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3"/>
      <c r="R27" s="7">
        <f t="shared" si="3"/>
        <v>30</v>
      </c>
      <c r="S27" s="7">
        <v>50</v>
      </c>
      <c r="T27" s="19" t="s">
        <v>242</v>
      </c>
      <c r="U27" s="49">
        <v>2</v>
      </c>
      <c r="V27" s="10">
        <f t="shared" si="1"/>
        <v>50</v>
      </c>
      <c r="W27" s="48">
        <f t="shared" si="2"/>
        <v>2</v>
      </c>
    </row>
    <row r="28" spans="1:23" ht="15" customHeight="1" thickBot="1" x14ac:dyDescent="0.25">
      <c r="A28" s="24">
        <v>10</v>
      </c>
      <c r="B28" s="21" t="s">
        <v>226</v>
      </c>
      <c r="C28" s="100" t="s">
        <v>236</v>
      </c>
      <c r="D28" s="22"/>
      <c r="E28" s="7"/>
      <c r="F28" s="7">
        <v>30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3"/>
      <c r="R28" s="7">
        <f t="shared" si="3"/>
        <v>30</v>
      </c>
      <c r="S28" s="7">
        <v>50</v>
      </c>
      <c r="T28" s="19" t="s">
        <v>242</v>
      </c>
      <c r="U28" s="49">
        <v>2</v>
      </c>
      <c r="V28" s="10">
        <f t="shared" si="1"/>
        <v>50</v>
      </c>
      <c r="W28" s="48">
        <f t="shared" si="2"/>
        <v>2</v>
      </c>
    </row>
    <row r="29" spans="1:23" ht="15" customHeight="1" thickBot="1" x14ac:dyDescent="0.25">
      <c r="A29" s="25">
        <v>11</v>
      </c>
      <c r="B29" s="21" t="s">
        <v>226</v>
      </c>
      <c r="C29" s="100" t="s">
        <v>235</v>
      </c>
      <c r="D29" s="22"/>
      <c r="E29" s="7"/>
      <c r="F29" s="7">
        <v>30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3"/>
      <c r="R29" s="7">
        <f t="shared" si="3"/>
        <v>30</v>
      </c>
      <c r="S29" s="7">
        <v>50</v>
      </c>
      <c r="T29" s="19" t="s">
        <v>242</v>
      </c>
      <c r="U29" s="49">
        <v>2</v>
      </c>
      <c r="V29" s="10">
        <f t="shared" si="1"/>
        <v>50</v>
      </c>
      <c r="W29" s="48">
        <f t="shared" si="2"/>
        <v>2</v>
      </c>
    </row>
    <row r="30" spans="1:23" ht="15" customHeight="1" thickBot="1" x14ac:dyDescent="0.25">
      <c r="A30" s="24">
        <v>12</v>
      </c>
      <c r="B30" s="21" t="s">
        <v>226</v>
      </c>
      <c r="C30" s="100" t="s">
        <v>248</v>
      </c>
      <c r="D30" s="22"/>
      <c r="E30" s="7"/>
      <c r="F30" s="7">
        <v>30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3"/>
      <c r="R30" s="7">
        <f t="shared" si="3"/>
        <v>30</v>
      </c>
      <c r="S30" s="7">
        <v>50</v>
      </c>
      <c r="T30" s="19" t="s">
        <v>242</v>
      </c>
      <c r="U30" s="49">
        <v>2</v>
      </c>
      <c r="V30" s="10">
        <f t="shared" si="1"/>
        <v>50</v>
      </c>
      <c r="W30" s="48">
        <f t="shared" si="2"/>
        <v>2</v>
      </c>
    </row>
    <row r="31" spans="1:23" ht="15" customHeight="1" thickBot="1" x14ac:dyDescent="0.25">
      <c r="A31" s="25">
        <v>13</v>
      </c>
      <c r="B31" s="21" t="s">
        <v>226</v>
      </c>
      <c r="C31" s="100" t="s">
        <v>249</v>
      </c>
      <c r="D31" s="22"/>
      <c r="E31" s="7"/>
      <c r="F31" s="7">
        <v>30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3"/>
      <c r="R31" s="7">
        <f t="shared" ref="R31" si="4">SUM(D31:O31)</f>
        <v>30</v>
      </c>
      <c r="S31" s="7">
        <v>50</v>
      </c>
      <c r="T31" s="19" t="s">
        <v>242</v>
      </c>
      <c r="U31" s="49">
        <v>2</v>
      </c>
      <c r="V31" s="10">
        <f t="shared" ref="V31" si="5">S31</f>
        <v>50</v>
      </c>
      <c r="W31" s="48">
        <f t="shared" ref="W31" si="6">U31</f>
        <v>2</v>
      </c>
    </row>
    <row r="32" spans="1:23" ht="15" customHeight="1" thickBot="1" x14ac:dyDescent="0.25">
      <c r="A32" s="24">
        <v>14</v>
      </c>
      <c r="B32" s="21" t="s">
        <v>226</v>
      </c>
      <c r="C32" s="100" t="s">
        <v>250</v>
      </c>
      <c r="D32" s="22"/>
      <c r="E32" s="7"/>
      <c r="F32" s="7">
        <v>30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3"/>
      <c r="R32" s="7">
        <f t="shared" ref="R32" si="7">SUM(D32:O32)</f>
        <v>30</v>
      </c>
      <c r="S32" s="7">
        <v>50</v>
      </c>
      <c r="T32" s="19" t="s">
        <v>242</v>
      </c>
      <c r="U32" s="49">
        <v>2</v>
      </c>
      <c r="V32" s="10">
        <f t="shared" ref="V32" si="8">S32</f>
        <v>50</v>
      </c>
      <c r="W32" s="48">
        <f t="shared" ref="W32" si="9">U32</f>
        <v>2</v>
      </c>
    </row>
    <row r="33" spans="1:23" ht="15" customHeight="1" thickBot="1" x14ac:dyDescent="0.25">
      <c r="A33" s="24">
        <v>15</v>
      </c>
      <c r="B33" s="21" t="s">
        <v>226</v>
      </c>
      <c r="C33" s="100" t="s">
        <v>251</v>
      </c>
      <c r="D33" s="22"/>
      <c r="E33" s="7"/>
      <c r="F33" s="7">
        <v>30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3"/>
      <c r="R33" s="7">
        <f t="shared" ref="R33" si="10">SUM(D33:O33)</f>
        <v>30</v>
      </c>
      <c r="S33" s="7">
        <v>50</v>
      </c>
      <c r="T33" s="19" t="s">
        <v>242</v>
      </c>
      <c r="U33" s="49">
        <v>2</v>
      </c>
      <c r="V33" s="10">
        <f t="shared" ref="V33" si="11">S33</f>
        <v>50</v>
      </c>
      <c r="W33" s="48">
        <f t="shared" ref="W33" si="12">U33</f>
        <v>2</v>
      </c>
    </row>
    <row r="36" spans="1:23" ht="59.25" customHeight="1" x14ac:dyDescent="0.2">
      <c r="C36" s="149" t="s">
        <v>244</v>
      </c>
    </row>
  </sheetData>
  <mergeCells count="9">
    <mergeCell ref="A18:W18"/>
    <mergeCell ref="A16:A17"/>
    <mergeCell ref="C16:C17"/>
    <mergeCell ref="D16:U16"/>
    <mergeCell ref="AJ2:AN2"/>
    <mergeCell ref="AJ4:AN4"/>
    <mergeCell ref="A7:W7"/>
    <mergeCell ref="V16:V17"/>
    <mergeCell ref="W16:W17"/>
  </mergeCells>
  <pageMargins left="0.25" right="0.25" top="0.75" bottom="0.75" header="0.3" footer="0.3"/>
  <pageSetup paperSize="9" scale="37" fitToHeight="0" orientation="landscape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3:N14"/>
  <sheetViews>
    <sheetView zoomScaleNormal="100" workbookViewId="0">
      <selection activeCell="N10" sqref="N10"/>
    </sheetView>
  </sheetViews>
  <sheetFormatPr defaultRowHeight="12.75" x14ac:dyDescent="0.2"/>
  <cols>
    <col min="4" max="7" width="6.140625" customWidth="1"/>
    <col min="10" max="10" width="6.7109375" bestFit="1" customWidth="1"/>
    <col min="11" max="14" width="6" customWidth="1"/>
  </cols>
  <sheetData>
    <row r="3" spans="2:14" ht="166.5" x14ac:dyDescent="0.2">
      <c r="B3" s="94" t="s">
        <v>218</v>
      </c>
      <c r="C3" s="96" t="s">
        <v>68</v>
      </c>
      <c r="D3" s="97" t="s">
        <v>15</v>
      </c>
      <c r="E3" s="97" t="s">
        <v>219</v>
      </c>
      <c r="F3" s="97" t="s">
        <v>3</v>
      </c>
      <c r="G3" s="97" t="s">
        <v>2</v>
      </c>
      <c r="J3" s="94" t="s">
        <v>218</v>
      </c>
      <c r="K3" s="97" t="s">
        <v>15</v>
      </c>
      <c r="L3" s="97" t="s">
        <v>219</v>
      </c>
      <c r="M3" s="97" t="s">
        <v>3</v>
      </c>
      <c r="N3" s="97" t="s">
        <v>2</v>
      </c>
    </row>
    <row r="4" spans="2:14" x14ac:dyDescent="0.2">
      <c r="B4" s="401">
        <v>1</v>
      </c>
      <c r="C4" s="93">
        <v>1</v>
      </c>
      <c r="D4" s="55">
        <f>'1 rok'!S70</f>
        <v>485</v>
      </c>
      <c r="E4" s="55">
        <f>'1 rok'!Q70</f>
        <v>0</v>
      </c>
      <c r="F4" s="55">
        <f>'1 rok'!T70</f>
        <v>485</v>
      </c>
      <c r="G4" s="88">
        <f>'1 rok'!V70</f>
        <v>25</v>
      </c>
      <c r="J4" s="92">
        <v>1</v>
      </c>
      <c r="K4" s="89">
        <f>D4+D5</f>
        <v>960</v>
      </c>
      <c r="L4" s="89">
        <f>E4+E5</f>
        <v>150</v>
      </c>
      <c r="M4" s="89">
        <f>F4+F5</f>
        <v>1110</v>
      </c>
      <c r="N4" s="90">
        <f>G4+G5</f>
        <v>60</v>
      </c>
    </row>
    <row r="5" spans="2:14" x14ac:dyDescent="0.2">
      <c r="B5" s="402"/>
      <c r="C5" s="93">
        <v>2</v>
      </c>
      <c r="D5" s="55">
        <f>'1 rok'!AK70</f>
        <v>475</v>
      </c>
      <c r="E5" s="55">
        <f>'1 rok'!AI70</f>
        <v>150</v>
      </c>
      <c r="F5" s="55">
        <f>'1 rok'!AL70</f>
        <v>625</v>
      </c>
      <c r="G5" s="88">
        <f>'1 rok'!AN70</f>
        <v>35</v>
      </c>
      <c r="J5" s="92">
        <v>2</v>
      </c>
      <c r="K5" s="89">
        <f>D6+D7</f>
        <v>725</v>
      </c>
      <c r="L5" s="89">
        <f>E6+E7</f>
        <v>300</v>
      </c>
      <c r="M5" s="89">
        <f>F6+F7</f>
        <v>1025</v>
      </c>
      <c r="N5" s="90">
        <f>G6+G7</f>
        <v>63</v>
      </c>
    </row>
    <row r="6" spans="2:14" x14ac:dyDescent="0.2">
      <c r="B6" s="401">
        <v>2</v>
      </c>
      <c r="C6" s="93">
        <v>3</v>
      </c>
      <c r="D6" s="55">
        <f>'2 rok'!S59</f>
        <v>385</v>
      </c>
      <c r="E6" s="55">
        <f>'2 rok'!Q59</f>
        <v>0</v>
      </c>
      <c r="F6" s="55">
        <f>'2 rok'!T59</f>
        <v>385</v>
      </c>
      <c r="G6" s="88">
        <f>'2 rok'!V59</f>
        <v>26</v>
      </c>
      <c r="J6" s="92">
        <v>3</v>
      </c>
      <c r="K6" s="89">
        <f>D8+D9</f>
        <v>905</v>
      </c>
      <c r="L6" s="89">
        <f>E8+E9</f>
        <v>300</v>
      </c>
      <c r="M6" s="89">
        <f>F8+F9</f>
        <v>1205</v>
      </c>
      <c r="N6" s="90">
        <f>G8+G9</f>
        <v>63</v>
      </c>
    </row>
    <row r="7" spans="2:14" x14ac:dyDescent="0.2">
      <c r="B7" s="402"/>
      <c r="C7" s="93">
        <v>4</v>
      </c>
      <c r="D7" s="55">
        <f>'2 rok'!AK59</f>
        <v>340</v>
      </c>
      <c r="E7" s="55">
        <f>'2 rok'!AI59</f>
        <v>300</v>
      </c>
      <c r="F7" s="55">
        <f>'2 rok'!AL59</f>
        <v>640</v>
      </c>
      <c r="G7" s="88">
        <f>'2 rok'!AN59</f>
        <v>37</v>
      </c>
      <c r="J7" s="92">
        <v>4</v>
      </c>
      <c r="K7" s="89">
        <f>D10+D11</f>
        <v>885</v>
      </c>
      <c r="L7" s="89">
        <f>E10+E11</f>
        <v>300</v>
      </c>
      <c r="M7" s="89">
        <f>F10+F11</f>
        <v>1185</v>
      </c>
      <c r="N7" s="90">
        <f>G10+G11</f>
        <v>66</v>
      </c>
    </row>
    <row r="8" spans="2:14" x14ac:dyDescent="0.2">
      <c r="B8" s="401">
        <v>3</v>
      </c>
      <c r="C8" s="93">
        <v>5</v>
      </c>
      <c r="D8" s="55">
        <f>'3 rok'!S49</f>
        <v>455</v>
      </c>
      <c r="E8" s="55">
        <f>'3 rok'!Q49</f>
        <v>100</v>
      </c>
      <c r="F8" s="55">
        <f>'3 rok'!T49</f>
        <v>555</v>
      </c>
      <c r="G8" s="88">
        <f>'3 rok'!V49</f>
        <v>29</v>
      </c>
      <c r="J8" s="92">
        <v>5</v>
      </c>
      <c r="K8" s="89">
        <f>D12+D13</f>
        <v>270</v>
      </c>
      <c r="L8" s="89">
        <f>E12+E13</f>
        <v>510</v>
      </c>
      <c r="M8" s="89">
        <f>F12+F13</f>
        <v>780</v>
      </c>
      <c r="N8" s="90">
        <f>G12+G13</f>
        <v>48</v>
      </c>
    </row>
    <row r="9" spans="2:14" x14ac:dyDescent="0.2">
      <c r="B9" s="402"/>
      <c r="C9" s="93">
        <v>6</v>
      </c>
      <c r="D9" s="55">
        <f>'3 rok'!AK49</f>
        <v>450</v>
      </c>
      <c r="E9" s="55">
        <f>'3 rok'!AI49</f>
        <v>200</v>
      </c>
      <c r="F9" s="55">
        <f>'3 rok'!AL49</f>
        <v>650</v>
      </c>
      <c r="G9" s="88">
        <f>'3 rok'!AN49</f>
        <v>34</v>
      </c>
      <c r="J9" s="95" t="s">
        <v>142</v>
      </c>
      <c r="K9" s="91">
        <f>SUM(K4:K8)</f>
        <v>3745</v>
      </c>
      <c r="L9" s="91">
        <f>SUM(L4:L8)</f>
        <v>1560</v>
      </c>
      <c r="M9" s="91">
        <f>SUM(M4:M8)</f>
        <v>5305</v>
      </c>
      <c r="N9" s="98">
        <f>SUM(N4:N8)</f>
        <v>300</v>
      </c>
    </row>
    <row r="10" spans="2:14" x14ac:dyDescent="0.2">
      <c r="B10" s="401">
        <v>4</v>
      </c>
      <c r="C10" s="93">
        <v>7</v>
      </c>
      <c r="D10" s="55">
        <f>'4 rok'!S51</f>
        <v>480</v>
      </c>
      <c r="E10" s="55">
        <f>'4 rok'!Q51</f>
        <v>100</v>
      </c>
      <c r="F10" s="55">
        <f>'4 rok'!T51</f>
        <v>580</v>
      </c>
      <c r="G10" s="88">
        <f>'4 rok'!V51</f>
        <v>31</v>
      </c>
    </row>
    <row r="11" spans="2:14" x14ac:dyDescent="0.2">
      <c r="B11" s="402"/>
      <c r="C11" s="93">
        <v>8</v>
      </c>
      <c r="D11" s="55">
        <f>'4 rok'!AK51</f>
        <v>405</v>
      </c>
      <c r="E11" s="55">
        <f>'4 rok'!AI51</f>
        <v>200</v>
      </c>
      <c r="F11" s="55">
        <f>'4 rok'!AL51</f>
        <v>605</v>
      </c>
      <c r="G11" s="88">
        <f>'4 rok'!AN51</f>
        <v>35</v>
      </c>
    </row>
    <row r="12" spans="2:14" x14ac:dyDescent="0.2">
      <c r="B12" s="401">
        <v>5</v>
      </c>
      <c r="C12" s="93">
        <v>9</v>
      </c>
      <c r="D12" s="55">
        <f>'5 rok'!S38</f>
        <v>265</v>
      </c>
      <c r="E12" s="55">
        <f>'5 rok'!Q38</f>
        <v>0</v>
      </c>
      <c r="F12" s="55">
        <f>'5 rok'!T38</f>
        <v>265</v>
      </c>
      <c r="G12" s="88">
        <f>'5 rok'!V38</f>
        <v>22</v>
      </c>
    </row>
    <row r="13" spans="2:14" x14ac:dyDescent="0.2">
      <c r="B13" s="402"/>
      <c r="C13" s="93">
        <v>10</v>
      </c>
      <c r="D13" s="55">
        <f>'5 rok'!AK38</f>
        <v>5</v>
      </c>
      <c r="E13" s="55">
        <f>'5 rok'!AI38</f>
        <v>510</v>
      </c>
      <c r="F13" s="55">
        <f>'5 rok'!AL38</f>
        <v>515</v>
      </c>
      <c r="G13" s="88">
        <f>'5 rok'!AN38</f>
        <v>26</v>
      </c>
    </row>
    <row r="14" spans="2:14" x14ac:dyDescent="0.2">
      <c r="B14" s="399" t="s">
        <v>142</v>
      </c>
      <c r="C14" s="400"/>
      <c r="D14" s="55">
        <f t="shared" ref="D14:G14" si="0">SUM(D4:D13)</f>
        <v>3745</v>
      </c>
      <c r="E14" s="55">
        <f t="shared" si="0"/>
        <v>1560</v>
      </c>
      <c r="F14" s="55">
        <f t="shared" si="0"/>
        <v>5305</v>
      </c>
      <c r="G14" s="88">
        <f t="shared" si="0"/>
        <v>300</v>
      </c>
    </row>
  </sheetData>
  <mergeCells count="6">
    <mergeCell ref="B14:C14"/>
    <mergeCell ref="B4:B5"/>
    <mergeCell ref="B6:B7"/>
    <mergeCell ref="B8:B9"/>
    <mergeCell ref="B10:B11"/>
    <mergeCell ref="B12:B13"/>
  </mergeCells>
  <pageMargins left="0.25" right="0.25" top="0.75" bottom="0.75" header="0.3" footer="0.3"/>
  <pageSetup paperSize="9" fitToWidth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1</vt:i4>
      </vt:variant>
    </vt:vector>
  </HeadingPairs>
  <TitlesOfParts>
    <vt:vector size="10" baseType="lpstr">
      <vt:lpstr>całość</vt:lpstr>
      <vt:lpstr>statystyki</vt:lpstr>
      <vt:lpstr>1 rok</vt:lpstr>
      <vt:lpstr>2 rok</vt:lpstr>
      <vt:lpstr>3 rok</vt:lpstr>
      <vt:lpstr>4 rok</vt:lpstr>
      <vt:lpstr>5 rok</vt:lpstr>
      <vt:lpstr>Przedmioty fakultatywne</vt:lpstr>
      <vt:lpstr>1-5 rok</vt:lpstr>
      <vt:lpstr>całość!Obszar_wydruku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</dc:creator>
  <cp:lastModifiedBy>Joanna Pawlinska</cp:lastModifiedBy>
  <cp:lastPrinted>2021-01-05T14:11:53Z</cp:lastPrinted>
  <dcterms:created xsi:type="dcterms:W3CDTF">2014-08-22T07:06:50Z</dcterms:created>
  <dcterms:modified xsi:type="dcterms:W3CDTF">2026-10-12T07:31:30Z</dcterms:modified>
</cp:coreProperties>
</file>