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1099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externalReferences>
    <externalReference r:id="rId8"/>
  </externalReferences>
  <definedNames>
    <definedName name="nazwa_uczelni">'[1]dział I'!$O$7:$O$108</definedName>
    <definedName name="_xlnm.Print_Area" localSheetId="0">'Arkusz1'!$A:$G</definedName>
    <definedName name="_xlnm.Print_Area" localSheetId="1">'Arkusz2'!$A:$G</definedName>
    <definedName name="_xlnm.Print_Area" localSheetId="2">'Arkusz3'!$A:$H</definedName>
    <definedName name="_xlnm.Print_Area" localSheetId="3">'Arkusz4'!$A:$I</definedName>
    <definedName name="_xlnm.Print_Area" localSheetId="4">'Arkusz5'!$A$1:$H$28</definedName>
  </definedNames>
  <calcPr fullCalcOnLoad="1"/>
</workbook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7" authorId="0">
      <text>
        <r>
          <rPr>
            <b/>
            <sz val="8"/>
            <rFont val="Tahoma"/>
            <family val="2"/>
          </rPr>
          <t>Jagielski Piotr:</t>
        </r>
        <r>
          <rPr>
            <sz val="8"/>
            <rFont val="Tahoma"/>
            <family val="2"/>
          </rPr>
          <t xml:space="preserve">
wartość komórki nie może być mniejsza niż suma wierszy 28 i 29</t>
        </r>
      </text>
    </comment>
    <comment ref="E53" authorId="1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Uczelnia wypłaca wynagrodzenia z innych tytułów niż wynikające ze stosunku pracy. Kwota wpisana nie może być równa lub większa niż wpisana w wierszu 37.</t>
        </r>
      </text>
    </comment>
    <comment ref="E58" authorId="0">
      <text>
        <r>
          <rPr>
            <b/>
            <sz val="8"/>
            <rFont val="Tahoma"/>
            <family val="2"/>
          </rPr>
          <t>Jagielski Piotr: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(kol.77/(100/125))*0,2 zaokrąglone do 1 miejsca po przecinku.
Jeżeli uczelnia wykazała stratę na koniec roku to w wierszu 43 proszę nic nie wpisywać (nawet "0").</t>
        </r>
      </text>
    </comment>
    <comment ref="E59" authorId="0">
      <text>
        <r>
          <rPr>
            <b/>
            <sz val="8"/>
            <rFont val="Tahoma"/>
            <family val="2"/>
          </rPr>
          <t>Jagielski Piotr:</t>
        </r>
        <r>
          <rPr>
            <sz val="8"/>
            <rFont val="Tahoma"/>
            <family val="2"/>
          </rPr>
          <t xml:space="preserve">
Wartość wiersza nie może być mniejsza niż suma wierszy 45 i 46</t>
        </r>
      </text>
    </comment>
    <comment ref="E60" authorId="1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wiersza nie może być większa niż kwota wpisana w wierszu 44.</t>
        </r>
      </text>
    </comment>
    <comment ref="E64" authorId="1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wiersza 49 jest równa sumie wierszy 52, 57 i 58. Czerwone pole zniknie po prawidłowym wypełnieniu tych wierszy.</t>
        </r>
      </text>
    </comment>
    <comment ref="E67" authorId="0">
      <text>
        <r>
          <rPr>
            <b/>
            <sz val="8"/>
            <rFont val="Tahoma"/>
            <family val="2"/>
          </rPr>
          <t>Jagielski Piotr:</t>
        </r>
        <r>
          <rPr>
            <sz val="8"/>
            <rFont val="Tahoma"/>
            <family val="2"/>
          </rPr>
          <t xml:space="preserve">
Wartość wiersza nie może być mniejsza niż suma wierszy 52 i 53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0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mniejsza niż suma wierszy 23, 25 i 26.</t>
        </r>
      </text>
    </comment>
    <comment ref="E33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pjagielski</author>
    <author>Jagielski Piotr</author>
  </authors>
  <commentList>
    <comment ref="F7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komórki nie może być mniejsza niż suma wierszy 03, 04, 05.</t>
        </r>
      </text>
    </comment>
    <comment ref="F11" authorId="1">
      <text>
        <r>
          <rPr>
            <b/>
            <sz val="8"/>
            <rFont val="Tahoma"/>
            <family val="2"/>
          </rPr>
          <t>pjagielski:</t>
        </r>
        <r>
          <rPr>
            <sz val="8"/>
            <rFont val="Tahoma"/>
            <family val="2"/>
          </rPr>
          <t xml:space="preserve">
Wartość komórki nie może być mniejsza od sumy wierszy 07, 08.
</t>
        </r>
      </text>
    </comment>
    <comment ref="F20" authorId="2">
      <text>
        <r>
          <rPr>
            <b/>
            <sz val="8"/>
            <rFont val="Tahoma"/>
            <family val="2"/>
          </rPr>
          <t>Jagielski Piotr:</t>
        </r>
        <r>
          <rPr>
            <sz val="8"/>
            <rFont val="Tahoma"/>
            <family val="2"/>
          </rPr>
          <t xml:space="preserve">
Wpisana wartość nie może być mniejsza niż wykazana w wierszu 16</t>
        </r>
      </text>
    </comment>
    <comment ref="F26" authorId="2">
      <text>
        <r>
          <rPr>
            <b/>
            <sz val="8"/>
            <rFont val="Tahoma"/>
            <family val="2"/>
          </rPr>
          <t>Jagielski Piotr:</t>
        </r>
        <r>
          <rPr>
            <sz val="8"/>
            <rFont val="Tahoma"/>
            <family val="2"/>
          </rPr>
          <t xml:space="preserve">
Odpis na własny fundusz rozwoju uczelni planuje się zgodnie z § 11 ust. 2 rozporządzenia Rady Ministrów z dnia 18 grudnia 2012 r.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</authors>
  <commentList>
    <comment ref="H10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H14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  <comment ref="H20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H24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</authors>
  <commentList>
    <comment ref="F8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Liczba osób nie może być większa niż wpisana w wierszu 02.</t>
        </r>
      </text>
    </comment>
    <comment ref="F9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Pogrubienie oznacza, iż wpisano więcej osób na studiach niestacjonarnych niż na studiach stacjonarnych. Zgodnie z art. 163 ust. 2 ustawy Prawo o szkolnictwie wyższym w uczelni publicznej liczba studentów stacjonarnych nie może być mniejsza od liczby studentów niestacjonarnych.</t>
        </r>
      </text>
    </comment>
    <comment ref="F10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Liczba osób nie może być większa niż wpisana w wierszu 04.
</t>
        </r>
      </text>
    </comment>
  </commentList>
</comments>
</file>

<file path=xl/sharedStrings.xml><?xml version="1.0" encoding="utf-8"?>
<sst xmlns="http://schemas.openxmlformats.org/spreadsheetml/2006/main" count="301" uniqueCount="192">
  <si>
    <t>Uniwersytet Medyczny im. Piastów Śląskich we Wrocławiu
 - informacja łączna</t>
  </si>
  <si>
    <t>nazwa uczelni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</si>
  <si>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</si>
  <si>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 xml:space="preserve"> </t>
  </si>
  <si>
    <t>WYSZCZEGÓLNIENIE</t>
  </si>
  <si>
    <t>Plan na 2014 rok</t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</si>
  <si>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23</t>
    </r>
    <r>
      <rPr>
        <sz val="12"/>
        <rFont val="Times New Roman"/>
        <family val="1"/>
      </rPr>
      <t>)</t>
    </r>
  </si>
  <si>
    <t>01</t>
  </si>
  <si>
    <r>
      <t xml:space="preserve">Przychody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(03+11+21+22)</t>
    </r>
  </si>
  <si>
    <t>02</t>
  </si>
  <si>
    <t>Przychody ogółem z działalności dydaktycznej (04+06+07+09)</t>
  </si>
  <si>
    <t>03</t>
  </si>
  <si>
    <t>z tego</t>
  </si>
  <si>
    <t xml:space="preserve">dotacje z budżetu państwa </t>
  </si>
  <si>
    <t>04</t>
  </si>
  <si>
    <t>w tym dotacja podstawowa</t>
  </si>
  <si>
    <t>05</t>
  </si>
  <si>
    <t>środki z budżetów jednostek samorządu terytorialnego lub ich związków</t>
  </si>
  <si>
    <t>06</t>
  </si>
  <si>
    <t>opłaty za świadczone usługi edukacyjne</t>
  </si>
  <si>
    <t>07</t>
  </si>
  <si>
    <t xml:space="preserve"> w tym na studiach niestacjonarnych</t>
  </si>
  <si>
    <t>08</t>
  </si>
  <si>
    <t xml:space="preserve">pozostałe </t>
  </si>
  <si>
    <t>09</t>
  </si>
  <si>
    <t>w tym środki pochodzące ze źródeł zagranicznych oraz współfinansowanie krajowe</t>
  </si>
  <si>
    <t>Przychody ogółem z działalności badawczej (12+13+14+15+17+18+19)</t>
  </si>
  <si>
    <t>dotacje na finansowanie działalności statutowej</t>
  </si>
  <si>
    <t xml:space="preserve">środki na realizację projektów finansowanych przez Narodowe Centrum Badań i Rozwoju </t>
  </si>
  <si>
    <t>środki na realizację projektów finansowanych przez Narodowe Centrum Nauki</t>
  </si>
  <si>
    <t>środki na finansowanie współpracy naukowej z zagranicą</t>
  </si>
  <si>
    <t>w tym środki pochodzące ze źródeł zagranicznych, niepodlegające zwrotowi</t>
  </si>
  <si>
    <t>sprzedaż pozostałych prac i usług badawczych i rozwojowych</t>
  </si>
  <si>
    <t>środki na realizację programów lub przedsięwzięć ustanowionych przez ministra właściwego do spraw nauki</t>
  </si>
  <si>
    <t>Przychody ogółem z działalności gospodarczej wyodrębnionej</t>
  </si>
  <si>
    <t>Koszt wytworzenia świadczeń na potrzeby własne jednostki</t>
  </si>
  <si>
    <r>
      <t xml:space="preserve">Pozostałe przychody  </t>
    </r>
    <r>
      <rPr>
        <sz val="12"/>
        <rFont val="Times New Roman"/>
        <family val="1"/>
      </rPr>
      <t>(24+25)</t>
    </r>
  </si>
  <si>
    <t>Przychody ze sprzedaży towarów i materiałów</t>
  </si>
  <si>
    <t>Pozostałe przychody operacyjne (26+27)</t>
  </si>
  <si>
    <t>zysk ze zbycia niefinansowych aktywów trwałych</t>
  </si>
  <si>
    <t>inne pozostałe przychody operacyjne</t>
  </si>
  <si>
    <t>w tym</t>
  </si>
  <si>
    <t>równowartość rocznych odpisów amortyzacyjnych środków trwałych oraz wartości niematerialnych i prawnych sfinansowanych z dotacji celowych, a także otrzymanych nieodpłatnie z innych źródeł</t>
  </si>
  <si>
    <t>przychody z likwidacji środków trwałych, środków trwałych w budowie, wartości niematerialnych i prawnych oraz korekty odpisów aktualizujących wartość niefinansowych aktywów trwałych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</si>
  <si>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</si>
  <si>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</rPr>
      <t>(31+59)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</si>
  <si>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(49)</t>
    </r>
  </si>
  <si>
    <t>Amortyzacja</t>
  </si>
  <si>
    <t>Zużycie materiałów i energii</t>
  </si>
  <si>
    <t>w tym energia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</si>
  <si>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</si>
  <si>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</si>
  <si>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</si>
  <si>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</si>
  <si>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</si>
  <si>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składki z tytułu ubezpieczeń społecznych i funduszu pracy</t>
  </si>
  <si>
    <t>odpis na zakładowy fundusz świadczeń socjalnych</t>
  </si>
  <si>
    <t>stypendia naukowe dla wybitnych młodych naukowców, stypendia doktorskie i doktoranckie</t>
  </si>
  <si>
    <t>odpis na własny fundusz stypendialny</t>
  </si>
  <si>
    <t>Pozostałe koszty rodzajowe</t>
  </si>
  <si>
    <t>aparatura naukowo-badawcza</t>
  </si>
  <si>
    <t>podróże służbowe</t>
  </si>
  <si>
    <t>Ogółem koszty rodzajowe (32+33+35+36+37+39+44)</t>
  </si>
  <si>
    <t>Zmiana stanu produktów (zwiększenia – wartość ujemna, zmniejszenia − wartość dodatnia)</t>
  </si>
  <si>
    <t>Ogółem koszty własne podstawowej działalności operacyjnej (47+48) = (52+57+58)</t>
  </si>
  <si>
    <t xml:space="preserve">Koszty działalności dydaktycznej finansowane z dotacji z budżetu państwa </t>
  </si>
  <si>
    <t>Koszty działalności dydaktycznej finansowane z przychodów własnych</t>
  </si>
  <si>
    <t>Koszty działalności dydaktycznej ogółem (50+51)</t>
  </si>
  <si>
    <t>koszty kształcenia na studiach stacjonarnych</t>
  </si>
  <si>
    <t>koszty kształcenia na studiach niestacjonarnych</t>
  </si>
  <si>
    <t>Koszty działalności badawczej finansowane z dotacji z budżetu państwa</t>
  </si>
  <si>
    <t>Koszty działalności badawczej finansowane z przychodów własnych</t>
  </si>
  <si>
    <t>Koszty działalności badawczej ogółem (55+56)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</si>
  <si>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</si>
  <si>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</rPr>
      <t>(60+61)</t>
    </r>
  </si>
  <si>
    <t xml:space="preserve">Wartość sprzedanych towarów i materiałów </t>
  </si>
  <si>
    <t>Pozostałe koszty operacyjne (62+63)</t>
  </si>
  <si>
    <t>strata ze zbycia niefinansowych aktywów trwałych</t>
  </si>
  <si>
    <t>inne pozostałe koszty operacyjne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</si>
  <si>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</si>
  <si>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r>
      <t xml:space="preserve">C. Zysk (strata) z działalności operacyjnej </t>
    </r>
    <r>
      <rPr>
        <sz val="14"/>
        <rFont val="Times New Roman"/>
        <family val="1"/>
      </rPr>
      <t xml:space="preserve"> (01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30)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</si>
  <si>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</si>
  <si>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</si>
  <si>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</si>
  <si>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</si>
  <si>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z działalności </t>
    </r>
    <r>
      <rPr>
        <sz val="14"/>
        <rFont val="Times New Roman"/>
        <family val="1"/>
      </rPr>
      <t>(65+66</t>
    </r>
    <r>
      <rPr>
        <sz val="14"/>
        <rFont val="Calibri"/>
        <family val="2"/>
      </rPr>
      <t>−</t>
    </r>
    <r>
      <rPr>
        <sz val="14"/>
        <rFont val="Times New Roman"/>
        <family val="1"/>
      </rPr>
      <t>68)</t>
    </r>
  </si>
  <si>
    <r>
      <t xml:space="preserve">G. Wynik zdarzeń nadzwyczajnych </t>
    </r>
    <r>
      <rPr>
        <sz val="14"/>
        <rFont val="Times New Roman"/>
        <family val="1"/>
      </rPr>
      <t>(72−73)</t>
    </r>
  </si>
  <si>
    <t>Zyski nadzwyczajne</t>
  </si>
  <si>
    <t>Straty nadzwyczajne</t>
  </si>
  <si>
    <r>
      <t xml:space="preserve">H. Zysk (strata) brutto </t>
    </r>
    <r>
      <rPr>
        <sz val="14"/>
        <rFont val="Times New Roman"/>
        <family val="1"/>
      </rPr>
      <t>(70+71)</t>
    </r>
  </si>
  <si>
    <t>I.  Podatek dochodowy</t>
  </si>
  <si>
    <t>J.  Pozostałe obowiązkowe zmniejszenia zysku (zwiększenia straty)</t>
  </si>
  <si>
    <r>
      <t xml:space="preserve">K. Zysk (strata) netto </t>
    </r>
    <r>
      <rPr>
        <sz val="14"/>
        <rFont val="Times New Roman"/>
        <family val="1"/>
      </rPr>
      <t>(74−75−76)</t>
    </r>
  </si>
  <si>
    <t>zmiany</t>
  </si>
  <si>
    <t>Plan na 2014 po zmianach</t>
  </si>
  <si>
    <t>Plan rzeczowo-finansowy na 2014 r. po zmianach</t>
  </si>
  <si>
    <t>Wyszczególnienie</t>
  </si>
  <si>
    <t>stan funduszu na początek roku</t>
  </si>
  <si>
    <t>w tym z dotacji budżetu państwa</t>
  </si>
  <si>
    <t>zwiększenia ogółem (04+06+07+08)</t>
  </si>
  <si>
    <t>dotacja z budżetu państwa</t>
  </si>
  <si>
    <t>w tym przeznaczona na pomoc materialną dla doktorantów</t>
  </si>
  <si>
    <t>opłaty za korzystanie z domów studenckich</t>
  </si>
  <si>
    <t>opłaty za korzystanie ze stołówek studenckich</t>
  </si>
  <si>
    <t>inne przychody</t>
  </si>
  <si>
    <t>zmniejszenia ogółem (10+16+22+28)</t>
  </si>
  <si>
    <t>dla studentów (11+12+13+14+15)</t>
  </si>
  <si>
    <t xml:space="preserve">stypendia socjalne </t>
  </si>
  <si>
    <t>stypendia specjalne dla osób niepełnosprawnych</t>
  </si>
  <si>
    <t>stypendia rektora dla najlepszych studentów</t>
  </si>
  <si>
    <t>stypendia ministra za wybitne osiągnięcia</t>
  </si>
  <si>
    <t>zapomogi</t>
  </si>
  <si>
    <t>dla doktorantów (17+18+19+20+21)</t>
  </si>
  <si>
    <t>stypendia dla najlepszych doktorantów</t>
  </si>
  <si>
    <t>koszty utrzymania domów i stołówek studenckich</t>
  </si>
  <si>
    <t xml:space="preserve">wynagrodzenia </t>
  </si>
  <si>
    <t>składki na ubezpieczenia społeczne i fundusz pracy</t>
  </si>
  <si>
    <t xml:space="preserve">remonty i modernizacja </t>
  </si>
  <si>
    <t xml:space="preserve">w tym remonty finansowane z dotacji </t>
  </si>
  <si>
    <t xml:space="preserve">koszty realizacji zadań związanych z przyznawaniem i wypłacaniem stypendiów i zapomóg </t>
  </si>
  <si>
    <r>
      <t>Stan funduszu na koniec okresu sprawozdawczego</t>
    </r>
    <r>
      <rPr>
        <sz val="12"/>
        <rFont val="Times New Roman"/>
        <family val="1"/>
      </rPr>
      <t xml:space="preserve"> (01+03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09)</t>
    </r>
  </si>
  <si>
    <r>
      <t xml:space="preserve">Dział II. Fundusz pomocy materialnej dla studentów i doktorantów 
</t>
    </r>
    <r>
      <rPr>
        <sz val="12"/>
        <rFont val="Times New Roman"/>
        <family val="1"/>
      </rPr>
      <t xml:space="preserve"> –  w tysiącach złotych z jednym znakiem po przecinku</t>
    </r>
  </si>
  <si>
    <r>
      <t>Dział III.  Pozostałe fundusze uczelni</t>
    </r>
    <r>
      <rPr>
        <sz val="12"/>
        <rFont val="Times New Roman"/>
        <family val="1"/>
      </rPr>
      <t xml:space="preserve">  –  w tysiącach złotych z jednym znakiem po przecinku</t>
    </r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</si>
  <si>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</si>
  <si>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</si>
  <si>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</si>
  <si>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</si>
  <si>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</si>
  <si>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</si>
  <si>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</si>
  <si>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</rPr>
      <t xml:space="preserve"> (01+02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06)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</si>
  <si>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</si>
  <si>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</rPr>
      <t xml:space="preserve"> (10+11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12)</t>
    </r>
  </si>
  <si>
    <t>Własny fundusz stypendialny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</si>
  <si>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</si>
  <si>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</rPr>
      <t xml:space="preserve"> (14+15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>17)</t>
    </r>
  </si>
  <si>
    <t>Fundusz rozwoju uczelni</t>
  </si>
  <si>
    <t xml:space="preserve">stan funduszu na początek roku </t>
  </si>
  <si>
    <t>zwiększenie ogółem</t>
  </si>
  <si>
    <t>w tym odpis z zysku netto</t>
  </si>
  <si>
    <t>zmniejszenie ogółem</t>
  </si>
  <si>
    <r>
      <t>stan funduszu na koniec okresu sprawozdawczego</t>
    </r>
    <r>
      <rPr>
        <sz val="12"/>
        <rFont val="Times New Roman"/>
        <family val="1"/>
      </rPr>
      <t xml:space="preserve"> (19+20-22)</t>
    </r>
  </si>
  <si>
    <t>Inne fundusze tworzone na podstawie odrębnych przepisów</t>
  </si>
  <si>
    <t>………..</t>
  </si>
  <si>
    <r>
      <t>stan funduszu na koniec okresu sprawozdawczego</t>
    </r>
    <r>
      <rPr>
        <sz val="12"/>
        <rFont val="Times New Roman"/>
        <family val="1"/>
      </rPr>
      <t xml:space="preserve"> (24+25-26)</t>
    </r>
  </si>
  <si>
    <t xml:space="preserve">Dział IV.Zatrudnienie i wynagrodzenia w grupach stanowisk </t>
  </si>
  <si>
    <t>Zatrudnienie</t>
  </si>
  <si>
    <t>Wynagrodzenia wynikające ze stosunku pracy 
(4+6)</t>
  </si>
  <si>
    <t>osobowe</t>
  </si>
  <si>
    <t>dodatkowe wynagrodzenie roczne</t>
  </si>
  <si>
    <t>nagrody rektora</t>
  </si>
  <si>
    <t xml:space="preserve"> Razem </t>
  </si>
  <si>
    <t>Nauczyciele akademiccy</t>
  </si>
  <si>
    <t>z tego 
w grupach stanowisk</t>
  </si>
  <si>
    <t>profesorów</t>
  </si>
  <si>
    <t>docentów, adiunktów, starszych wykładowców</t>
  </si>
  <si>
    <t>asystentów, wykładowców, lektorów i instruktorów</t>
  </si>
  <si>
    <t>Pracownicy niebędący nauczycielami akademickimi</t>
  </si>
  <si>
    <t>w tym w ramach działalności dydaktycznej</t>
  </si>
  <si>
    <t>w tym wynagrodzenia sfinansowane ze środków przeznaczonych przez senat uczelni publicznej na zwiększenie wynagrodzeń na podstawie art. 151 ust. 8 ustawy</t>
  </si>
  <si>
    <t>Należy podać:</t>
  </si>
  <si>
    <t xml:space="preserve">- przeciętne zatrudnienie w przeliczeniu na pełne etaty, z jednym znakiem po przecinku, </t>
  </si>
  <si>
    <r>
      <t xml:space="preserve">- wynagrodzenia w </t>
    </r>
    <r>
      <rPr>
        <b/>
        <sz val="12"/>
        <rFont val="Arial"/>
        <family val="2"/>
      </rPr>
      <t>tysiącach złotych,</t>
    </r>
    <r>
      <rPr>
        <sz val="12"/>
        <rFont val="Arial"/>
        <family val="2"/>
      </rPr>
      <t xml:space="preserve"> z jednym znakiem po przecinku,</t>
    </r>
  </si>
  <si>
    <t>Dział V. Informacje rzeczowe i uzupełniające</t>
  </si>
  <si>
    <t>Jednostka miary</t>
  </si>
  <si>
    <t>Liczba studentów ogółem (02+04)</t>
  </si>
  <si>
    <t>osoby</t>
  </si>
  <si>
    <t>studiów stacjonarnych</t>
  </si>
  <si>
    <t>w tym 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</si>
  <si>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</si>
  <si>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</si>
  <si>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</si>
  <si>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</si>
  <si>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</si>
  <si>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</si>
  <si>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w tym uczestników stacjonarnych studiów doktoranckich</t>
  </si>
  <si>
    <t>Liczba uczestników studiów doktoranckich pobierających stypendium doktoranckie</t>
  </si>
  <si>
    <t xml:space="preserve">Kwota stypendiów doktoranckich 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</si>
  <si>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</si>
  <si>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</si>
  <si>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</si>
  <si>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w tym nakłady na urządzenia techniczne i maszyny, środki transportu i inne środki trwałe</t>
  </si>
  <si>
    <t xml:space="preserve">Bezzwrotne środki z pomocy zagranicznej na sfinansowanie lub dofinansowanie kosztów realizacji inwestycji i zakupów inwestycyjnych </t>
  </si>
  <si>
    <t>w tym z Unii Europejskiej</t>
  </si>
  <si>
    <t>..……………...…..…..….…</t>
  </si>
  <si>
    <t xml:space="preserve">(imię, nazwisko, telefon, </t>
  </si>
  <si>
    <t xml:space="preserve">(miejscowość, data)                    </t>
  </si>
  <si>
    <t>(pieczątka imienna i podpis Rektora)</t>
  </si>
  <si>
    <t>e-mail osoby sporządzającej)</t>
  </si>
  <si>
    <t>Wrocław, 17-12-2014
..……………...…..….</t>
  </si>
  <si>
    <t>Elżbieta Oleksak 71 784-16-97
elzbieta.oleksak@umed.wroc.pl
..……………...…..………………</t>
  </si>
  <si>
    <t xml:space="preserve">Załącznik nr 1                                                                                                                                                                                                                                                             do Uchwały Senatu Uniwersytetu Medycznego we Wroclawiu nr 1464                                                                                                                                                                                    z dnia 17 grudnia 2014r.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</si>
</sst>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u val="single"/>
      <sz val="12"/>
      <name val="Arial"/>
      <family val="2"/>
    </font>
    <font>
      <sz val="8"/>
      <name val="Times New Roman"/>
      <family val="1"/>
    </font>
    <font>
      <sz val="10"/>
      <color indexed="8"/>
      <name val="Czcionka tekstu podstawowego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dotted"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52" applyAlignment="1" applyProtection="1">
      <alignment horizontal="center"/>
      <protection locked="0"/>
    </xf>
    <xf numFmtId="0" fontId="2" fillId="0" borderId="0" xfId="52" applyProtection="1">
      <alignment/>
      <protection locked="0"/>
    </xf>
    <xf numFmtId="0" fontId="2" fillId="0" borderId="0" xfId="52">
      <alignment/>
      <protection/>
    </xf>
    <xf numFmtId="0" fontId="5" fillId="0" borderId="0" xfId="52" applyFont="1" applyProtection="1">
      <alignment/>
      <protection locked="0"/>
    </xf>
    <xf numFmtId="0" fontId="5" fillId="0" borderId="0" xfId="52" applyFont="1">
      <alignment/>
      <protection/>
    </xf>
    <xf numFmtId="0" fontId="6" fillId="0" borderId="0" xfId="52" applyFont="1" applyAlignment="1" applyProtection="1">
      <alignment horizontal="center" vertical="center" wrapText="1"/>
      <protection/>
    </xf>
    <xf numFmtId="0" fontId="7" fillId="0" borderId="0" xfId="52" applyFont="1" applyAlignment="1" applyProtection="1">
      <alignment horizontal="center"/>
      <protection/>
    </xf>
    <xf numFmtId="0" fontId="2" fillId="0" borderId="0" xfId="52" applyProtection="1">
      <alignment/>
      <protection/>
    </xf>
    <xf numFmtId="0" fontId="8" fillId="0" borderId="0" xfId="52" applyFont="1" applyAlignment="1" applyProtection="1">
      <alignment horizontal="left" vertical="center"/>
      <protection/>
    </xf>
    <xf numFmtId="0" fontId="2" fillId="0" borderId="0" xfId="52" applyAlignment="1" applyProtection="1">
      <alignment wrapText="1"/>
      <protection/>
    </xf>
    <xf numFmtId="0" fontId="2" fillId="0" borderId="0" xfId="52" applyAlignment="1" applyProtection="1">
      <alignment horizontal="center"/>
      <protection/>
    </xf>
    <xf numFmtId="0" fontId="12" fillId="0" borderId="0" xfId="52" applyFont="1" applyProtection="1">
      <alignment/>
      <protection locked="0"/>
    </xf>
    <xf numFmtId="0" fontId="12" fillId="0" borderId="0" xfId="52" applyFont="1">
      <alignment/>
      <protection/>
    </xf>
    <xf numFmtId="0" fontId="9" fillId="0" borderId="10" xfId="52" applyFont="1" applyFill="1" applyBorder="1" applyAlignment="1" applyProtection="1" quotePrefix="1">
      <alignment horizontal="center" vertical="center" wrapText="1"/>
      <protection/>
    </xf>
    <xf numFmtId="0" fontId="9" fillId="0" borderId="11" xfId="44" applyFont="1" applyFill="1" applyBorder="1" applyAlignment="1" applyProtection="1" quotePrefix="1">
      <alignment horizontal="center" vertical="center" wrapText="1"/>
      <protection/>
    </xf>
    <xf numFmtId="0" fontId="9" fillId="0" borderId="11" xfId="44" applyFont="1" applyFill="1" applyBorder="1" applyAlignment="1" applyProtection="1">
      <alignment horizontal="center" vertical="center" wrapText="1"/>
      <protection/>
    </xf>
    <xf numFmtId="10" fontId="2" fillId="0" borderId="0" xfId="52" applyNumberFormat="1" applyProtection="1">
      <alignment/>
      <protection locked="0"/>
    </xf>
    <xf numFmtId="0" fontId="2" fillId="0" borderId="0" xfId="52" applyAlignment="1" applyProtection="1">
      <alignment vertical="center"/>
      <protection locked="0"/>
    </xf>
    <xf numFmtId="0" fontId="2" fillId="0" borderId="0" xfId="52" applyAlignment="1">
      <alignment vertical="center"/>
      <protection/>
    </xf>
    <xf numFmtId="0" fontId="9" fillId="0" borderId="12" xfId="52" applyFont="1" applyFill="1" applyBorder="1" applyAlignment="1" applyProtection="1" quotePrefix="1">
      <alignment horizontal="center" vertical="center" wrapText="1"/>
      <protection/>
    </xf>
    <xf numFmtId="0" fontId="9" fillId="0" borderId="13" xfId="52" applyFont="1" applyFill="1" applyBorder="1" applyAlignment="1" applyProtection="1" quotePrefix="1">
      <alignment horizontal="center" vertical="center" wrapText="1"/>
      <protection/>
    </xf>
    <xf numFmtId="0" fontId="9" fillId="0" borderId="0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horizontal="left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2" fillId="0" borderId="0" xfId="52" applyBorder="1" applyProtection="1">
      <alignment/>
      <protection locked="0"/>
    </xf>
    <xf numFmtId="0" fontId="9" fillId="0" borderId="13" xfId="52" applyFont="1" applyFill="1" applyBorder="1" applyAlignment="1" applyProtection="1">
      <alignment horizontal="center" vertical="center" wrapText="1"/>
      <protection/>
    </xf>
    <xf numFmtId="0" fontId="9" fillId="0" borderId="14" xfId="44" applyFont="1" applyBorder="1" applyAlignment="1" applyProtection="1">
      <alignment horizontal="center" vertical="center" wrapText="1"/>
      <protection/>
    </xf>
    <xf numFmtId="0" fontId="11" fillId="0" borderId="15" xfId="52" applyFont="1" applyBorder="1" applyAlignment="1" applyProtection="1">
      <alignment horizontal="center" vertical="center"/>
      <protection/>
    </xf>
    <xf numFmtId="164" fontId="3" fillId="0" borderId="15" xfId="52" applyNumberFormat="1" applyFont="1" applyFill="1" applyBorder="1" applyAlignment="1" applyProtection="1" quotePrefix="1">
      <alignment horizontal="right" vertical="center" wrapText="1"/>
      <protection/>
    </xf>
    <xf numFmtId="164" fontId="16" fillId="0" borderId="15" xfId="52" applyNumberFormat="1" applyFont="1" applyFill="1" applyBorder="1" applyAlignment="1" applyProtection="1">
      <alignment horizontal="right" vertical="center"/>
      <protection/>
    </xf>
    <xf numFmtId="164" fontId="16" fillId="0" borderId="15" xfId="52" applyNumberFormat="1" applyFont="1" applyFill="1" applyBorder="1" applyAlignment="1" applyProtection="1">
      <alignment horizontal="right" vertical="center" wrapText="1"/>
      <protection/>
    </xf>
    <xf numFmtId="164" fontId="16" fillId="0" borderId="15" xfId="52" applyNumberFormat="1" applyFont="1" applyFill="1" applyBorder="1" applyAlignment="1" applyProtection="1">
      <alignment horizontal="right" vertical="center"/>
      <protection locked="0"/>
    </xf>
    <xf numFmtId="164" fontId="16" fillId="0" borderId="15" xfId="52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2" applyNumberFormat="1" applyFont="1" applyFill="1" applyBorder="1" applyAlignment="1" applyProtection="1">
      <alignment horizontal="right" vertical="center"/>
      <protection/>
    </xf>
    <xf numFmtId="164" fontId="16" fillId="0" borderId="17" xfId="52" applyNumberFormat="1" applyFont="1" applyFill="1" applyBorder="1" applyAlignment="1" applyProtection="1">
      <alignment horizontal="right" vertical="center"/>
      <protection locked="0"/>
    </xf>
    <xf numFmtId="0" fontId="9" fillId="0" borderId="18" xfId="44" applyFont="1" applyBorder="1" applyAlignment="1" applyProtection="1">
      <alignment horizontal="center" vertical="center" wrapText="1"/>
      <protection/>
    </xf>
    <xf numFmtId="0" fontId="11" fillId="0" borderId="19" xfId="52" applyFont="1" applyBorder="1" applyAlignment="1" applyProtection="1">
      <alignment horizontal="center" vertical="center"/>
      <protection/>
    </xf>
    <xf numFmtId="164" fontId="3" fillId="0" borderId="19" xfId="52" applyNumberFormat="1" applyFont="1" applyFill="1" applyBorder="1" applyAlignment="1" applyProtection="1" quotePrefix="1">
      <alignment horizontal="right" vertical="center" wrapText="1"/>
      <protection/>
    </xf>
    <xf numFmtId="164" fontId="16" fillId="0" borderId="19" xfId="52" applyNumberFormat="1" applyFont="1" applyFill="1" applyBorder="1" applyAlignment="1" applyProtection="1">
      <alignment horizontal="right" vertical="center"/>
      <protection/>
    </xf>
    <xf numFmtId="164" fontId="16" fillId="0" borderId="19" xfId="52" applyNumberFormat="1" applyFont="1" applyFill="1" applyBorder="1" applyAlignment="1" applyProtection="1">
      <alignment horizontal="right" vertical="center" wrapText="1"/>
      <protection/>
    </xf>
    <xf numFmtId="164" fontId="16" fillId="0" borderId="19" xfId="52" applyNumberFormat="1" applyFont="1" applyFill="1" applyBorder="1" applyAlignment="1" applyProtection="1">
      <alignment horizontal="right" vertical="center"/>
      <protection locked="0"/>
    </xf>
    <xf numFmtId="164" fontId="16" fillId="0" borderId="19" xfId="52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52" applyNumberFormat="1" applyFont="1" applyFill="1" applyBorder="1" applyAlignment="1" applyProtection="1">
      <alignment horizontal="right" vertical="center"/>
      <protection/>
    </xf>
    <xf numFmtId="164" fontId="16" fillId="0" borderId="21" xfId="52" applyNumberFormat="1" applyFont="1" applyFill="1" applyBorder="1" applyAlignment="1" applyProtection="1">
      <alignment horizontal="right" vertical="center"/>
      <protection locked="0"/>
    </xf>
    <xf numFmtId="0" fontId="9" fillId="0" borderId="22" xfId="44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>
      <alignment horizontal="center" vertical="center"/>
      <protection/>
    </xf>
    <xf numFmtId="164" fontId="3" fillId="0" borderId="10" xfId="52" applyNumberFormat="1" applyFont="1" applyFill="1" applyBorder="1" applyAlignment="1" applyProtection="1" quotePrefix="1">
      <alignment horizontal="right" vertical="center" wrapText="1"/>
      <protection/>
    </xf>
    <xf numFmtId="164" fontId="16" fillId="0" borderId="10" xfId="52" applyNumberFormat="1" applyFont="1" applyFill="1" applyBorder="1" applyAlignment="1" applyProtection="1">
      <alignment horizontal="right" vertical="center"/>
      <protection/>
    </xf>
    <xf numFmtId="164" fontId="16" fillId="0" borderId="10" xfId="52" applyNumberFormat="1" applyFont="1" applyFill="1" applyBorder="1" applyAlignment="1" applyProtection="1">
      <alignment horizontal="right" vertical="center" wrapText="1"/>
      <protection/>
    </xf>
    <xf numFmtId="164" fontId="16" fillId="0" borderId="10" xfId="52" applyNumberFormat="1" applyFont="1" applyFill="1" applyBorder="1" applyAlignment="1" applyProtection="1">
      <alignment horizontal="right" vertical="center"/>
      <protection locked="0"/>
    </xf>
    <xf numFmtId="164" fontId="16" fillId="0" borderId="10" xfId="52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52" applyNumberFormat="1" applyFont="1" applyFill="1" applyBorder="1" applyAlignment="1" applyProtection="1">
      <alignment horizontal="right" vertical="center"/>
      <protection/>
    </xf>
    <xf numFmtId="164" fontId="16" fillId="0" borderId="13" xfId="52" applyNumberFormat="1" applyFont="1" applyFill="1" applyBorder="1" applyAlignment="1" applyProtection="1">
      <alignment horizontal="right" vertical="center"/>
      <protection locked="0"/>
    </xf>
    <xf numFmtId="164" fontId="3" fillId="0" borderId="19" xfId="52" applyNumberFormat="1" applyFont="1" applyFill="1" applyBorder="1" applyAlignment="1" applyProtection="1">
      <alignment vertical="center" wrapText="1"/>
      <protection/>
    </xf>
    <xf numFmtId="164" fontId="16" fillId="0" borderId="19" xfId="52" applyNumberFormat="1" applyFont="1" applyFill="1" applyBorder="1" applyAlignment="1" applyProtection="1">
      <alignment vertical="center"/>
      <protection/>
    </xf>
    <xf numFmtId="164" fontId="16" fillId="0" borderId="19" xfId="52" applyNumberFormat="1" applyFont="1" applyFill="1" applyBorder="1" applyAlignment="1" applyProtection="1">
      <alignment vertical="center"/>
      <protection locked="0"/>
    </xf>
    <xf numFmtId="164" fontId="16" fillId="0" borderId="19" xfId="52" applyNumberFormat="1" applyFont="1" applyFill="1" applyBorder="1" applyAlignment="1" applyProtection="1">
      <alignment vertical="center" wrapText="1"/>
      <protection locked="0"/>
    </xf>
    <xf numFmtId="164" fontId="16" fillId="0" borderId="19" xfId="52" applyNumberFormat="1" applyFont="1" applyFill="1" applyBorder="1" applyAlignment="1" applyProtection="1">
      <alignment vertical="center" wrapText="1"/>
      <protection/>
    </xf>
    <xf numFmtId="164" fontId="3" fillId="0" borderId="21" xfId="52" applyNumberFormat="1" applyFont="1" applyFill="1" applyBorder="1" applyAlignment="1" applyProtection="1">
      <alignment vertical="center" wrapText="1"/>
      <protection/>
    </xf>
    <xf numFmtId="164" fontId="3" fillId="0" borderId="15" xfId="52" applyNumberFormat="1" applyFont="1" applyFill="1" applyBorder="1" applyAlignment="1" applyProtection="1">
      <alignment vertical="center" wrapText="1"/>
      <protection/>
    </xf>
    <xf numFmtId="164" fontId="16" fillId="0" borderId="15" xfId="52" applyNumberFormat="1" applyFont="1" applyFill="1" applyBorder="1" applyAlignment="1" applyProtection="1">
      <alignment vertical="center"/>
      <protection/>
    </xf>
    <xf numFmtId="164" fontId="16" fillId="0" borderId="15" xfId="52" applyNumberFormat="1" applyFont="1" applyFill="1" applyBorder="1" applyAlignment="1" applyProtection="1">
      <alignment vertical="center"/>
      <protection locked="0"/>
    </xf>
    <xf numFmtId="164" fontId="16" fillId="0" borderId="15" xfId="52" applyNumberFormat="1" applyFont="1" applyFill="1" applyBorder="1" applyAlignment="1" applyProtection="1">
      <alignment vertical="center" wrapText="1"/>
      <protection locked="0"/>
    </xf>
    <xf numFmtId="164" fontId="16" fillId="0" borderId="15" xfId="52" applyNumberFormat="1" applyFont="1" applyFill="1" applyBorder="1" applyAlignment="1" applyProtection="1">
      <alignment vertical="center" wrapText="1"/>
      <protection/>
    </xf>
    <xf numFmtId="164" fontId="3" fillId="0" borderId="17" xfId="52" applyNumberFormat="1" applyFont="1" applyFill="1" applyBorder="1" applyAlignment="1" applyProtection="1">
      <alignment vertical="center" wrapText="1"/>
      <protection/>
    </xf>
    <xf numFmtId="164" fontId="3" fillId="0" borderId="10" xfId="52" applyNumberFormat="1" applyFont="1" applyFill="1" applyBorder="1" applyAlignment="1" applyProtection="1">
      <alignment vertical="center" wrapText="1"/>
      <protection/>
    </xf>
    <xf numFmtId="164" fontId="16" fillId="0" borderId="10" xfId="52" applyNumberFormat="1" applyFont="1" applyFill="1" applyBorder="1" applyAlignment="1" applyProtection="1">
      <alignment vertical="center"/>
      <protection/>
    </xf>
    <xf numFmtId="164" fontId="16" fillId="0" borderId="10" xfId="52" applyNumberFormat="1" applyFont="1" applyFill="1" applyBorder="1" applyAlignment="1" applyProtection="1">
      <alignment vertical="center"/>
      <protection locked="0"/>
    </xf>
    <xf numFmtId="164" fontId="16" fillId="0" borderId="10" xfId="52" applyNumberFormat="1" applyFont="1" applyFill="1" applyBorder="1" applyAlignment="1" applyProtection="1">
      <alignment vertical="center" wrapText="1"/>
      <protection locked="0"/>
    </xf>
    <xf numFmtId="164" fontId="16" fillId="0" borderId="10" xfId="52" applyNumberFormat="1" applyFont="1" applyFill="1" applyBorder="1" applyAlignment="1" applyProtection="1">
      <alignment vertical="center" wrapText="1"/>
      <protection/>
    </xf>
    <xf numFmtId="164" fontId="3" fillId="0" borderId="13" xfId="52" applyNumberFormat="1" applyFont="1" applyFill="1" applyBorder="1" applyAlignment="1" applyProtection="1">
      <alignment vertical="center" wrapText="1"/>
      <protection/>
    </xf>
    <xf numFmtId="0" fontId="11" fillId="0" borderId="10" xfId="52" applyFont="1" applyFill="1" applyBorder="1" applyAlignment="1" applyProtection="1">
      <alignment vertical="center" wrapText="1"/>
      <protection/>
    </xf>
    <xf numFmtId="0" fontId="11" fillId="0" borderId="13" xfId="52" applyFont="1" applyFill="1" applyBorder="1" applyAlignment="1" applyProtection="1">
      <alignment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9" fillId="0" borderId="23" xfId="44" applyFont="1" applyFill="1" applyBorder="1" applyAlignment="1" applyProtection="1">
      <alignment horizontal="center" vertical="center" wrapText="1"/>
      <protection/>
    </xf>
    <xf numFmtId="0" fontId="9" fillId="0" borderId="23" xfId="44" applyFont="1" applyFill="1" applyBorder="1" applyAlignment="1" applyProtection="1" quotePrefix="1">
      <alignment horizontal="center" vertical="center" wrapText="1"/>
      <protection/>
    </xf>
    <xf numFmtId="0" fontId="9" fillId="0" borderId="24" xfId="44" applyFont="1" applyFill="1" applyBorder="1" applyAlignment="1" applyProtection="1">
      <alignment vertical="center" wrapText="1"/>
      <protection/>
    </xf>
    <xf numFmtId="0" fontId="9" fillId="0" borderId="24" xfId="44" applyFont="1" applyFill="1" applyBorder="1" applyAlignment="1" applyProtection="1">
      <alignment horizontal="left" vertical="center" wrapText="1"/>
      <protection/>
    </xf>
    <xf numFmtId="0" fontId="9" fillId="0" borderId="24" xfId="44" applyFont="1" applyFill="1" applyBorder="1" applyAlignment="1" applyProtection="1">
      <alignment horizontal="left" vertical="center" wrapText="1" indent="2"/>
      <protection/>
    </xf>
    <xf numFmtId="0" fontId="9" fillId="0" borderId="25" xfId="44" applyFont="1" applyFill="1" applyBorder="1" applyAlignment="1" applyProtection="1">
      <alignment horizontal="center" vertical="center" wrapText="1"/>
      <protection/>
    </xf>
    <xf numFmtId="0" fontId="9" fillId="0" borderId="26" xfId="44" applyFont="1" applyBorder="1" applyAlignment="1" applyProtection="1">
      <alignment horizontal="center" vertical="center" wrapText="1"/>
      <protection/>
    </xf>
    <xf numFmtId="0" fontId="11" fillId="0" borderId="27" xfId="44" applyFont="1" applyBorder="1" applyAlignment="1" applyProtection="1">
      <alignment horizontal="center" vertical="center"/>
      <protection/>
    </xf>
    <xf numFmtId="164" fontId="7" fillId="0" borderId="27" xfId="44" applyNumberFormat="1" applyFont="1" applyFill="1" applyBorder="1" applyAlignment="1" applyProtection="1">
      <alignment vertical="center"/>
      <protection locked="0"/>
    </xf>
    <xf numFmtId="164" fontId="22" fillId="0" borderId="27" xfId="44" applyNumberFormat="1" applyFont="1" applyFill="1" applyBorder="1" applyAlignment="1" applyProtection="1">
      <alignment horizontal="right" vertical="center" wrapText="1"/>
      <protection/>
    </xf>
    <xf numFmtId="164" fontId="22" fillId="0" borderId="27" xfId="44" applyNumberFormat="1" applyFont="1" applyFill="1" applyBorder="1" applyAlignment="1" applyProtection="1">
      <alignment vertical="center"/>
      <protection locked="0"/>
    </xf>
    <xf numFmtId="164" fontId="22" fillId="0" borderId="27" xfId="44" applyNumberFormat="1" applyFont="1" applyFill="1" applyBorder="1" applyAlignment="1" applyProtection="1">
      <alignment vertical="center"/>
      <protection/>
    </xf>
    <xf numFmtId="164" fontId="7" fillId="0" borderId="27" xfId="44" applyNumberFormat="1" applyFont="1" applyFill="1" applyBorder="1" applyAlignment="1" applyProtection="1">
      <alignment horizontal="right" vertical="center" wrapText="1"/>
      <protection/>
    </xf>
    <xf numFmtId="164" fontId="22" fillId="0" borderId="28" xfId="44" applyNumberFormat="1" applyFont="1" applyFill="1" applyBorder="1" applyAlignment="1" applyProtection="1">
      <alignment vertical="center"/>
      <protection locked="0"/>
    </xf>
    <xf numFmtId="0" fontId="9" fillId="0" borderId="29" xfId="44" applyFont="1" applyBorder="1" applyAlignment="1" applyProtection="1">
      <alignment horizontal="center" vertical="center" wrapText="1"/>
      <protection/>
    </xf>
    <xf numFmtId="0" fontId="11" fillId="0" borderId="23" xfId="44" applyFont="1" applyBorder="1" applyAlignment="1" applyProtection="1">
      <alignment horizontal="center" vertical="center"/>
      <protection/>
    </xf>
    <xf numFmtId="164" fontId="7" fillId="0" borderId="23" xfId="44" applyNumberFormat="1" applyFont="1" applyFill="1" applyBorder="1" applyAlignment="1" applyProtection="1">
      <alignment vertical="center"/>
      <protection locked="0"/>
    </xf>
    <xf numFmtId="164" fontId="22" fillId="0" borderId="23" xfId="44" applyNumberFormat="1" applyFont="1" applyFill="1" applyBorder="1" applyAlignment="1" applyProtection="1">
      <alignment horizontal="right" vertical="center" wrapText="1"/>
      <protection/>
    </xf>
    <xf numFmtId="164" fontId="22" fillId="0" borderId="23" xfId="44" applyNumberFormat="1" applyFont="1" applyFill="1" applyBorder="1" applyAlignment="1" applyProtection="1">
      <alignment vertical="center"/>
      <protection locked="0"/>
    </xf>
    <xf numFmtId="164" fontId="22" fillId="0" borderId="23" xfId="44" applyNumberFormat="1" applyFont="1" applyFill="1" applyBorder="1" applyAlignment="1" applyProtection="1">
      <alignment vertical="center"/>
      <protection/>
    </xf>
    <xf numFmtId="164" fontId="7" fillId="0" borderId="23" xfId="44" applyNumberFormat="1" applyFont="1" applyFill="1" applyBorder="1" applyAlignment="1" applyProtection="1">
      <alignment horizontal="right" vertical="center" wrapText="1"/>
      <protection/>
    </xf>
    <xf numFmtId="164" fontId="22" fillId="0" borderId="25" xfId="44" applyNumberFormat="1" applyFont="1" applyFill="1" applyBorder="1" applyAlignment="1" applyProtection="1">
      <alignment vertical="center"/>
      <protection locked="0"/>
    </xf>
    <xf numFmtId="0" fontId="11" fillId="0" borderId="30" xfId="44" applyFont="1" applyBorder="1" applyAlignment="1" applyProtection="1">
      <alignment horizontal="center" vertical="center"/>
      <protection/>
    </xf>
    <xf numFmtId="164" fontId="7" fillId="0" borderId="30" xfId="44" applyNumberFormat="1" applyFont="1" applyFill="1" applyBorder="1" applyAlignment="1" applyProtection="1">
      <alignment vertical="center"/>
      <protection locked="0"/>
    </xf>
    <xf numFmtId="164" fontId="22" fillId="0" borderId="30" xfId="44" applyNumberFormat="1" applyFont="1" applyFill="1" applyBorder="1" applyAlignment="1" applyProtection="1">
      <alignment vertical="center"/>
      <protection locked="0"/>
    </xf>
    <xf numFmtId="164" fontId="7" fillId="0" borderId="30" xfId="44" applyNumberFormat="1" applyFont="1" applyFill="1" applyBorder="1" applyAlignment="1" applyProtection="1">
      <alignment horizontal="right" vertical="center" wrapText="1"/>
      <protection/>
    </xf>
    <xf numFmtId="164" fontId="22" fillId="0" borderId="31" xfId="44" applyNumberFormat="1" applyFont="1" applyFill="1" applyBorder="1" applyAlignment="1" applyProtection="1">
      <alignment vertical="center"/>
      <protection locked="0"/>
    </xf>
    <xf numFmtId="164" fontId="22" fillId="0" borderId="32" xfId="44" applyNumberFormat="1" applyFont="1" applyFill="1" applyBorder="1" applyAlignment="1" applyProtection="1">
      <alignment horizontal="right" vertical="center" wrapText="1"/>
      <protection/>
    </xf>
    <xf numFmtId="164" fontId="22" fillId="0" borderId="32" xfId="44" applyNumberFormat="1" applyFont="1" applyFill="1" applyBorder="1" applyAlignment="1" applyProtection="1">
      <alignment vertical="center"/>
      <protection/>
    </xf>
    <xf numFmtId="0" fontId="2" fillId="0" borderId="0" xfId="52" applyFont="1">
      <alignment/>
      <protection/>
    </xf>
    <xf numFmtId="0" fontId="9" fillId="0" borderId="33" xfId="52" applyFont="1" applyFill="1" applyBorder="1" applyAlignment="1" applyProtection="1" quotePrefix="1">
      <alignment horizontal="center" vertical="center" wrapText="1"/>
      <protection/>
    </xf>
    <xf numFmtId="0" fontId="9" fillId="0" borderId="33" xfId="52" applyFont="1" applyFill="1" applyBorder="1" applyAlignment="1" applyProtection="1">
      <alignment horizontal="center" vertical="center" wrapText="1"/>
      <protection/>
    </xf>
    <xf numFmtId="0" fontId="9" fillId="0" borderId="34" xfId="52" applyFont="1" applyFill="1" applyBorder="1" applyAlignment="1" applyProtection="1">
      <alignment horizontal="center" vertical="center" wrapText="1"/>
      <protection/>
    </xf>
    <xf numFmtId="0" fontId="9" fillId="0" borderId="12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Protection="1">
      <alignment/>
      <protection/>
    </xf>
    <xf numFmtId="0" fontId="7" fillId="0" borderId="0" xfId="52" applyFont="1" applyAlignment="1" applyProtection="1">
      <alignment wrapText="1"/>
      <protection/>
    </xf>
    <xf numFmtId="0" fontId="11" fillId="0" borderId="17" xfId="52" applyFont="1" applyBorder="1" applyAlignment="1" applyProtection="1">
      <alignment horizontal="center" vertical="center"/>
      <protection/>
    </xf>
    <xf numFmtId="164" fontId="7" fillId="0" borderId="15" xfId="52" applyNumberFormat="1" applyFont="1" applyFill="1" applyBorder="1" applyAlignment="1" applyProtection="1">
      <alignment vertical="center"/>
      <protection locked="0"/>
    </xf>
    <xf numFmtId="164" fontId="22" fillId="0" borderId="15" xfId="52" applyNumberFormat="1" applyFont="1" applyFill="1" applyBorder="1" applyAlignment="1" applyProtection="1">
      <alignment vertical="center"/>
      <protection locked="0"/>
    </xf>
    <xf numFmtId="164" fontId="22" fillId="33" borderId="15" xfId="52" applyNumberFormat="1" applyFont="1" applyFill="1" applyBorder="1" applyAlignment="1" applyProtection="1">
      <alignment vertical="center"/>
      <protection locked="0"/>
    </xf>
    <xf numFmtId="164" fontId="7" fillId="0" borderId="16" xfId="52" applyNumberFormat="1" applyFont="1" applyFill="1" applyBorder="1" applyAlignment="1" applyProtection="1">
      <alignment horizontal="right" vertical="center" wrapText="1"/>
      <protection/>
    </xf>
    <xf numFmtId="164" fontId="7" fillId="0" borderId="35" xfId="52" applyNumberFormat="1" applyFont="1" applyFill="1" applyBorder="1" applyAlignment="1" applyProtection="1">
      <alignment vertical="center"/>
      <protection locked="0"/>
    </xf>
    <xf numFmtId="164" fontId="7" fillId="0" borderId="17" xfId="52" applyNumberFormat="1" applyFont="1" applyFill="1" applyBorder="1" applyAlignment="1" applyProtection="1">
      <alignment horizontal="right" vertical="center" wrapText="1"/>
      <protection/>
    </xf>
    <xf numFmtId="164" fontId="7" fillId="0" borderId="36" xfId="52" applyNumberFormat="1" applyFont="1" applyFill="1" applyBorder="1" applyAlignment="1" applyProtection="1">
      <alignment vertical="center"/>
      <protection locked="0"/>
    </xf>
    <xf numFmtId="164" fontId="22" fillId="0" borderId="15" xfId="52" applyNumberFormat="1" applyFont="1" applyFill="1" applyBorder="1" applyAlignment="1" applyProtection="1">
      <alignment vertical="center"/>
      <protection/>
    </xf>
    <xf numFmtId="164" fontId="7" fillId="0" borderId="36" xfId="52" applyNumberFormat="1" applyFont="1" applyFill="1" applyBorder="1" applyAlignment="1" applyProtection="1">
      <alignment vertical="center" wrapText="1"/>
      <protection locked="0"/>
    </xf>
    <xf numFmtId="164" fontId="22" fillId="0" borderId="36" xfId="52" applyNumberFormat="1" applyFont="1" applyFill="1" applyBorder="1" applyAlignment="1" applyProtection="1">
      <alignment vertical="center" wrapText="1"/>
      <protection locked="0"/>
    </xf>
    <xf numFmtId="0" fontId="11" fillId="0" borderId="21" xfId="52" applyFont="1" applyBorder="1" applyAlignment="1" applyProtection="1">
      <alignment horizontal="center" vertical="center"/>
      <protection/>
    </xf>
    <xf numFmtId="164" fontId="7" fillId="0" borderId="19" xfId="52" applyNumberFormat="1" applyFont="1" applyFill="1" applyBorder="1" applyAlignment="1" applyProtection="1">
      <alignment vertical="center"/>
      <protection locked="0"/>
    </xf>
    <xf numFmtId="164" fontId="22" fillId="0" borderId="19" xfId="52" applyNumberFormat="1" applyFont="1" applyFill="1" applyBorder="1" applyAlignment="1" applyProtection="1">
      <alignment vertical="center"/>
      <protection locked="0"/>
    </xf>
    <xf numFmtId="164" fontId="22" fillId="33" borderId="19" xfId="52" applyNumberFormat="1" applyFont="1" applyFill="1" applyBorder="1" applyAlignment="1" applyProtection="1">
      <alignment vertical="center"/>
      <protection locked="0"/>
    </xf>
    <xf numFmtId="164" fontId="7" fillId="0" borderId="20" xfId="52" applyNumberFormat="1" applyFont="1" applyFill="1" applyBorder="1" applyAlignment="1" applyProtection="1">
      <alignment horizontal="right" vertical="center" wrapText="1"/>
      <protection/>
    </xf>
    <xf numFmtId="164" fontId="7" fillId="0" borderId="37" xfId="52" applyNumberFormat="1" applyFont="1" applyFill="1" applyBorder="1" applyAlignment="1" applyProtection="1">
      <alignment vertical="center"/>
      <protection locked="0"/>
    </xf>
    <xf numFmtId="164" fontId="7" fillId="0" borderId="21" xfId="52" applyNumberFormat="1" applyFont="1" applyFill="1" applyBorder="1" applyAlignment="1" applyProtection="1">
      <alignment horizontal="right" vertical="center" wrapText="1"/>
      <protection/>
    </xf>
    <xf numFmtId="164" fontId="7" fillId="0" borderId="38" xfId="52" applyNumberFormat="1" applyFont="1" applyFill="1" applyBorder="1" applyAlignment="1" applyProtection="1">
      <alignment vertical="center"/>
      <protection locked="0"/>
    </xf>
    <xf numFmtId="164" fontId="22" fillId="0" borderId="19" xfId="52" applyNumberFormat="1" applyFont="1" applyFill="1" applyBorder="1" applyAlignment="1" applyProtection="1">
      <alignment vertical="center"/>
      <protection/>
    </xf>
    <xf numFmtId="164" fontId="7" fillId="0" borderId="38" xfId="52" applyNumberFormat="1" applyFont="1" applyFill="1" applyBorder="1" applyAlignment="1" applyProtection="1">
      <alignment vertical="center" wrapText="1"/>
      <protection locked="0"/>
    </xf>
    <xf numFmtId="164" fontId="22" fillId="0" borderId="38" xfId="52" applyNumberFormat="1" applyFont="1" applyFill="1" applyBorder="1" applyAlignment="1" applyProtection="1">
      <alignment vertical="center" wrapText="1"/>
      <protection locked="0"/>
    </xf>
    <xf numFmtId="0" fontId="11" fillId="0" borderId="13" xfId="52" applyFont="1" applyBorder="1" applyAlignment="1" applyProtection="1">
      <alignment horizontal="center" vertical="center"/>
      <protection/>
    </xf>
    <xf numFmtId="164" fontId="7" fillId="0" borderId="10" xfId="52" applyNumberFormat="1" applyFont="1" applyFill="1" applyBorder="1" applyAlignment="1" applyProtection="1">
      <alignment vertical="center"/>
      <protection locked="0"/>
    </xf>
    <xf numFmtId="164" fontId="22" fillId="0" borderId="10" xfId="52" applyNumberFormat="1" applyFont="1" applyFill="1" applyBorder="1" applyAlignment="1" applyProtection="1">
      <alignment vertical="center"/>
      <protection locked="0"/>
    </xf>
    <xf numFmtId="164" fontId="22" fillId="33" borderId="10" xfId="52" applyNumberFormat="1" applyFont="1" applyFill="1" applyBorder="1" applyAlignment="1" applyProtection="1">
      <alignment vertical="center"/>
      <protection locked="0"/>
    </xf>
    <xf numFmtId="164" fontId="7" fillId="0" borderId="12" xfId="52" applyNumberFormat="1" applyFont="1" applyFill="1" applyBorder="1" applyAlignment="1" applyProtection="1">
      <alignment horizontal="right" vertical="center" wrapText="1"/>
      <protection/>
    </xf>
    <xf numFmtId="164" fontId="7" fillId="0" borderId="33" xfId="52" applyNumberFormat="1" applyFont="1" applyFill="1" applyBorder="1" applyAlignment="1" applyProtection="1">
      <alignment vertical="center"/>
      <protection locked="0"/>
    </xf>
    <xf numFmtId="164" fontId="7" fillId="0" borderId="13" xfId="52" applyNumberFormat="1" applyFont="1" applyFill="1" applyBorder="1" applyAlignment="1" applyProtection="1">
      <alignment horizontal="right" vertical="center" wrapText="1"/>
      <protection/>
    </xf>
    <xf numFmtId="164" fontId="7" fillId="0" borderId="34" xfId="52" applyNumberFormat="1" applyFont="1" applyFill="1" applyBorder="1" applyAlignment="1" applyProtection="1">
      <alignment vertical="center"/>
      <protection locked="0"/>
    </xf>
    <xf numFmtId="164" fontId="22" fillId="0" borderId="10" xfId="52" applyNumberFormat="1" applyFont="1" applyFill="1" applyBorder="1" applyAlignment="1" applyProtection="1">
      <alignment vertical="center"/>
      <protection/>
    </xf>
    <xf numFmtId="164" fontId="7" fillId="0" borderId="34" xfId="52" applyNumberFormat="1" applyFont="1" applyFill="1" applyBorder="1" applyAlignment="1" applyProtection="1">
      <alignment vertical="center" wrapText="1"/>
      <protection locked="0"/>
    </xf>
    <xf numFmtId="164" fontId="22" fillId="0" borderId="34" xfId="52" applyNumberFormat="1" applyFont="1" applyFill="1" applyBorder="1" applyAlignment="1" applyProtection="1">
      <alignment vertical="center" wrapText="1"/>
      <protection locked="0"/>
    </xf>
    <xf numFmtId="164" fontId="7" fillId="33" borderId="37" xfId="52" applyNumberFormat="1" applyFont="1" applyFill="1" applyBorder="1" applyAlignment="1" applyProtection="1">
      <alignment wrapText="1"/>
      <protection locked="0"/>
    </xf>
    <xf numFmtId="164" fontId="22" fillId="33" borderId="19" xfId="52" applyNumberFormat="1" applyFont="1" applyFill="1" applyBorder="1" applyProtection="1">
      <alignment/>
      <protection locked="0"/>
    </xf>
    <xf numFmtId="164" fontId="7" fillId="33" borderId="35" xfId="52" applyNumberFormat="1" applyFont="1" applyFill="1" applyBorder="1" applyAlignment="1" applyProtection="1">
      <alignment wrapText="1"/>
      <protection locked="0"/>
    </xf>
    <xf numFmtId="164" fontId="22" fillId="33" borderId="15" xfId="52" applyNumberFormat="1" applyFont="1" applyFill="1" applyBorder="1" applyProtection="1">
      <alignment/>
      <protection locked="0"/>
    </xf>
    <xf numFmtId="164" fontId="7" fillId="33" borderId="33" xfId="52" applyNumberFormat="1" applyFont="1" applyFill="1" applyBorder="1" applyAlignment="1" applyProtection="1">
      <alignment wrapText="1"/>
      <protection locked="0"/>
    </xf>
    <xf numFmtId="164" fontId="22" fillId="33" borderId="10" xfId="52" applyNumberFormat="1" applyFont="1" applyFill="1" applyBorder="1" applyProtection="1">
      <alignment/>
      <protection locked="0"/>
    </xf>
    <xf numFmtId="0" fontId="2" fillId="0" borderId="0" xfId="44">
      <alignment/>
      <protection/>
    </xf>
    <xf numFmtId="0" fontId="2" fillId="0" borderId="0" xfId="44" applyProtection="1">
      <alignment/>
      <protection/>
    </xf>
    <xf numFmtId="0" fontId="9" fillId="0" borderId="0" xfId="44" applyFont="1" applyAlignment="1" applyProtection="1">
      <alignment vertical="center"/>
      <protection/>
    </xf>
    <xf numFmtId="0" fontId="9" fillId="0" borderId="39" xfId="44" applyFont="1" applyBorder="1" applyAlignment="1" applyProtection="1">
      <alignment horizontal="center" vertical="center" wrapText="1"/>
      <protection/>
    </xf>
    <xf numFmtId="0" fontId="9" fillId="0" borderId="24" xfId="44" applyFont="1" applyBorder="1" applyAlignment="1" applyProtection="1">
      <alignment horizontal="center" vertical="center" wrapText="1"/>
      <protection/>
    </xf>
    <xf numFmtId="0" fontId="9" fillId="0" borderId="40" xfId="44" applyFont="1" applyBorder="1" applyAlignment="1" applyProtection="1">
      <alignment horizontal="center" vertical="center"/>
      <protection/>
    </xf>
    <xf numFmtId="0" fontId="9" fillId="0" borderId="40" xfId="44" applyFont="1" applyBorder="1" applyAlignment="1" applyProtection="1">
      <alignment horizontal="center" vertical="center" wrapText="1"/>
      <protection/>
    </xf>
    <xf numFmtId="0" fontId="9" fillId="0" borderId="41" xfId="44" applyFont="1" applyBorder="1" applyAlignment="1" applyProtection="1">
      <alignment horizontal="center" vertical="center" wrapText="1"/>
      <protection/>
    </xf>
    <xf numFmtId="0" fontId="9" fillId="0" borderId="42" xfId="44" applyFont="1" applyBorder="1" applyAlignment="1" applyProtection="1">
      <alignment horizontal="center" vertical="center" wrapText="1"/>
      <protection/>
    </xf>
    <xf numFmtId="0" fontId="9" fillId="0" borderId="24" xfId="44" applyFont="1" applyBorder="1" applyAlignment="1" applyProtection="1" quotePrefix="1">
      <alignment horizontal="center" vertical="center" wrapText="1"/>
      <protection/>
    </xf>
    <xf numFmtId="164" fontId="3" fillId="0" borderId="24" xfId="44" applyNumberFormat="1" applyFont="1" applyFill="1" applyBorder="1" applyAlignment="1" applyProtection="1">
      <alignment horizontal="right" vertical="center"/>
      <protection/>
    </xf>
    <xf numFmtId="164" fontId="3" fillId="0" borderId="24" xfId="44" applyNumberFormat="1" applyFont="1" applyFill="1" applyBorder="1" applyAlignment="1" applyProtection="1">
      <alignment horizontal="right" vertical="center" wrapText="1"/>
      <protection/>
    </xf>
    <xf numFmtId="164" fontId="3" fillId="0" borderId="43" xfId="44" applyNumberFormat="1" applyFont="1" applyFill="1" applyBorder="1" applyAlignment="1" applyProtection="1">
      <alignment horizontal="right" vertical="center" wrapText="1"/>
      <protection/>
    </xf>
    <xf numFmtId="164" fontId="16" fillId="0" borderId="24" xfId="44" applyNumberFormat="1" applyFont="1" applyFill="1" applyBorder="1" applyAlignment="1" applyProtection="1">
      <alignment horizontal="right" vertical="center" wrapText="1"/>
      <protection locked="0"/>
    </xf>
    <xf numFmtId="0" fontId="9" fillId="0" borderId="24" xfId="44" applyFont="1" applyBorder="1" applyAlignment="1" applyProtection="1">
      <alignment horizontal="left" vertical="center" wrapText="1"/>
      <protection/>
    </xf>
    <xf numFmtId="164" fontId="22" fillId="0" borderId="24" xfId="44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44" applyNumberFormat="1" applyFont="1" applyFill="1" applyBorder="1" applyAlignment="1" applyProtection="1">
      <alignment horizontal="right" vertical="center" wrapText="1"/>
      <protection/>
    </xf>
    <xf numFmtId="164" fontId="22" fillId="0" borderId="44" xfId="44" applyNumberFormat="1" applyFont="1" applyFill="1" applyBorder="1" applyAlignment="1" applyProtection="1">
      <alignment horizontal="right" vertical="center" wrapText="1"/>
      <protection/>
    </xf>
    <xf numFmtId="164" fontId="22" fillId="0" borderId="43" xfId="44" applyNumberFormat="1" applyFont="1" applyFill="1" applyBorder="1" applyAlignment="1" applyProtection="1">
      <alignment horizontal="right" vertical="center" wrapText="1"/>
      <protection locked="0"/>
    </xf>
    <xf numFmtId="164" fontId="7" fillId="0" borderId="24" xfId="44" applyNumberFormat="1" applyFont="1" applyFill="1" applyBorder="1" applyAlignment="1" applyProtection="1">
      <alignment horizontal="right" vertical="center"/>
      <protection locked="0"/>
    </xf>
    <xf numFmtId="164" fontId="7" fillId="0" borderId="24" xfId="44" applyNumberFormat="1" applyFont="1" applyFill="1" applyBorder="1" applyAlignment="1" applyProtection="1">
      <alignment horizontal="right" vertical="center" wrapText="1"/>
      <protection locked="0"/>
    </xf>
    <xf numFmtId="164" fontId="7" fillId="0" borderId="43" xfId="44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44" applyFont="1" applyAlignment="1" applyProtection="1">
      <alignment vertical="center"/>
      <protection locked="0"/>
    </xf>
    <xf numFmtId="0" fontId="27" fillId="0" borderId="0" xfId="44" applyFont="1" applyProtection="1">
      <alignment/>
      <protection/>
    </xf>
    <xf numFmtId="0" fontId="22" fillId="0" borderId="0" xfId="44" applyFont="1" applyProtection="1" quotePrefix="1">
      <alignment/>
      <protection/>
    </xf>
    <xf numFmtId="0" fontId="2" fillId="0" borderId="0" xfId="44" applyAlignment="1" applyProtection="1">
      <alignment horizontal="center" vertical="center" wrapText="1"/>
      <protection/>
    </xf>
    <xf numFmtId="0" fontId="2" fillId="0" borderId="0" xfId="44" applyAlignment="1" applyProtection="1">
      <alignment wrapText="1"/>
      <protection/>
    </xf>
    <xf numFmtId="0" fontId="2" fillId="0" borderId="0" xfId="44" applyAlignment="1" applyProtection="1">
      <alignment horizontal="center"/>
      <protection/>
    </xf>
    <xf numFmtId="0" fontId="2" fillId="0" borderId="0" xfId="44" applyAlignment="1" applyProtection="1">
      <alignment/>
      <protection/>
    </xf>
    <xf numFmtId="0" fontId="8" fillId="0" borderId="0" xfId="44" applyFont="1" applyAlignment="1" applyProtection="1">
      <alignment horizontal="left" vertical="center" wrapText="1"/>
      <protection/>
    </xf>
    <xf numFmtId="0" fontId="9" fillId="0" borderId="45" xfId="44" applyFont="1" applyBorder="1" applyAlignment="1" applyProtection="1">
      <alignment horizontal="center" vertical="center" wrapText="1"/>
      <protection/>
    </xf>
    <xf numFmtId="0" fontId="11" fillId="0" borderId="24" xfId="44" applyFont="1" applyBorder="1" applyAlignment="1" applyProtection="1">
      <alignment horizontal="center" vertical="top" wrapText="1"/>
      <protection/>
    </xf>
    <xf numFmtId="0" fontId="9" fillId="0" borderId="46" xfId="44" applyFont="1" applyBorder="1" applyAlignment="1" applyProtection="1">
      <alignment horizontal="center" vertical="center" wrapText="1"/>
      <protection/>
    </xf>
    <xf numFmtId="0" fontId="2" fillId="0" borderId="0" xfId="44" applyProtection="1">
      <alignment/>
      <protection locked="0"/>
    </xf>
    <xf numFmtId="0" fontId="2" fillId="0" borderId="0" xfId="44" applyAlignment="1" applyProtection="1">
      <alignment wrapText="1"/>
      <protection locked="0"/>
    </xf>
    <xf numFmtId="0" fontId="28" fillId="0" borderId="0" xfId="44" applyFont="1" applyBorder="1" applyAlignment="1" applyProtection="1">
      <alignment horizontal="left"/>
      <protection locked="0"/>
    </xf>
    <xf numFmtId="0" fontId="28" fillId="0" borderId="0" xfId="44" applyFont="1" applyAlignment="1" applyProtection="1">
      <alignment horizontal="right"/>
      <protection locked="0"/>
    </xf>
    <xf numFmtId="0" fontId="28" fillId="0" borderId="0" xfId="44" applyFont="1" applyAlignment="1" applyProtection="1">
      <alignment horizontal="center"/>
      <protection locked="0"/>
    </xf>
    <xf numFmtId="0" fontId="28" fillId="0" borderId="0" xfId="44" applyFont="1" applyBorder="1" applyAlignment="1" applyProtection="1">
      <alignment vertical="center"/>
      <protection locked="0"/>
    </xf>
    <xf numFmtId="0" fontId="11" fillId="0" borderId="27" xfId="44" applyFont="1" applyBorder="1" applyAlignment="1" applyProtection="1">
      <alignment horizontal="center" vertical="top" wrapText="1"/>
      <protection/>
    </xf>
    <xf numFmtId="3" fontId="3" fillId="0" borderId="27" xfId="44" applyNumberFormat="1" applyFont="1" applyFill="1" applyBorder="1" applyAlignment="1" applyProtection="1">
      <alignment horizontal="right" vertical="center" wrapText="1"/>
      <protection/>
    </xf>
    <xf numFmtId="3" fontId="22" fillId="0" borderId="27" xfId="44" applyNumberFormat="1" applyFont="1" applyBorder="1" applyAlignment="1" applyProtection="1">
      <alignment vertical="center"/>
      <protection locked="0"/>
    </xf>
    <xf numFmtId="3" fontId="22" fillId="0" borderId="47" xfId="44" applyNumberFormat="1" applyFont="1" applyBorder="1" applyAlignment="1" applyProtection="1">
      <alignment vertical="center"/>
      <protection locked="0"/>
    </xf>
    <xf numFmtId="164" fontId="22" fillId="0" borderId="27" xfId="44" applyNumberFormat="1" applyFont="1" applyBorder="1" applyAlignment="1" applyProtection="1">
      <alignment vertical="center"/>
      <protection locked="0"/>
    </xf>
    <xf numFmtId="164" fontId="22" fillId="0" borderId="48" xfId="44" applyNumberFormat="1" applyFont="1" applyBorder="1" applyAlignment="1" applyProtection="1">
      <alignment vertical="center"/>
      <protection locked="0"/>
    </xf>
    <xf numFmtId="164" fontId="22" fillId="0" borderId="28" xfId="44" applyNumberFormat="1" applyFont="1" applyBorder="1" applyAlignment="1" applyProtection="1">
      <alignment vertical="center"/>
      <protection locked="0"/>
    </xf>
    <xf numFmtId="0" fontId="11" fillId="0" borderId="23" xfId="44" applyFont="1" applyBorder="1" applyAlignment="1" applyProtection="1">
      <alignment horizontal="center" vertical="top" wrapText="1"/>
      <protection/>
    </xf>
    <xf numFmtId="3" fontId="3" fillId="0" borderId="23" xfId="44" applyNumberFormat="1" applyFont="1" applyFill="1" applyBorder="1" applyAlignment="1" applyProtection="1">
      <alignment horizontal="right" vertical="center" wrapText="1"/>
      <protection/>
    </xf>
    <xf numFmtId="3" fontId="22" fillId="0" borderId="23" xfId="44" applyNumberFormat="1" applyFont="1" applyBorder="1" applyAlignment="1" applyProtection="1">
      <alignment vertical="center"/>
      <protection locked="0"/>
    </xf>
    <xf numFmtId="3" fontId="22" fillId="0" borderId="49" xfId="44" applyNumberFormat="1" applyFont="1" applyBorder="1" applyAlignment="1" applyProtection="1">
      <alignment vertical="center"/>
      <protection locked="0"/>
    </xf>
    <xf numFmtId="164" fontId="22" fillId="0" borderId="23" xfId="44" applyNumberFormat="1" applyFont="1" applyBorder="1" applyAlignment="1" applyProtection="1">
      <alignment vertical="center"/>
      <protection locked="0"/>
    </xf>
    <xf numFmtId="164" fontId="22" fillId="0" borderId="40" xfId="44" applyNumberFormat="1" applyFont="1" applyBorder="1" applyAlignment="1" applyProtection="1">
      <alignment vertical="center"/>
      <protection locked="0"/>
    </xf>
    <xf numFmtId="164" fontId="22" fillId="0" borderId="25" xfId="44" applyNumberFormat="1" applyFont="1" applyBorder="1" applyAlignment="1" applyProtection="1">
      <alignment vertical="center"/>
      <protection locked="0"/>
    </xf>
    <xf numFmtId="0" fontId="11" fillId="0" borderId="30" xfId="44" applyFont="1" applyBorder="1" applyAlignment="1" applyProtection="1">
      <alignment horizontal="center" vertical="top" wrapText="1"/>
      <protection/>
    </xf>
    <xf numFmtId="3" fontId="3" fillId="0" borderId="30" xfId="44" applyNumberFormat="1" applyFont="1" applyFill="1" applyBorder="1" applyAlignment="1" applyProtection="1">
      <alignment horizontal="right" vertical="center" wrapText="1"/>
      <protection/>
    </xf>
    <xf numFmtId="3" fontId="22" fillId="0" borderId="30" xfId="44" applyNumberFormat="1" applyFont="1" applyBorder="1" applyAlignment="1" applyProtection="1">
      <alignment vertical="center"/>
      <protection locked="0"/>
    </xf>
    <xf numFmtId="3" fontId="22" fillId="0" borderId="50" xfId="44" applyNumberFormat="1" applyFont="1" applyBorder="1" applyAlignment="1" applyProtection="1">
      <alignment vertical="center"/>
      <protection locked="0"/>
    </xf>
    <xf numFmtId="164" fontId="22" fillId="0" borderId="30" xfId="44" applyNumberFormat="1" applyFont="1" applyBorder="1" applyAlignment="1" applyProtection="1">
      <alignment vertical="center"/>
      <protection locked="0"/>
    </xf>
    <xf numFmtId="164" fontId="22" fillId="0" borderId="51" xfId="44" applyNumberFormat="1" applyFont="1" applyBorder="1" applyAlignment="1" applyProtection="1">
      <alignment vertical="center"/>
      <protection locked="0"/>
    </xf>
    <xf numFmtId="164" fontId="22" fillId="0" borderId="31" xfId="44" applyNumberFormat="1" applyFont="1" applyBorder="1" applyAlignment="1" applyProtection="1">
      <alignment vertical="center"/>
      <protection locked="0"/>
    </xf>
    <xf numFmtId="0" fontId="22" fillId="0" borderId="0" xfId="44" applyFont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52" applyFont="1" applyAlignment="1">
      <alignment horizontal="left" vertical="center"/>
      <protection/>
    </xf>
    <xf numFmtId="0" fontId="26" fillId="0" borderId="0" xfId="44" applyFont="1" applyAlignment="1" applyProtection="1">
      <alignment horizontal="right" wrapText="1" indent="3"/>
      <protection locked="0"/>
    </xf>
    <xf numFmtId="2" fontId="0" fillId="0" borderId="0" xfId="0" applyNumberFormat="1" applyAlignment="1">
      <alignment/>
    </xf>
    <xf numFmtId="0" fontId="2" fillId="0" borderId="0" xfId="52" applyAlignment="1" applyProtection="1">
      <alignment horizontal="center" vertical="top" wrapText="1"/>
      <protection/>
    </xf>
    <xf numFmtId="0" fontId="3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9" fillId="0" borderId="52" xfId="52" applyFont="1" applyFill="1" applyBorder="1" applyAlignment="1" applyProtection="1">
      <alignment vertical="center" wrapText="1"/>
      <protection/>
    </xf>
    <xf numFmtId="0" fontId="9" fillId="0" borderId="53" xfId="52" applyFont="1" applyFill="1" applyBorder="1" applyAlignment="1" applyProtection="1">
      <alignment vertical="center" wrapText="1"/>
      <protection/>
    </xf>
    <xf numFmtId="0" fontId="9" fillId="0" borderId="11" xfId="52" applyFont="1" applyFill="1" applyBorder="1" applyAlignment="1" applyProtection="1">
      <alignment vertical="center" wrapText="1"/>
      <protection/>
    </xf>
    <xf numFmtId="0" fontId="6" fillId="0" borderId="52" xfId="52" applyFont="1" applyFill="1" applyBorder="1" applyAlignment="1" applyProtection="1">
      <alignment vertical="center" wrapText="1"/>
      <protection/>
    </xf>
    <xf numFmtId="0" fontId="6" fillId="0" borderId="53" xfId="52" applyFont="1" applyFill="1" applyBorder="1" applyAlignment="1" applyProtection="1">
      <alignment vertical="center" wrapText="1"/>
      <protection/>
    </xf>
    <xf numFmtId="0" fontId="6" fillId="0" borderId="11" xfId="52" applyFont="1" applyFill="1" applyBorder="1" applyAlignment="1" applyProtection="1">
      <alignment vertical="center" wrapText="1"/>
      <protection/>
    </xf>
    <xf numFmtId="0" fontId="8" fillId="0" borderId="52" xfId="52" applyFont="1" applyFill="1" applyBorder="1" applyAlignment="1" applyProtection="1">
      <alignment horizontal="left" vertical="center" wrapText="1" indent="2"/>
      <protection/>
    </xf>
    <xf numFmtId="0" fontId="8" fillId="0" borderId="53" xfId="52" applyFont="1" applyFill="1" applyBorder="1" applyAlignment="1" applyProtection="1">
      <alignment horizontal="left" vertical="center" wrapText="1" indent="2"/>
      <protection/>
    </xf>
    <xf numFmtId="0" fontId="8" fillId="0" borderId="11" xfId="52" applyFont="1" applyFill="1" applyBorder="1" applyAlignment="1" applyProtection="1">
      <alignment horizontal="left" vertical="center" wrapText="1" indent="2"/>
      <protection/>
    </xf>
    <xf numFmtId="0" fontId="6" fillId="0" borderId="54" xfId="52" applyFont="1" applyFill="1" applyBorder="1" applyAlignment="1" applyProtection="1">
      <alignment vertical="center" wrapText="1"/>
      <protection/>
    </xf>
    <xf numFmtId="0" fontId="6" fillId="0" borderId="55" xfId="52" applyFont="1" applyFill="1" applyBorder="1" applyAlignment="1" applyProtection="1">
      <alignment vertical="center" wrapText="1"/>
      <protection/>
    </xf>
    <xf numFmtId="0" fontId="6" fillId="0" borderId="56" xfId="52" applyFont="1" applyFill="1" applyBorder="1" applyAlignment="1" applyProtection="1">
      <alignment vertical="center" wrapText="1"/>
      <protection/>
    </xf>
    <xf numFmtId="0" fontId="9" fillId="0" borderId="52" xfId="52" applyFont="1" applyFill="1" applyBorder="1" applyAlignment="1" applyProtection="1">
      <alignment horizontal="left" vertical="center" wrapText="1" indent="1"/>
      <protection/>
    </xf>
    <xf numFmtId="0" fontId="9" fillId="0" borderId="53" xfId="52" applyFont="1" applyFill="1" applyBorder="1" applyAlignment="1" applyProtection="1">
      <alignment horizontal="left" vertical="center" wrapText="1" indent="1"/>
      <protection/>
    </xf>
    <xf numFmtId="0" fontId="9" fillId="0" borderId="11" xfId="52" applyFont="1" applyFill="1" applyBorder="1" applyAlignment="1" applyProtection="1">
      <alignment horizontal="left" vertical="center" wrapText="1" indent="1"/>
      <protection/>
    </xf>
    <xf numFmtId="0" fontId="9" fillId="0" borderId="57" xfId="52" applyFont="1" applyFill="1" applyBorder="1" applyAlignment="1" applyProtection="1">
      <alignment horizontal="left" vertical="center" wrapText="1"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9" fillId="0" borderId="57" xfId="52" applyFont="1" applyFill="1" applyBorder="1" applyAlignment="1" applyProtection="1">
      <alignment horizontal="center" vertical="center" wrapText="1"/>
      <protection/>
    </xf>
    <xf numFmtId="0" fontId="11" fillId="0" borderId="10" xfId="52" applyFont="1" applyFill="1" applyBorder="1" applyAlignment="1" applyProtection="1">
      <alignment horizontal="left" vertical="center" wrapText="1" indent="2"/>
      <protection/>
    </xf>
    <xf numFmtId="0" fontId="9" fillId="0" borderId="19" xfId="52" applyFont="1" applyFill="1" applyBorder="1" applyAlignment="1" applyProtection="1">
      <alignment vertical="center" wrapText="1"/>
      <protection/>
    </xf>
    <xf numFmtId="0" fontId="9" fillId="0" borderId="53" xfId="52" applyFont="1" applyFill="1" applyBorder="1" applyAlignment="1" applyProtection="1">
      <alignment horizontal="left" vertical="center" wrapText="1"/>
      <protection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9" fillId="0" borderId="57" xfId="52" applyFont="1" applyFill="1" applyBorder="1" applyAlignment="1" applyProtection="1">
      <alignment horizontal="center" vertical="center"/>
      <protection/>
    </xf>
    <xf numFmtId="0" fontId="11" fillId="0" borderId="58" xfId="44" applyFont="1" applyFill="1" applyBorder="1" applyAlignment="1" applyProtection="1">
      <alignment horizontal="left" vertical="center" wrapText="1" indent="3"/>
      <protection/>
    </xf>
    <xf numFmtId="0" fontId="11" fillId="0" borderId="24" xfId="44" applyFont="1" applyFill="1" applyBorder="1" applyAlignment="1" applyProtection="1">
      <alignment horizontal="left" vertical="center" wrapText="1" indent="3"/>
      <protection/>
    </xf>
    <xf numFmtId="0" fontId="9" fillId="0" borderId="59" xfId="52" applyFont="1" applyFill="1" applyBorder="1" applyAlignment="1" applyProtection="1">
      <alignment vertical="center" wrapText="1"/>
      <protection/>
    </xf>
    <xf numFmtId="0" fontId="9" fillId="0" borderId="60" xfId="52" applyFont="1" applyFill="1" applyBorder="1" applyAlignment="1" applyProtection="1">
      <alignment vertical="center" wrapText="1"/>
      <protection/>
    </xf>
    <xf numFmtId="0" fontId="9" fillId="0" borderId="61" xfId="52" applyFont="1" applyFill="1" applyBorder="1" applyAlignment="1" applyProtection="1">
      <alignment vertical="center" wrapText="1"/>
      <protection/>
    </xf>
    <xf numFmtId="0" fontId="9" fillId="0" borderId="52" xfId="0" applyFont="1" applyFill="1" applyBorder="1" applyAlignment="1" applyProtection="1">
      <alignment horizontal="left" vertical="center" wrapText="1" indent="2"/>
      <protection/>
    </xf>
    <xf numFmtId="0" fontId="9" fillId="0" borderId="53" xfId="0" applyFont="1" applyFill="1" applyBorder="1" applyAlignment="1" applyProtection="1">
      <alignment horizontal="left" vertical="center" wrapText="1" indent="2"/>
      <protection/>
    </xf>
    <xf numFmtId="0" fontId="9" fillId="0" borderId="11" xfId="0" applyFont="1" applyFill="1" applyBorder="1" applyAlignment="1" applyProtection="1">
      <alignment horizontal="left" vertical="center" wrapText="1" indent="2"/>
      <protection/>
    </xf>
    <xf numFmtId="0" fontId="9" fillId="0" borderId="62" xfId="52" applyFont="1" applyFill="1" applyBorder="1" applyAlignment="1" applyProtection="1">
      <alignment horizontal="center" vertical="center"/>
      <protection/>
    </xf>
    <xf numFmtId="0" fontId="9" fillId="0" borderId="63" xfId="52" applyFont="1" applyFill="1" applyBorder="1" applyAlignment="1" applyProtection="1">
      <alignment horizontal="center" vertical="center"/>
      <protection/>
    </xf>
    <xf numFmtId="0" fontId="9" fillId="0" borderId="64" xfId="52" applyFont="1" applyFill="1" applyBorder="1" applyAlignment="1" applyProtection="1">
      <alignment horizontal="center" vertical="center"/>
      <protection/>
    </xf>
    <xf numFmtId="0" fontId="9" fillId="0" borderId="13" xfId="52" applyFont="1" applyFill="1" applyBorder="1" applyAlignment="1" applyProtection="1">
      <alignment horizontal="left" vertical="center" wrapText="1"/>
      <protection/>
    </xf>
    <xf numFmtId="0" fontId="8" fillId="0" borderId="0" xfId="52" applyFont="1" applyFill="1" applyBorder="1" applyAlignment="1">
      <alignment horizontal="left" wrapText="1"/>
      <protection/>
    </xf>
    <xf numFmtId="0" fontId="10" fillId="0" borderId="65" xfId="52" applyFont="1" applyFill="1" applyBorder="1" applyAlignment="1" applyProtection="1">
      <alignment horizontal="center" vertical="center" wrapText="1"/>
      <protection/>
    </xf>
    <xf numFmtId="0" fontId="10" fillId="0" borderId="66" xfId="52" applyFont="1" applyFill="1" applyBorder="1" applyAlignment="1" applyProtection="1">
      <alignment horizontal="center" vertical="center" wrapText="1"/>
      <protection/>
    </xf>
    <xf numFmtId="0" fontId="10" fillId="0" borderId="67" xfId="52" applyFont="1" applyFill="1" applyBorder="1" applyAlignment="1" applyProtection="1">
      <alignment horizontal="center" vertical="center" wrapText="1"/>
      <protection/>
    </xf>
    <xf numFmtId="0" fontId="11" fillId="0" borderId="52" xfId="52" applyFont="1" applyFill="1" applyBorder="1" applyAlignment="1" applyProtection="1">
      <alignment horizontal="center" vertical="center" wrapText="1"/>
      <protection/>
    </xf>
    <xf numFmtId="0" fontId="11" fillId="0" borderId="53" xfId="52" applyFont="1" applyFill="1" applyBorder="1" applyAlignment="1" applyProtection="1">
      <alignment horizontal="center" vertical="center" wrapText="1"/>
      <protection/>
    </xf>
    <xf numFmtId="0" fontId="11" fillId="0" borderId="11" xfId="52" applyFont="1" applyFill="1" applyBorder="1" applyAlignment="1" applyProtection="1">
      <alignment horizontal="center" vertical="center" wrapText="1"/>
      <protection/>
    </xf>
    <xf numFmtId="0" fontId="9" fillId="0" borderId="52" xfId="52" applyFont="1" applyFill="1" applyBorder="1" applyAlignment="1" applyProtection="1">
      <alignment horizontal="left" vertical="center" wrapText="1" indent="2"/>
      <protection/>
    </xf>
    <xf numFmtId="0" fontId="9" fillId="0" borderId="53" xfId="52" applyFont="1" applyFill="1" applyBorder="1" applyAlignment="1" applyProtection="1">
      <alignment horizontal="left" vertical="center" wrapText="1" indent="2"/>
      <protection/>
    </xf>
    <xf numFmtId="0" fontId="9" fillId="0" borderId="11" xfId="52" applyFont="1" applyFill="1" applyBorder="1" applyAlignment="1" applyProtection="1">
      <alignment horizontal="left" vertical="center" wrapText="1" indent="2"/>
      <protection/>
    </xf>
    <xf numFmtId="0" fontId="8" fillId="0" borderId="52" xfId="52" applyFont="1" applyFill="1" applyBorder="1" applyAlignment="1" applyProtection="1">
      <alignment horizontal="left" vertical="center" wrapText="1"/>
      <protection/>
    </xf>
    <xf numFmtId="0" fontId="8" fillId="0" borderId="53" xfId="52" applyFont="1" applyFill="1" applyBorder="1" applyAlignment="1" applyProtection="1">
      <alignment horizontal="left" vertical="center" wrapText="1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0" fontId="11" fillId="0" borderId="23" xfId="44" applyFont="1" applyFill="1" applyBorder="1" applyAlignment="1" applyProtection="1">
      <alignment horizontal="left" vertical="center" wrapText="1" indent="2"/>
      <protection/>
    </xf>
    <xf numFmtId="0" fontId="11" fillId="0" borderId="39" xfId="44" applyFont="1" applyFill="1" applyBorder="1" applyAlignment="1" applyProtection="1">
      <alignment horizontal="left" vertical="center" wrapText="1" indent="2"/>
      <protection/>
    </xf>
    <xf numFmtId="0" fontId="9" fillId="0" borderId="68" xfId="52" applyFont="1" applyFill="1" applyBorder="1" applyAlignment="1" applyProtection="1">
      <alignment vertical="center" wrapText="1"/>
      <protection/>
    </xf>
    <xf numFmtId="0" fontId="9" fillId="0" borderId="69" xfId="52" applyFont="1" applyFill="1" applyBorder="1" applyAlignment="1" applyProtection="1">
      <alignment vertical="center" wrapText="1"/>
      <protection/>
    </xf>
    <xf numFmtId="0" fontId="9" fillId="0" borderId="70" xfId="52" applyFont="1" applyFill="1" applyBorder="1" applyAlignment="1" applyProtection="1">
      <alignment vertical="center" wrapText="1"/>
      <protection/>
    </xf>
    <xf numFmtId="0" fontId="9" fillId="0" borderId="71" xfId="52" applyFont="1" applyFill="1" applyBorder="1" applyAlignment="1" applyProtection="1">
      <alignment horizontal="center" vertical="center" wrapText="1"/>
      <protection/>
    </xf>
    <xf numFmtId="0" fontId="8" fillId="0" borderId="52" xfId="52" applyFont="1" applyFill="1" applyBorder="1" applyAlignment="1" applyProtection="1">
      <alignment vertical="center" wrapText="1"/>
      <protection/>
    </xf>
    <xf numFmtId="0" fontId="8" fillId="0" borderId="53" xfId="52" applyFont="1" applyFill="1" applyBorder="1" applyAlignment="1" applyProtection="1">
      <alignment vertical="center" wrapText="1"/>
      <protection/>
    </xf>
    <xf numFmtId="0" fontId="8" fillId="0" borderId="11" xfId="52" applyFont="1" applyFill="1" applyBorder="1" applyAlignment="1" applyProtection="1">
      <alignment vertical="center" wrapText="1"/>
      <protection/>
    </xf>
    <xf numFmtId="0" fontId="14" fillId="0" borderId="20" xfId="52" applyFont="1" applyFill="1" applyBorder="1" applyAlignment="1" applyProtection="1">
      <alignment vertical="center" wrapText="1"/>
      <protection/>
    </xf>
    <xf numFmtId="0" fontId="14" fillId="0" borderId="70" xfId="52" applyFont="1" applyFill="1" applyBorder="1" applyAlignment="1" applyProtection="1">
      <alignment vertical="center" wrapText="1"/>
      <protection/>
    </xf>
    <xf numFmtId="0" fontId="9" fillId="0" borderId="72" xfId="52" applyFont="1" applyFill="1" applyBorder="1" applyAlignment="1" applyProtection="1">
      <alignment vertical="center" wrapText="1"/>
      <protection/>
    </xf>
    <xf numFmtId="0" fontId="9" fillId="0" borderId="73" xfId="52" applyFont="1" applyFill="1" applyBorder="1" applyAlignment="1" applyProtection="1">
      <alignment vertical="center" wrapText="1"/>
      <protection/>
    </xf>
    <xf numFmtId="0" fontId="9" fillId="0" borderId="74" xfId="52" applyFont="1" applyFill="1" applyBorder="1" applyAlignment="1" applyProtection="1">
      <alignment vertical="center" wrapText="1"/>
      <protection/>
    </xf>
    <xf numFmtId="0" fontId="9" fillId="0" borderId="68" xfId="52" applyFont="1" applyFill="1" applyBorder="1" applyAlignment="1" applyProtection="1">
      <alignment horizontal="left" vertical="center" wrapText="1"/>
      <protection/>
    </xf>
    <xf numFmtId="0" fontId="9" fillId="0" borderId="75" xfId="52" applyFont="1" applyFill="1" applyBorder="1" applyAlignment="1" applyProtection="1">
      <alignment horizontal="left" vertical="center" wrapText="1"/>
      <protection/>
    </xf>
    <xf numFmtId="0" fontId="9" fillId="0" borderId="72" xfId="52" applyFont="1" applyFill="1" applyBorder="1" applyAlignment="1" applyProtection="1">
      <alignment horizontal="left" vertical="center" wrapText="1"/>
      <protection/>
    </xf>
    <xf numFmtId="0" fontId="11" fillId="0" borderId="19" xfId="52" applyFont="1" applyFill="1" applyBorder="1" applyAlignment="1" applyProtection="1">
      <alignment vertical="center" wrapText="1"/>
      <protection/>
    </xf>
    <xf numFmtId="0" fontId="11" fillId="0" borderId="11" xfId="52" applyFont="1" applyFill="1" applyBorder="1" applyAlignment="1" applyProtection="1">
      <alignment vertical="center" wrapText="1"/>
      <protection/>
    </xf>
    <xf numFmtId="0" fontId="9" fillId="0" borderId="19" xfId="52" applyFont="1" applyFill="1" applyBorder="1" applyAlignment="1" applyProtection="1">
      <alignment horizontal="left" vertical="center" wrapText="1"/>
      <protection/>
    </xf>
    <xf numFmtId="0" fontId="9" fillId="0" borderId="19" xfId="52" applyFont="1" applyFill="1" applyBorder="1" applyAlignment="1" applyProtection="1">
      <alignment horizontal="left" vertical="center" wrapText="1" indent="2"/>
      <protection/>
    </xf>
    <xf numFmtId="0" fontId="2" fillId="0" borderId="11" xfId="52" applyFill="1" applyBorder="1" applyAlignment="1" applyProtection="1">
      <alignment vertical="center" wrapText="1"/>
      <protection/>
    </xf>
    <xf numFmtId="0" fontId="9" fillId="0" borderId="52" xfId="52" applyFont="1" applyFill="1" applyBorder="1" applyAlignment="1" applyProtection="1">
      <alignment horizontal="left" vertical="center" wrapText="1"/>
      <protection/>
    </xf>
    <xf numFmtId="0" fontId="10" fillId="0" borderId="65" xfId="52" applyFont="1" applyBorder="1" applyAlignment="1" applyProtection="1">
      <alignment horizontal="center" vertical="center" wrapText="1"/>
      <protection/>
    </xf>
    <xf numFmtId="0" fontId="10" fillId="0" borderId="66" xfId="52" applyFont="1" applyBorder="1" applyAlignment="1" applyProtection="1">
      <alignment horizontal="center" vertical="center" wrapText="1"/>
      <protection/>
    </xf>
    <xf numFmtId="0" fontId="11" fillId="0" borderId="52" xfId="52" applyFont="1" applyBorder="1" applyAlignment="1" applyProtection="1">
      <alignment horizontal="center" wrapText="1"/>
      <protection/>
    </xf>
    <xf numFmtId="0" fontId="11" fillId="0" borderId="53" xfId="52" applyFont="1" applyBorder="1" applyAlignment="1" applyProtection="1">
      <alignment horizontal="center" wrapText="1"/>
      <protection/>
    </xf>
    <xf numFmtId="0" fontId="11" fillId="0" borderId="11" xfId="52" applyFont="1" applyBorder="1" applyAlignment="1" applyProtection="1">
      <alignment horizontal="center" wrapText="1"/>
      <protection/>
    </xf>
    <xf numFmtId="0" fontId="6" fillId="0" borderId="52" xfId="52" applyFont="1" applyFill="1" applyBorder="1" applyAlignment="1" applyProtection="1">
      <alignment horizontal="left" vertical="center" wrapText="1"/>
      <protection/>
    </xf>
    <xf numFmtId="0" fontId="6" fillId="0" borderId="53" xfId="52" applyFont="1" applyFill="1" applyBorder="1" applyAlignment="1" applyProtection="1">
      <alignment horizontal="left" vertical="center" wrapText="1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0" fontId="2" fillId="0" borderId="0" xfId="52" applyAlignment="1" applyProtection="1">
      <alignment horizontal="left" vertical="center" wrapText="1"/>
      <protection locked="0"/>
    </xf>
    <xf numFmtId="0" fontId="8" fillId="0" borderId="0" xfId="52" applyFont="1" applyAlignment="1" applyProtection="1">
      <alignment horizontal="left" vertical="center"/>
      <protection/>
    </xf>
    <xf numFmtId="0" fontId="3" fillId="0" borderId="0" xfId="52" applyFont="1" applyAlignment="1" applyProtection="1">
      <alignment horizontal="center" vertical="center" wrapText="1"/>
      <protection locked="0"/>
    </xf>
    <xf numFmtId="0" fontId="4" fillId="0" borderId="0" xfId="52" applyFont="1" applyAlignment="1" applyProtection="1">
      <alignment horizontal="center" vertical="center" wrapText="1"/>
      <protection/>
    </xf>
    <xf numFmtId="0" fontId="2" fillId="0" borderId="76" xfId="52" applyBorder="1" applyAlignment="1" applyProtection="1">
      <alignment horizontal="center" vertical="top" wrapText="1"/>
      <protection/>
    </xf>
    <xf numFmtId="0" fontId="9" fillId="0" borderId="77" xfId="44" applyFont="1" applyFill="1" applyBorder="1" applyAlignment="1" applyProtection="1">
      <alignment horizontal="left" vertical="center" wrapText="1" indent="2"/>
      <protection/>
    </xf>
    <xf numFmtId="0" fontId="9" fillId="0" borderId="78" xfId="44" applyFont="1" applyFill="1" applyBorder="1" applyAlignment="1" applyProtection="1">
      <alignment horizontal="left" vertical="center" wrapText="1" indent="2"/>
      <protection/>
    </xf>
    <xf numFmtId="0" fontId="9" fillId="0" borderId="79" xfId="44" applyFont="1" applyFill="1" applyBorder="1" applyAlignment="1" applyProtection="1">
      <alignment horizontal="left" vertical="center" wrapText="1" indent="2"/>
      <protection/>
    </xf>
    <xf numFmtId="0" fontId="9" fillId="0" borderId="24" xfId="44" applyFont="1" applyFill="1" applyBorder="1" applyAlignment="1" applyProtection="1">
      <alignment vertical="center" wrapText="1"/>
      <protection/>
    </xf>
    <xf numFmtId="0" fontId="9" fillId="0" borderId="80" xfId="44" applyFont="1" applyFill="1" applyBorder="1" applyAlignment="1" applyProtection="1">
      <alignment horizontal="left" vertical="center" wrapText="1"/>
      <protection/>
    </xf>
    <xf numFmtId="0" fontId="9" fillId="0" borderId="81" xfId="44" applyFont="1" applyFill="1" applyBorder="1" applyAlignment="1" applyProtection="1">
      <alignment horizontal="left" vertical="center" wrapText="1"/>
      <protection/>
    </xf>
    <xf numFmtId="0" fontId="9" fillId="0" borderId="82" xfId="44" applyFont="1" applyFill="1" applyBorder="1" applyAlignment="1" applyProtection="1">
      <alignment horizontal="left" vertical="center" wrapText="1"/>
      <protection/>
    </xf>
    <xf numFmtId="0" fontId="9" fillId="0" borderId="41" xfId="44" applyFont="1" applyFill="1" applyBorder="1" applyAlignment="1" applyProtection="1">
      <alignment horizontal="center" vertical="center" wrapText="1"/>
      <protection/>
    </xf>
    <xf numFmtId="0" fontId="9" fillId="0" borderId="83" xfId="44" applyFont="1" applyFill="1" applyBorder="1" applyAlignment="1" applyProtection="1">
      <alignment horizontal="center" vertical="center" wrapText="1"/>
      <protection/>
    </xf>
    <xf numFmtId="0" fontId="9" fillId="0" borderId="84" xfId="44" applyFont="1" applyFill="1" applyBorder="1" applyAlignment="1" applyProtection="1">
      <alignment horizontal="center" vertical="center" wrapText="1"/>
      <protection/>
    </xf>
    <xf numFmtId="0" fontId="9" fillId="0" borderId="39" xfId="44" applyFont="1" applyFill="1" applyBorder="1" applyAlignment="1" applyProtection="1">
      <alignment horizontal="left" vertical="center" wrapText="1"/>
      <protection/>
    </xf>
    <xf numFmtId="0" fontId="8" fillId="0" borderId="85" xfId="44" applyFont="1" applyFill="1" applyBorder="1" applyAlignment="1" applyProtection="1">
      <alignment vertical="center" wrapText="1"/>
      <protection/>
    </xf>
    <xf numFmtId="0" fontId="8" fillId="0" borderId="24" xfId="44" applyFont="1" applyFill="1" applyBorder="1" applyAlignment="1" applyProtection="1">
      <alignment vertical="center" wrapText="1"/>
      <protection/>
    </xf>
    <xf numFmtId="0" fontId="9" fillId="0" borderId="23" xfId="44" applyFont="1" applyFill="1" applyBorder="1" applyAlignment="1" applyProtection="1">
      <alignment horizontal="left" vertical="center" wrapText="1" indent="2"/>
      <protection/>
    </xf>
    <xf numFmtId="0" fontId="9" fillId="0" borderId="39" xfId="44" applyFont="1" applyFill="1" applyBorder="1" applyAlignment="1" applyProtection="1">
      <alignment horizontal="left" vertical="center" wrapText="1" indent="2"/>
      <protection/>
    </xf>
    <xf numFmtId="0" fontId="9" fillId="0" borderId="39" xfId="44" applyFont="1" applyFill="1" applyBorder="1" applyAlignment="1" applyProtection="1">
      <alignment vertical="center" wrapText="1"/>
      <protection/>
    </xf>
    <xf numFmtId="0" fontId="8" fillId="0" borderId="0" xfId="52" applyFont="1" applyBorder="1" applyAlignment="1">
      <alignment horizontal="left" wrapText="1"/>
      <protection/>
    </xf>
    <xf numFmtId="0" fontId="9" fillId="0" borderId="85" xfId="44" applyFont="1" applyFill="1" applyBorder="1" applyAlignment="1" applyProtection="1">
      <alignment vertical="center" wrapText="1"/>
      <protection/>
    </xf>
    <xf numFmtId="0" fontId="9" fillId="0" borderId="24" xfId="44" applyFont="1" applyFill="1" applyBorder="1" applyAlignment="1" applyProtection="1">
      <alignment horizontal="left" vertical="center" wrapText="1"/>
      <protection/>
    </xf>
    <xf numFmtId="0" fontId="9" fillId="0" borderId="41" xfId="44" applyFont="1" applyFill="1" applyBorder="1" applyAlignment="1" applyProtection="1">
      <alignment horizontal="left" vertical="center" wrapText="1"/>
      <protection/>
    </xf>
    <xf numFmtId="0" fontId="9" fillId="0" borderId="83" xfId="44" applyFont="1" applyFill="1" applyBorder="1" applyAlignment="1" applyProtection="1">
      <alignment horizontal="left" vertical="center" wrapText="1"/>
      <protection/>
    </xf>
    <xf numFmtId="0" fontId="9" fillId="0" borderId="84" xfId="44" applyFont="1" applyFill="1" applyBorder="1" applyAlignment="1" applyProtection="1">
      <alignment horizontal="left" vertical="center" wrapText="1"/>
      <protection/>
    </xf>
    <xf numFmtId="0" fontId="9" fillId="0" borderId="82" xfId="44" applyFont="1" applyFill="1" applyBorder="1" applyAlignment="1" applyProtection="1">
      <alignment vertical="center" wrapText="1"/>
      <protection/>
    </xf>
    <xf numFmtId="0" fontId="9" fillId="0" borderId="84" xfId="44" applyFont="1" applyFill="1" applyBorder="1" applyAlignment="1" applyProtection="1">
      <alignment vertical="center" wrapText="1"/>
      <protection/>
    </xf>
    <xf numFmtId="0" fontId="9" fillId="0" borderId="86" xfId="44" applyFont="1" applyBorder="1" applyAlignment="1" applyProtection="1">
      <alignment horizontal="center" vertical="center" wrapText="1"/>
      <protection/>
    </xf>
    <xf numFmtId="0" fontId="9" fillId="0" borderId="87" xfId="44" applyFont="1" applyBorder="1" applyAlignment="1" applyProtection="1">
      <alignment horizontal="center" vertical="center" wrapText="1"/>
      <protection/>
    </xf>
    <xf numFmtId="0" fontId="11" fillId="0" borderId="88" xfId="44" applyFont="1" applyBorder="1" applyAlignment="1" applyProtection="1">
      <alignment horizontal="center" vertical="center" wrapText="1"/>
      <protection/>
    </xf>
    <xf numFmtId="0" fontId="11" fillId="0" borderId="89" xfId="44" applyFont="1" applyBorder="1" applyAlignment="1" applyProtection="1">
      <alignment horizontal="center" vertical="center" wrapText="1"/>
      <protection/>
    </xf>
    <xf numFmtId="0" fontId="9" fillId="0" borderId="88" xfId="44" applyFont="1" applyFill="1" applyBorder="1" applyAlignment="1" applyProtection="1">
      <alignment horizontal="left" vertical="center" wrapText="1" indent="2"/>
      <protection/>
    </xf>
    <xf numFmtId="0" fontId="9" fillId="0" borderId="89" xfId="44" applyFont="1" applyFill="1" applyBorder="1" applyAlignment="1" applyProtection="1">
      <alignment horizontal="left" vertical="center" wrapText="1" indent="2"/>
      <protection/>
    </xf>
    <xf numFmtId="0" fontId="9" fillId="0" borderId="10" xfId="52" applyFont="1" applyFill="1" applyBorder="1" applyAlignment="1" applyProtection="1">
      <alignment vertical="center" wrapText="1"/>
      <protection/>
    </xf>
    <xf numFmtId="0" fontId="8" fillId="0" borderId="13" xfId="52" applyFont="1" applyFill="1" applyBorder="1" applyAlignment="1" applyProtection="1">
      <alignment vertical="center" wrapText="1"/>
      <protection/>
    </xf>
    <xf numFmtId="0" fontId="25" fillId="0" borderId="90" xfId="52" applyFont="1" applyFill="1" applyBorder="1" applyAlignment="1" applyProtection="1">
      <alignment horizontal="center" vertical="center" textRotation="90" wrapText="1"/>
      <protection/>
    </xf>
    <xf numFmtId="0" fontId="25" fillId="0" borderId="57" xfId="52" applyFont="1" applyFill="1" applyBorder="1" applyAlignment="1" applyProtection="1">
      <alignment horizontal="center" vertical="center" textRotation="90" wrapText="1"/>
      <protection/>
    </xf>
    <xf numFmtId="0" fontId="25" fillId="0" borderId="71" xfId="52" applyFont="1" applyFill="1" applyBorder="1" applyAlignment="1" applyProtection="1">
      <alignment horizontal="center" vertical="center" textRotation="90" wrapText="1"/>
      <protection/>
    </xf>
    <xf numFmtId="0" fontId="8" fillId="0" borderId="33" xfId="52" applyFont="1" applyFill="1" applyBorder="1" applyAlignment="1" applyProtection="1">
      <alignment vertical="center" wrapText="1"/>
      <protection/>
    </xf>
    <xf numFmtId="0" fontId="9" fillId="0" borderId="65" xfId="52" applyFont="1" applyBorder="1" applyAlignment="1" applyProtection="1">
      <alignment horizontal="center" vertical="center" wrapText="1"/>
      <protection/>
    </xf>
    <xf numFmtId="0" fontId="9" fillId="0" borderId="66" xfId="52" applyFont="1" applyBorder="1" applyAlignment="1" applyProtection="1">
      <alignment horizontal="center" vertical="center" wrapText="1"/>
      <protection/>
    </xf>
    <xf numFmtId="0" fontId="9" fillId="0" borderId="67" xfId="52" applyFont="1" applyBorder="1" applyAlignment="1" applyProtection="1">
      <alignment horizontal="center" vertical="center" wrapText="1"/>
      <protection/>
    </xf>
    <xf numFmtId="0" fontId="11" fillId="0" borderId="57" xfId="52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>
      <alignment horizontal="center" vertical="center" wrapText="1"/>
      <protection/>
    </xf>
    <xf numFmtId="0" fontId="8" fillId="0" borderId="90" xfId="52" applyFont="1" applyFill="1" applyBorder="1" applyAlignment="1" applyProtection="1">
      <alignment horizontal="center" vertical="center" textRotation="90" wrapText="1"/>
      <protection/>
    </xf>
    <xf numFmtId="0" fontId="8" fillId="0" borderId="57" xfId="52" applyFont="1" applyFill="1" applyBorder="1" applyAlignment="1" applyProtection="1">
      <alignment horizontal="center" vertical="center" textRotation="90" wrapText="1"/>
      <protection/>
    </xf>
    <xf numFmtId="0" fontId="8" fillId="0" borderId="71" xfId="52" applyFont="1" applyFill="1" applyBorder="1" applyAlignment="1" applyProtection="1">
      <alignment horizontal="center" vertical="center" textRotation="90" wrapText="1"/>
      <protection/>
    </xf>
    <xf numFmtId="0" fontId="8" fillId="0" borderId="91" xfId="44" applyFont="1" applyBorder="1" applyAlignment="1" applyProtection="1">
      <alignment horizontal="center" vertical="center"/>
      <protection/>
    </xf>
    <xf numFmtId="0" fontId="24" fillId="0" borderId="90" xfId="52" applyFont="1" applyFill="1" applyBorder="1" applyAlignment="1" applyProtection="1">
      <alignment horizontal="center" vertical="center" textRotation="90" wrapText="1"/>
      <protection locked="0"/>
    </xf>
    <xf numFmtId="0" fontId="24" fillId="0" borderId="57" xfId="52" applyFont="1" applyFill="1" applyBorder="1" applyAlignment="1" applyProtection="1">
      <alignment horizontal="center" vertical="center" textRotation="90" wrapText="1"/>
      <protection locked="0"/>
    </xf>
    <xf numFmtId="0" fontId="24" fillId="0" borderId="71" xfId="52" applyFont="1" applyFill="1" applyBorder="1" applyAlignment="1" applyProtection="1">
      <alignment horizontal="center" vertical="center" textRotation="90" wrapText="1"/>
      <protection locked="0"/>
    </xf>
    <xf numFmtId="0" fontId="25" fillId="0" borderId="64" xfId="52" applyFont="1" applyFill="1" applyBorder="1" applyAlignment="1" applyProtection="1">
      <alignment horizontal="center" vertical="center" textRotation="90" wrapText="1"/>
      <protection/>
    </xf>
    <xf numFmtId="0" fontId="25" fillId="0" borderId="62" xfId="52" applyFont="1" applyFill="1" applyBorder="1" applyAlignment="1" applyProtection="1">
      <alignment horizontal="center" vertical="center" textRotation="90" wrapText="1"/>
      <protection/>
    </xf>
    <xf numFmtId="0" fontId="8" fillId="0" borderId="34" xfId="52" applyFont="1" applyFill="1" applyBorder="1" applyAlignment="1" applyProtection="1">
      <alignment vertical="center" wrapText="1"/>
      <protection/>
    </xf>
    <xf numFmtId="0" fontId="8" fillId="0" borderId="37" xfId="52" applyFont="1" applyFill="1" applyBorder="1" applyAlignment="1" applyProtection="1">
      <alignment vertical="center" wrapText="1"/>
      <protection/>
    </xf>
    <xf numFmtId="0" fontId="8" fillId="0" borderId="92" xfId="52" applyFont="1" applyFill="1" applyBorder="1" applyAlignment="1" applyProtection="1">
      <alignment vertical="center" wrapText="1"/>
      <protection/>
    </xf>
    <xf numFmtId="0" fontId="8" fillId="0" borderId="93" xfId="52" applyFont="1" applyFill="1" applyBorder="1" applyAlignment="1" applyProtection="1">
      <alignment vertical="center" wrapText="1"/>
      <protection/>
    </xf>
    <xf numFmtId="0" fontId="24" fillId="0" borderId="94" xfId="52" applyFont="1" applyFill="1" applyBorder="1" applyAlignment="1" applyProtection="1">
      <alignment horizontal="center" vertical="center" textRotation="90" wrapText="1"/>
      <protection/>
    </xf>
    <xf numFmtId="0" fontId="2" fillId="0" borderId="63" xfId="52" applyFont="1" applyBorder="1" applyProtection="1">
      <alignment/>
      <protection/>
    </xf>
    <xf numFmtId="0" fontId="2" fillId="0" borderId="95" xfId="52" applyFont="1" applyBorder="1" applyProtection="1">
      <alignment/>
      <protection/>
    </xf>
    <xf numFmtId="0" fontId="9" fillId="0" borderId="12" xfId="52" applyFont="1" applyFill="1" applyBorder="1" applyAlignment="1" applyProtection="1">
      <alignment horizontal="left" vertical="center" wrapText="1"/>
      <protection/>
    </xf>
    <xf numFmtId="0" fontId="9" fillId="0" borderId="50" xfId="52" applyFont="1" applyFill="1" applyBorder="1" applyAlignment="1" applyProtection="1">
      <alignment horizontal="left" vertical="center" wrapText="1"/>
      <protection/>
    </xf>
    <xf numFmtId="0" fontId="9" fillId="0" borderId="34" xfId="52" applyFont="1" applyFill="1" applyBorder="1" applyAlignment="1" applyProtection="1">
      <alignment horizontal="left" vertical="center" wrapText="1"/>
      <protection/>
    </xf>
    <xf numFmtId="0" fontId="21" fillId="0" borderId="85" xfId="44" applyFont="1" applyBorder="1" applyAlignment="1" applyProtection="1">
      <alignment horizontal="left" vertical="center" wrapText="1" indent="2"/>
      <protection/>
    </xf>
    <xf numFmtId="0" fontId="21" fillId="0" borderId="24" xfId="44" applyFont="1" applyBorder="1" applyAlignment="1" applyProtection="1">
      <alignment horizontal="left" vertical="center" wrapText="1" indent="2"/>
      <protection/>
    </xf>
    <xf numFmtId="0" fontId="6" fillId="34" borderId="88" xfId="44" applyFont="1" applyFill="1" applyBorder="1" applyAlignment="1" applyProtection="1">
      <alignment horizontal="center" vertical="center" wrapText="1"/>
      <protection/>
    </xf>
    <xf numFmtId="0" fontId="6" fillId="34" borderId="89" xfId="44" applyFont="1" applyFill="1" applyBorder="1" applyAlignment="1" applyProtection="1">
      <alignment horizontal="center" vertical="center" wrapText="1"/>
      <protection/>
    </xf>
    <xf numFmtId="0" fontId="6" fillId="34" borderId="27" xfId="44" applyFont="1" applyFill="1" applyBorder="1" applyAlignment="1" applyProtection="1">
      <alignment horizontal="center" vertical="center" wrapText="1"/>
      <protection/>
    </xf>
    <xf numFmtId="0" fontId="8" fillId="0" borderId="85" xfId="44" applyFont="1" applyBorder="1" applyAlignment="1" applyProtection="1">
      <alignment horizontal="left" vertical="center" wrapText="1"/>
      <protection/>
    </xf>
    <xf numFmtId="0" fontId="8" fillId="0" borderId="24" xfId="44" applyFont="1" applyBorder="1" applyAlignment="1" applyProtection="1">
      <alignment horizontal="left" vertical="center" wrapText="1"/>
      <protection/>
    </xf>
    <xf numFmtId="0" fontId="0" fillId="0" borderId="85" xfId="44" applyFont="1" applyBorder="1" applyAlignment="1">
      <alignment horizontal="center" vertical="center"/>
      <protection/>
    </xf>
    <xf numFmtId="0" fontId="26" fillId="0" borderId="85" xfId="44" applyFont="1" applyBorder="1" applyAlignment="1">
      <alignment horizontal="center" vertical="center"/>
      <protection/>
    </xf>
    <xf numFmtId="0" fontId="9" fillId="0" borderId="24" xfId="44" applyFont="1" applyBorder="1" applyAlignment="1" applyProtection="1">
      <alignment horizontal="left" vertical="center" wrapText="1"/>
      <protection/>
    </xf>
    <xf numFmtId="0" fontId="9" fillId="0" borderId="24" xfId="44" applyFont="1" applyBorder="1" applyAlignment="1" applyProtection="1">
      <alignment horizontal="left" vertical="center" wrapText="1" indent="2"/>
      <protection/>
    </xf>
    <xf numFmtId="0" fontId="9" fillId="0" borderId="96" xfId="44" applyFont="1" applyBorder="1" applyAlignment="1" applyProtection="1">
      <alignment horizontal="center" vertical="center" wrapText="1"/>
      <protection/>
    </xf>
    <xf numFmtId="0" fontId="9" fillId="0" borderId="97" xfId="44" applyFont="1" applyBorder="1" applyAlignment="1" applyProtection="1">
      <alignment horizontal="center" vertical="center" wrapText="1"/>
      <protection/>
    </xf>
    <xf numFmtId="0" fontId="9" fillId="0" borderId="9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Border="1" applyAlignment="1" applyProtection="1">
      <alignment horizontal="left" vertical="center" wrapText="1"/>
      <protection/>
    </xf>
    <xf numFmtId="0" fontId="9" fillId="0" borderId="99" xfId="44" applyFont="1" applyBorder="1" applyAlignment="1" applyProtection="1">
      <alignment horizontal="center" vertical="center" wrapText="1"/>
      <protection/>
    </xf>
    <xf numFmtId="0" fontId="9" fillId="0" borderId="88" xfId="44" applyFont="1" applyBorder="1" applyAlignment="1" applyProtection="1">
      <alignment horizontal="center" vertical="center" wrapText="1"/>
      <protection/>
    </xf>
    <xf numFmtId="0" fontId="9" fillId="0" borderId="89" xfId="44" applyFont="1" applyBorder="1" applyAlignment="1" applyProtection="1">
      <alignment horizontal="center" vertical="center" wrapText="1"/>
      <protection/>
    </xf>
    <xf numFmtId="0" fontId="9" fillId="0" borderId="39" xfId="44" applyFont="1" applyBorder="1" applyAlignment="1" applyProtection="1">
      <alignment horizontal="center" vertical="center" wrapText="1"/>
      <protection/>
    </xf>
    <xf numFmtId="0" fontId="9" fillId="0" borderId="29" xfId="44" applyFont="1" applyFill="1" applyBorder="1" applyAlignment="1" applyProtection="1">
      <alignment horizontal="center" vertical="center" wrapText="1"/>
      <protection/>
    </xf>
    <xf numFmtId="0" fontId="9" fillId="0" borderId="100" xfId="44" applyFont="1" applyFill="1" applyBorder="1" applyAlignment="1" applyProtection="1">
      <alignment horizontal="center" vertical="center" wrapText="1"/>
      <protection/>
    </xf>
    <xf numFmtId="0" fontId="9" fillId="0" borderId="101" xfId="44" applyFont="1" applyFill="1" applyBorder="1" applyAlignment="1" applyProtection="1">
      <alignment horizontal="left" vertical="center" wrapText="1"/>
      <protection/>
    </xf>
    <xf numFmtId="0" fontId="9" fillId="0" borderId="23" xfId="44" applyFont="1" applyBorder="1" applyAlignment="1" applyProtection="1">
      <alignment horizontal="center" vertical="center" wrapText="1"/>
      <protection/>
    </xf>
    <xf numFmtId="0" fontId="9" fillId="0" borderId="42" xfId="44" applyFont="1" applyFill="1" applyBorder="1" applyAlignment="1" applyProtection="1">
      <alignment horizontal="center" vertical="center" wrapText="1"/>
      <protection/>
    </xf>
    <xf numFmtId="0" fontId="9" fillId="0" borderId="102" xfId="44" applyFont="1" applyFill="1" applyBorder="1" applyAlignment="1" applyProtection="1">
      <alignment horizontal="center" vertical="center" wrapText="1"/>
      <protection/>
    </xf>
    <xf numFmtId="0" fontId="28" fillId="0" borderId="0" xfId="44" applyFont="1" applyBorder="1" applyAlignment="1" applyProtection="1">
      <alignment horizontal="center"/>
      <protection locked="0"/>
    </xf>
    <xf numFmtId="0" fontId="9" fillId="0" borderId="85" xfId="44" applyFont="1" applyFill="1" applyBorder="1" applyAlignment="1" applyProtection="1">
      <alignment horizontal="left" vertical="center" wrapText="1"/>
      <protection/>
    </xf>
    <xf numFmtId="0" fontId="9" fillId="0" borderId="85" xfId="44" applyFont="1" applyBorder="1" applyAlignment="1" applyProtection="1">
      <alignment horizontal="left" vertical="center" wrapText="1"/>
      <protection/>
    </xf>
    <xf numFmtId="0" fontId="9" fillId="0" borderId="96" xfId="44" applyFont="1" applyBorder="1" applyAlignment="1" applyProtection="1">
      <alignment horizontal="left" vertical="center" wrapText="1" indent="2"/>
      <protection/>
    </xf>
    <xf numFmtId="0" fontId="9" fillId="0" borderId="97" xfId="44" applyFont="1" applyBorder="1" applyAlignment="1" applyProtection="1">
      <alignment horizontal="left" vertical="center" wrapText="1" indent="2"/>
      <protection/>
    </xf>
    <xf numFmtId="0" fontId="9" fillId="0" borderId="98" xfId="44" applyFont="1" applyBorder="1" applyAlignment="1" applyProtection="1">
      <alignment horizontal="left" vertical="center" wrapText="1" indent="2"/>
      <protection/>
    </xf>
    <xf numFmtId="0" fontId="11" fillId="0" borderId="85" xfId="44" applyFont="1" applyBorder="1" applyAlignment="1" applyProtection="1">
      <alignment horizontal="left" vertical="center" wrapText="1"/>
      <protection/>
    </xf>
    <xf numFmtId="0" fontId="11" fillId="0" borderId="24" xfId="44" applyFont="1" applyBorder="1" applyAlignment="1" applyProtection="1">
      <alignment horizontal="left" vertical="center" wrapText="1"/>
      <protection/>
    </xf>
    <xf numFmtId="0" fontId="9" fillId="0" borderId="103" xfId="44" applyFont="1" applyBorder="1" applyAlignment="1" applyProtection="1">
      <alignment horizontal="left" vertical="center" wrapText="1" indent="2"/>
      <protection/>
    </xf>
    <xf numFmtId="0" fontId="9" fillId="0" borderId="46" xfId="44" applyFont="1" applyBorder="1" applyAlignment="1" applyProtection="1">
      <alignment horizontal="left" vertical="center" wrapText="1" indent="2"/>
      <protection/>
    </xf>
    <xf numFmtId="0" fontId="29" fillId="0" borderId="0" xfId="44" applyFont="1" applyBorder="1" applyAlignment="1" applyProtection="1">
      <alignment wrapText="1"/>
      <protection locked="0"/>
    </xf>
    <xf numFmtId="0" fontId="0" fillId="0" borderId="0" xfId="44" applyFont="1" applyBorder="1" applyAlignment="1" applyProtection="1">
      <alignment horizontal="center" wrapText="1"/>
      <protection locked="0"/>
    </xf>
    <xf numFmtId="0" fontId="26" fillId="0" borderId="0" xfId="44" applyFont="1" applyBorder="1" applyAlignment="1" applyProtection="1">
      <alignment horizontal="center" wrapText="1"/>
      <protection locked="0"/>
    </xf>
    <xf numFmtId="0" fontId="9" fillId="0" borderId="23" xfId="44" applyFont="1" applyBorder="1" applyAlignment="1" applyProtection="1">
      <alignment horizontal="left" vertical="center" wrapText="1" indent="2"/>
      <protection/>
    </xf>
    <xf numFmtId="0" fontId="9" fillId="0" borderId="39" xfId="44" applyFont="1" applyBorder="1" applyAlignment="1" applyProtection="1">
      <alignment horizontal="left" vertical="center" wrapText="1" indent="2"/>
      <protection/>
    </xf>
    <xf numFmtId="0" fontId="8" fillId="0" borderId="0" xfId="44" applyFont="1" applyBorder="1" applyAlignment="1" applyProtection="1">
      <alignment horizontal="left" wrapText="1"/>
      <protection/>
    </xf>
    <xf numFmtId="0" fontId="11" fillId="0" borderId="85" xfId="44" applyFont="1" applyBorder="1" applyAlignment="1" applyProtection="1">
      <alignment horizontal="center" vertical="top" wrapText="1"/>
      <protection/>
    </xf>
    <xf numFmtId="0" fontId="9" fillId="0" borderId="88" xfId="44" applyFont="1" applyBorder="1" applyAlignment="1" applyProtection="1">
      <alignment horizontal="left" vertical="center" wrapText="1" indent="2"/>
      <protection/>
    </xf>
    <xf numFmtId="0" fontId="9" fillId="0" borderId="89" xfId="44" applyFont="1" applyBorder="1" applyAlignment="1" applyProtection="1">
      <alignment horizontal="left" vertical="center" wrapText="1" indent="2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chwa&#322;y%20Senatu%2017.12.2014r\Plan%20Rzecz-Fin%202014%20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iał I"/>
      <sheetName val="dzial II"/>
      <sheetName val="dział III"/>
      <sheetName val="dzial IV"/>
      <sheetName val="dział V"/>
    </sheetNames>
    <sheetDataSet>
      <sheetData sheetId="0">
        <row r="8">
          <cell r="O8" t="str">
            <v>Wybierz z listy rozwijanej</v>
          </cell>
        </row>
        <row r="9">
          <cell r="O9" t="str">
            <v>Uniwersytet w Białymstoku</v>
          </cell>
        </row>
        <row r="10">
          <cell r="O10" t="str">
            <v>Uniwersytet Gdański w Gdańsku</v>
          </cell>
        </row>
        <row r="11">
          <cell r="O11" t="str">
            <v>Uniwersytet Śląski w Katowicach</v>
          </cell>
        </row>
        <row r="12">
          <cell r="O12" t="str">
            <v>Uniwersytet Jagielloński w Krakowie</v>
          </cell>
        </row>
        <row r="13">
          <cell r="O13" t="str">
            <v>Uniwersytet Marii Curie-Skłodowskiej w Lublinie</v>
          </cell>
        </row>
        <row r="14">
          <cell r="O14" t="str">
            <v>Uniwersytet Łódzki</v>
          </cell>
        </row>
        <row r="15">
          <cell r="O15" t="str">
            <v>Uniwersytet Opolski</v>
          </cell>
        </row>
        <row r="16">
          <cell r="O16" t="str">
            <v>Uniwersytet im. Adama Mickiewicza w Poznaniu</v>
          </cell>
        </row>
        <row r="17">
          <cell r="O17" t="str">
            <v>Uniwersytet Mikołaja Kopernika w Toruniu</v>
          </cell>
        </row>
        <row r="18">
          <cell r="O18" t="str">
            <v>Uniwersytet Warszawski</v>
          </cell>
        </row>
        <row r="19">
          <cell r="O19" t="str">
            <v>Uniwersytet Wrocławski</v>
          </cell>
        </row>
        <row r="20">
          <cell r="O20" t="str">
            <v>Uniwersytet Szczeciński</v>
          </cell>
        </row>
        <row r="21">
          <cell r="O21" t="str">
            <v>Uniwersytet Warmińsko-Mazurski w Olsztynie</v>
          </cell>
        </row>
        <row r="22">
          <cell r="O22" t="str">
            <v>Uniwersytet Kardynała Stefana Wyszyńskiego w Warszawie</v>
          </cell>
        </row>
        <row r="23">
          <cell r="O23" t="str">
            <v>Katolicki Uniwersytet Lubelski Jana Pawła II</v>
          </cell>
        </row>
        <row r="24">
          <cell r="O24" t="str">
            <v>Uniwersytet Rzeszowski</v>
          </cell>
        </row>
        <row r="25">
          <cell r="O25" t="str">
            <v>Uniwersytet Zielonogórski w Zielonej Górze</v>
          </cell>
        </row>
        <row r="26">
          <cell r="O26" t="str">
            <v>Uniwersytet Kazimierza Wielkiego w Bydgoszczy</v>
          </cell>
        </row>
        <row r="27">
          <cell r="O27" t="str">
            <v>Chrześcijańska Akademia Teologiczna w Warszawie</v>
          </cell>
        </row>
        <row r="28">
          <cell r="O28" t="str">
            <v>Uniwersytet Papieski Jana Pawła II w Krakowie</v>
          </cell>
        </row>
        <row r="29">
          <cell r="O29" t="str">
            <v>Papieski Wydział Teologiczny w Warszawie</v>
          </cell>
        </row>
        <row r="30">
          <cell r="O30" t="str">
            <v>Papieski Wydział Teologiczny we Wrocławiu</v>
          </cell>
        </row>
        <row r="31">
          <cell r="O31" t="str">
            <v>Akademia Ignatianum w Krakowie</v>
          </cell>
        </row>
        <row r="32">
          <cell r="O32" t="str">
            <v>Szkoła Główna Handlowa w Warszawie</v>
          </cell>
        </row>
        <row r="33">
          <cell r="O33" t="str">
            <v>Uniwersytet Ekonomiczny w Katowicach</v>
          </cell>
        </row>
        <row r="34">
          <cell r="O34" t="str">
            <v>Uniwersytet Ekonomiczny w Krakowie</v>
          </cell>
        </row>
        <row r="35">
          <cell r="O35" t="str">
            <v>Uniwersytet Ekonomiczny w Poznaniu</v>
          </cell>
        </row>
        <row r="36">
          <cell r="O36" t="str">
            <v>Uniwersytet Ekonomiczny we Wrocławiu</v>
          </cell>
        </row>
        <row r="37">
          <cell r="O37" t="str">
            <v>Akademia im. Jana Długosza w Częstochowie</v>
          </cell>
        </row>
        <row r="38">
          <cell r="O38" t="str">
            <v>Uniwersytet Jana Kochanowskiego w Kielcach</v>
          </cell>
        </row>
        <row r="39">
          <cell r="O39" t="str">
            <v>Uniwersytet Pedagogiczny im. Komisji Edukacji Narodowej w Krakowie</v>
          </cell>
        </row>
        <row r="40">
          <cell r="O40" t="str">
            <v>Akademia Pomorska w Słupsku</v>
          </cell>
        </row>
        <row r="41">
          <cell r="O41" t="str">
            <v>Akademia Pedagogiki Specjalnej im. Marii Grzegorzewskiej w Warszawie</v>
          </cell>
        </row>
        <row r="42">
          <cell r="O42" t="str">
            <v>Politechnika Białostocka</v>
          </cell>
        </row>
        <row r="43">
          <cell r="O43" t="str">
            <v>Politechnika Częstochowska</v>
          </cell>
        </row>
        <row r="44">
          <cell r="O44" t="str">
            <v>Politechnika Gdańska</v>
          </cell>
        </row>
        <row r="45">
          <cell r="O45" t="str">
            <v>Politechnika Śląska </v>
          </cell>
        </row>
        <row r="46">
          <cell r="O46" t="str">
            <v>Politechnika Świętokrzyska w Kielcach</v>
          </cell>
        </row>
        <row r="47">
          <cell r="O47" t="str">
            <v>Politechnika Krakowska im. Tadeusza Kościuszki</v>
          </cell>
        </row>
        <row r="48">
          <cell r="O48" t="str">
            <v>Politechnika Lubelska</v>
          </cell>
        </row>
        <row r="49">
          <cell r="O49" t="str">
            <v>Politechnika Łódzka</v>
          </cell>
        </row>
        <row r="50">
          <cell r="O50" t="str">
            <v>Politechnika Poznańska</v>
          </cell>
        </row>
        <row r="51">
          <cell r="O51" t="str">
            <v>Politechnika Rzeszowska im. Ignacego Łukasiewicza</v>
          </cell>
        </row>
        <row r="52">
          <cell r="O52" t="str">
            <v>Zachodniopomorski Uniwersytet Technologiczny w Szczecinie</v>
          </cell>
        </row>
        <row r="53">
          <cell r="O53" t="str">
            <v>Politechnika Warszawska</v>
          </cell>
        </row>
        <row r="54">
          <cell r="O54" t="str">
            <v>Akademia Górniczo-Hutnicza im. Stanisława Staszica w Krakowie</v>
          </cell>
        </row>
        <row r="55">
          <cell r="O55" t="str">
            <v>Politechnika Koszalińska</v>
          </cell>
        </row>
        <row r="56">
          <cell r="O56" t="str">
            <v>Politechnika Opolska</v>
          </cell>
        </row>
        <row r="57">
          <cell r="O57" t="str">
            <v>Politechnika Radomska im. Kazimierza Pułaskiego</v>
          </cell>
        </row>
        <row r="58">
          <cell r="E58">
            <v>0</v>
          </cell>
          <cell r="O58" t="str">
            <v>Akademia Techniczno-Humanistyczna w Bielsku-Białej</v>
          </cell>
        </row>
        <row r="59">
          <cell r="O59" t="str">
            <v>Uniwersytet Technologiczno-Przyrodniczy im. Jana i Jędrzeja Śniadeckich w Bydgoszczy </v>
          </cell>
        </row>
        <row r="60">
          <cell r="O60" t="str">
            <v>Uniwersytet Rolniczy im. Hugona Kołłątaja w Krakowie</v>
          </cell>
        </row>
        <row r="61">
          <cell r="O61" t="str">
            <v>Uniwersytet Przyrodniczy w Lublinie</v>
          </cell>
        </row>
        <row r="62">
          <cell r="O62" t="str">
            <v>Uniwersytet Przyrodniczy w Poznaniu</v>
          </cell>
        </row>
        <row r="63">
          <cell r="O63" t="str">
            <v>Uniwersytet Przyrodniczo-Humanistyczny w Siedlcach</v>
          </cell>
        </row>
        <row r="64">
          <cell r="O64" t="str">
            <v>Szkoła Główna Gospodarstwa Wiejskiego w Warszawie</v>
          </cell>
        </row>
        <row r="65">
          <cell r="O65" t="str">
            <v>Uniwersytet Przyrodniczy we Wrocławiu</v>
          </cell>
        </row>
        <row r="66">
          <cell r="O66" t="str">
            <v>Akademia Wychowania Fizycznego im. Jerzego Kukuczki w Katowicach </v>
          </cell>
        </row>
        <row r="67">
          <cell r="O67" t="str">
            <v>Akademia Wychowania Fizycznego im. Bronisława Czecha w Krakowie</v>
          </cell>
        </row>
        <row r="68">
          <cell r="O68" t="str">
            <v>Akademia Wychowania Fizycznego im. Eugeniusza Piaseckiego w Poznaniu</v>
          </cell>
        </row>
        <row r="69">
          <cell r="O69" t="str">
            <v>Akademia Wychowania Fizycznego Józefa Piłsudskiego w Warszawie</v>
          </cell>
        </row>
        <row r="70">
          <cell r="O70" t="str">
            <v>Akademia Wychowania Fizycznego we Wrocławiu</v>
          </cell>
        </row>
        <row r="71">
          <cell r="O71" t="str">
            <v>Akademia Wychowania Fizycznego i Sportu im. Jędrzeja Śniadeckiego w Gdańsku</v>
          </cell>
        </row>
        <row r="72">
          <cell r="O72" t="str">
            <v>Państwowa Wyższa Szkoła Zawodowa w Elblągu</v>
          </cell>
        </row>
        <row r="73">
          <cell r="O73" t="str">
            <v>Państwowa Wyższa Szkoła Zawodowa im. Jakuba z Paradyża w Gorzowie  Wielkopolskim</v>
          </cell>
        </row>
        <row r="74">
          <cell r="O74" t="str">
            <v>Państwowa Wyższa Szkoła Techniczno-Ekonomiczna im. ks. Bronisława Markiewicza w Jarosławiu</v>
          </cell>
        </row>
        <row r="75">
          <cell r="O75" t="str">
            <v>Karkonoska Państwowa Szkoła Wyższa w Jeleniej Górze</v>
          </cell>
        </row>
        <row r="76">
          <cell r="O76" t="str">
            <v>Państwowa Wyższa Szkoła Zawodowa w Koninie</v>
          </cell>
        </row>
        <row r="77">
          <cell r="O77" t="str">
            <v>Państwowa Wyższa Szkoła Zawodowa im. Witelona w Legnicy</v>
          </cell>
        </row>
        <row r="78">
          <cell r="O78" t="str">
            <v>Państwowa Wyższa Szkoła Zawodowa w Nowym Sączu</v>
          </cell>
        </row>
        <row r="79">
          <cell r="O79" t="str">
            <v>Państwowa Wyższa Szkoła Zawodowa w Sulechowie</v>
          </cell>
        </row>
        <row r="80">
          <cell r="O80" t="str">
            <v>Państwowa Wyższa Szkoła Zawodowa w Tarnowie</v>
          </cell>
        </row>
        <row r="81">
          <cell r="O81" t="str">
            <v>Państwowa Wyższa Szkoła Zawodowa im. Prezydenta Stanisława Wojciechowskiego w Kaliszu</v>
          </cell>
        </row>
        <row r="82">
          <cell r="O82" t="str">
            <v>Państwowa Wyższa Szkoła Zawodowa w Krośnie</v>
          </cell>
        </row>
        <row r="83">
          <cell r="O83" t="str">
            <v>Państwowa Wyższa Szkoła Zawodowa im. Jana Amosa Komeńskiego w Lesznie</v>
          </cell>
        </row>
        <row r="84">
          <cell r="O84" t="str">
            <v>Państwowa Wyższa Szkoła Zawodowa w Płocku</v>
          </cell>
        </row>
        <row r="85">
          <cell r="O85" t="str">
            <v>Państwowa Wyższa Szkoła Zawodowa im. Angelusa Silesiusa w Wałbrzychu</v>
          </cell>
        </row>
        <row r="86">
          <cell r="O86" t="str">
            <v>Państwowa Szkoła Wyższa im. Papieża Jana Pawła II w Białej Podlaskiej</v>
          </cell>
        </row>
        <row r="87">
          <cell r="O87" t="str">
            <v>Państwowa Wyższa Szkoła Zawodowa im. Stanisława Staszica w Pile</v>
          </cell>
        </row>
        <row r="88">
          <cell r="O88" t="str">
            <v>Państwowa Wyższa Szkoła Zawodowa im. prof. Stanisława Tarnowskiego w Tarnobrzegu</v>
          </cell>
        </row>
        <row r="89">
          <cell r="O89" t="str">
            <v>Państwowa Wyższa Szkoła Zawodowa im. Jana Grodka w Sanoku</v>
          </cell>
        </row>
        <row r="90">
          <cell r="O90" t="str">
            <v>Państwowa Wyższa Szkoła Wschodnioeuropejska w Przemyślu</v>
          </cell>
        </row>
        <row r="91">
          <cell r="O91" t="str">
            <v>Państwowa Wyższa Szkoła Zawodowa w Nysie</v>
          </cell>
        </row>
        <row r="92">
          <cell r="O92" t="str">
            <v>Państwowa Wyższa Szkoła Zawodowa w Ciechanowie</v>
          </cell>
        </row>
        <row r="93">
          <cell r="O93" t="str">
            <v>Podhalańska Państwowa Wyższa Szkoła Zawodowa  w Nowym Targu</v>
          </cell>
        </row>
        <row r="94">
          <cell r="O94" t="str">
            <v>Państwowa Wyższa Szkoła Zawodowa w Chełmie</v>
          </cell>
        </row>
        <row r="95">
          <cell r="O95" t="str">
            <v>Państwowa Wyższa Szkoła Zawodowa w Raciborzu</v>
          </cell>
        </row>
        <row r="96">
          <cell r="O96" t="str">
            <v>Państwowa Wyższa Szkoła Zawodowa we Włocławku</v>
          </cell>
        </row>
        <row r="97">
          <cell r="O97" t="str">
            <v>Państwowa Medyczna Wyższa Szkoła Zawodowa w Opolu</v>
          </cell>
        </row>
        <row r="98">
          <cell r="O98" t="str">
            <v>Państwowa Wyższa Szkoła Zawodowa w Głogowie</v>
          </cell>
        </row>
        <row r="99">
          <cell r="O99" t="str">
            <v>Państwowa Wyższa Szkoła Zawodowa im. Hipolita Cegielskiego w Gnieźnie</v>
          </cell>
        </row>
        <row r="100">
          <cell r="O100" t="str">
            <v>Państwowa Wyższa Szkoła Informatyki i Przedsiębiorczości w Łomży</v>
          </cell>
        </row>
        <row r="101">
          <cell r="O101" t="str">
            <v>Państwowa Wyższa Szkoła Zawodowa w Wałczu</v>
          </cell>
        </row>
        <row r="102">
          <cell r="O102" t="str">
            <v>Państwowa Wyższa Szkoła Zawodowa im. rotmistrza Witolda Pileckiego w Oświęcimiu</v>
          </cell>
        </row>
        <row r="103">
          <cell r="O103" t="str">
            <v>Państwowa Wyższa Szkoła Zawodowa im. Szymona Szymonowica w Zamościu</v>
          </cell>
        </row>
        <row r="104">
          <cell r="O104" t="str">
            <v>Państwowa Wyższa Szkoła Zawodowa w Suwałkach</v>
          </cell>
        </row>
        <row r="105">
          <cell r="O105" t="str">
            <v>Państwowa Wyższa Szkoła Zawodowa w Skierniewicach</v>
          </cell>
        </row>
        <row r="106">
          <cell r="O106" t="str">
            <v>Państwowa Wyższa Szkoła Zawodowa w Sandomierzu</v>
          </cell>
        </row>
        <row r="107">
          <cell r="O107" t="str">
            <v>Państwowa Wyższa Szkoła Zawodowa w Koszalinie</v>
          </cell>
        </row>
        <row r="108">
          <cell r="O108" t="str">
            <v>Prawosławne Seminarium Duchowne w Warszawie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="90" zoomScaleNormal="80" zoomScaleSheetLayoutView="90" zoomScalePageLayoutView="0" workbookViewId="0" topLeftCell="A1">
      <selection activeCell="J3" sqref="J3"/>
    </sheetView>
  </sheetViews>
  <sheetFormatPr defaultColWidth="9.140625" defaultRowHeight="12.75"/>
  <cols>
    <col min="3" max="3" width="64.7109375" style="0" customWidth="1"/>
    <col min="4" max="4" width="3.28125" style="0" bestFit="1" customWidth="1"/>
    <col min="5" max="5" width="13.57421875" style="0" customWidth="1"/>
    <col min="6" max="6" width="10.8515625" style="0" customWidth="1"/>
    <col min="7" max="7" width="13.57421875" style="0" customWidth="1"/>
  </cols>
  <sheetData>
    <row r="1" spans="1:14" s="3" customFormat="1" ht="72.75" customHeight="1">
      <c r="A1" s="216" t="s">
        <v>191</v>
      </c>
      <c r="B1" s="217"/>
      <c r="C1" s="217"/>
      <c r="D1" s="217"/>
      <c r="E1" s="217"/>
      <c r="F1" s="217"/>
      <c r="G1" s="217"/>
      <c r="H1" s="2"/>
      <c r="I1" s="2"/>
      <c r="J1" s="2"/>
      <c r="K1" s="2"/>
      <c r="L1" s="2"/>
      <c r="M1" s="2"/>
      <c r="N1" s="2"/>
    </row>
    <row r="2" spans="1:14" s="3" customFormat="1" ht="18" customHeight="1">
      <c r="A2" s="297"/>
      <c r="B2" s="297"/>
      <c r="C2" s="297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34.5" customHeight="1">
      <c r="A3" s="299" t="s">
        <v>0</v>
      </c>
      <c r="B3" s="299"/>
      <c r="C3" s="299"/>
      <c r="D3" s="299"/>
      <c r="E3" s="299"/>
      <c r="F3" s="299"/>
      <c r="G3" s="299"/>
      <c r="H3" s="2"/>
      <c r="I3" s="2"/>
      <c r="J3" s="2"/>
      <c r="K3" s="2"/>
      <c r="L3" s="2"/>
      <c r="M3" s="2"/>
      <c r="N3" s="2"/>
    </row>
    <row r="4" spans="2:14" s="3" customFormat="1" ht="15.75" customHeight="1">
      <c r="B4" s="215"/>
      <c r="C4" s="301" t="s">
        <v>1</v>
      </c>
      <c r="D4" s="301"/>
      <c r="E4" s="301"/>
      <c r="F4" s="215"/>
      <c r="G4" s="215"/>
      <c r="H4" s="2"/>
      <c r="I4" s="2"/>
      <c r="J4" s="2"/>
      <c r="K4" s="2"/>
      <c r="L4" s="2"/>
      <c r="M4" s="2"/>
      <c r="N4" s="2"/>
    </row>
    <row r="5" spans="1:14" s="5" customFormat="1" ht="32.25" customHeight="1">
      <c r="A5" s="300" t="s">
        <v>95</v>
      </c>
      <c r="B5" s="300"/>
      <c r="C5" s="300"/>
      <c r="D5" s="300"/>
      <c r="E5" s="300"/>
      <c r="F5" s="300"/>
      <c r="G5" s="300"/>
      <c r="H5" s="4"/>
      <c r="I5" s="4"/>
      <c r="J5" s="4"/>
      <c r="K5" s="4"/>
      <c r="L5" s="4"/>
      <c r="M5" s="4"/>
      <c r="N5" s="4"/>
    </row>
    <row r="6" spans="1:14" s="3" customFormat="1" ht="6" customHeight="1">
      <c r="A6" s="6"/>
      <c r="B6" s="6"/>
      <c r="C6" s="6"/>
      <c r="D6" s="6"/>
      <c r="E6" s="7"/>
      <c r="F6" s="7"/>
      <c r="G6" s="7"/>
      <c r="H6" s="2"/>
      <c r="I6" s="2"/>
      <c r="J6" s="2"/>
      <c r="K6" s="2"/>
      <c r="L6" s="2"/>
      <c r="M6" s="2"/>
      <c r="N6" s="2"/>
    </row>
    <row r="7" spans="1:14" s="3" customFormat="1" ht="15.75">
      <c r="A7" s="298" t="s">
        <v>2</v>
      </c>
      <c r="B7" s="298"/>
      <c r="C7" s="298"/>
      <c r="D7" s="298"/>
      <c r="E7" s="8"/>
      <c r="F7" s="8"/>
      <c r="G7" s="8"/>
      <c r="H7" s="2"/>
      <c r="I7" s="2"/>
      <c r="J7" s="2"/>
      <c r="K7" s="2"/>
      <c r="L7" s="2"/>
      <c r="M7" s="2"/>
      <c r="N7" s="2"/>
    </row>
    <row r="8" spans="1:14" s="3" customFormat="1" ht="6.75" customHeight="1" thickBot="1">
      <c r="A8" s="9" t="s">
        <v>3</v>
      </c>
      <c r="B8" s="10"/>
      <c r="C8" s="10"/>
      <c r="D8" s="11"/>
      <c r="E8" s="8"/>
      <c r="F8" s="8"/>
      <c r="G8" s="8"/>
      <c r="H8" s="2"/>
      <c r="I8" s="2"/>
      <c r="J8" s="2"/>
      <c r="K8" s="2"/>
      <c r="L8" s="2"/>
      <c r="M8" s="2"/>
      <c r="N8" s="2"/>
    </row>
    <row r="9" spans="1:14" s="3" customFormat="1" ht="34.5" customHeight="1">
      <c r="A9" s="289" t="s">
        <v>4</v>
      </c>
      <c r="B9" s="290"/>
      <c r="C9" s="290"/>
      <c r="D9" s="290"/>
      <c r="E9" s="36" t="s">
        <v>5</v>
      </c>
      <c r="F9" s="45" t="s">
        <v>93</v>
      </c>
      <c r="G9" s="27" t="s">
        <v>94</v>
      </c>
      <c r="H9" s="2"/>
      <c r="I9" s="2"/>
      <c r="J9" s="2"/>
      <c r="K9" s="2"/>
      <c r="L9" s="2"/>
      <c r="M9" s="2"/>
      <c r="N9" s="2"/>
    </row>
    <row r="10" spans="1:14" s="13" customFormat="1" ht="13.5" customHeight="1">
      <c r="A10" s="291">
        <v>1</v>
      </c>
      <c r="B10" s="292"/>
      <c r="C10" s="292"/>
      <c r="D10" s="293"/>
      <c r="E10" s="37">
        <v>2</v>
      </c>
      <c r="F10" s="46">
        <v>3</v>
      </c>
      <c r="G10" s="28">
        <v>4</v>
      </c>
      <c r="H10" s="12"/>
      <c r="I10" s="12"/>
      <c r="J10" s="12"/>
      <c r="K10" s="12"/>
      <c r="L10" s="12"/>
      <c r="M10" s="12"/>
      <c r="N10" s="12"/>
    </row>
    <row r="11" spans="1:14" s="3" customFormat="1" ht="24" customHeight="1">
      <c r="A11" s="294" t="s">
        <v>6</v>
      </c>
      <c r="B11" s="295"/>
      <c r="C11" s="296"/>
      <c r="D11" s="14" t="s">
        <v>7</v>
      </c>
      <c r="E11" s="38">
        <f>E12+E33</f>
        <v>251880.09999999998</v>
      </c>
      <c r="F11" s="47">
        <f>F12+F33</f>
        <v>0</v>
      </c>
      <c r="G11" s="29">
        <f>G12+G33</f>
        <v>251880.09999999998</v>
      </c>
      <c r="H11" s="2"/>
      <c r="I11" s="2"/>
      <c r="J11" s="2"/>
      <c r="K11" s="2"/>
      <c r="L11" s="2"/>
      <c r="M11" s="2"/>
      <c r="N11" s="2"/>
    </row>
    <row r="12" spans="1:14" s="3" customFormat="1" ht="24" customHeight="1">
      <c r="A12" s="263" t="s">
        <v>8</v>
      </c>
      <c r="B12" s="264"/>
      <c r="C12" s="265"/>
      <c r="D12" s="14" t="s">
        <v>9</v>
      </c>
      <c r="E12" s="39">
        <f>E13+E21+E31+E32</f>
        <v>209341.19999999998</v>
      </c>
      <c r="F12" s="48">
        <f>F13+F21+F31+F32</f>
        <v>0</v>
      </c>
      <c r="G12" s="30">
        <f>G13+G21+G31+G32</f>
        <v>209341.19999999998</v>
      </c>
      <c r="H12" s="2"/>
      <c r="I12" s="2"/>
      <c r="J12" s="2"/>
      <c r="K12" s="2"/>
      <c r="L12" s="2"/>
      <c r="M12" s="2"/>
      <c r="N12" s="2"/>
    </row>
    <row r="13" spans="1:14" s="3" customFormat="1" ht="24" customHeight="1">
      <c r="A13" s="288" t="s">
        <v>10</v>
      </c>
      <c r="B13" s="238"/>
      <c r="C13" s="239"/>
      <c r="D13" s="14" t="s">
        <v>11</v>
      </c>
      <c r="E13" s="40">
        <f>E14+E16+E17+E19</f>
        <v>173587.3</v>
      </c>
      <c r="F13" s="49">
        <f>F14+F16+F17+F19</f>
        <v>0</v>
      </c>
      <c r="G13" s="31">
        <f>G14+G16+G17+G19</f>
        <v>173587.3</v>
      </c>
      <c r="H13" s="2"/>
      <c r="I13" s="2"/>
      <c r="J13" s="2"/>
      <c r="K13" s="2"/>
      <c r="L13" s="2"/>
      <c r="M13" s="2"/>
      <c r="N13" s="2"/>
    </row>
    <row r="14" spans="1:14" s="3" customFormat="1" ht="24" customHeight="1">
      <c r="A14" s="280" t="s">
        <v>12</v>
      </c>
      <c r="B14" s="237" t="s">
        <v>13</v>
      </c>
      <c r="C14" s="287"/>
      <c r="D14" s="14" t="s">
        <v>14</v>
      </c>
      <c r="E14" s="41">
        <v>126237.3</v>
      </c>
      <c r="F14" s="50"/>
      <c r="G14" s="32">
        <f aca="true" t="shared" si="0" ref="G14:G20">E14+F14</f>
        <v>126237.3</v>
      </c>
      <c r="H14" s="2"/>
      <c r="I14" s="2"/>
      <c r="J14" s="2"/>
      <c r="K14" s="2"/>
      <c r="L14" s="2"/>
      <c r="M14" s="2"/>
      <c r="N14" s="2"/>
    </row>
    <row r="15" spans="1:14" s="3" customFormat="1" ht="24" customHeight="1">
      <c r="A15" s="281"/>
      <c r="B15" s="286" t="s">
        <v>15</v>
      </c>
      <c r="C15" s="262"/>
      <c r="D15" s="14" t="s">
        <v>16</v>
      </c>
      <c r="E15" s="41">
        <v>121829.8</v>
      </c>
      <c r="F15" s="50"/>
      <c r="G15" s="32">
        <f t="shared" si="0"/>
        <v>121829.8</v>
      </c>
      <c r="H15" s="2"/>
      <c r="I15" s="2"/>
      <c r="J15" s="2"/>
      <c r="K15" s="2"/>
      <c r="L15" s="2"/>
      <c r="M15" s="2"/>
      <c r="N15" s="2"/>
    </row>
    <row r="16" spans="1:14" s="3" customFormat="1" ht="24" customHeight="1">
      <c r="A16" s="281"/>
      <c r="B16" s="237" t="s">
        <v>17</v>
      </c>
      <c r="C16" s="220"/>
      <c r="D16" s="14" t="s">
        <v>18</v>
      </c>
      <c r="E16" s="41">
        <v>0</v>
      </c>
      <c r="F16" s="50"/>
      <c r="G16" s="32">
        <f t="shared" si="0"/>
        <v>0</v>
      </c>
      <c r="H16" s="2"/>
      <c r="I16" s="2"/>
      <c r="J16" s="2"/>
      <c r="K16" s="2"/>
      <c r="L16" s="2"/>
      <c r="M16" s="2"/>
      <c r="N16" s="2"/>
    </row>
    <row r="17" spans="1:14" s="3" customFormat="1" ht="24" customHeight="1">
      <c r="A17" s="281"/>
      <c r="B17" s="237" t="s">
        <v>19</v>
      </c>
      <c r="C17" s="220"/>
      <c r="D17" s="14" t="s">
        <v>20</v>
      </c>
      <c r="E17" s="41">
        <v>37200</v>
      </c>
      <c r="F17" s="50"/>
      <c r="G17" s="32">
        <f t="shared" si="0"/>
        <v>37200</v>
      </c>
      <c r="H17" s="2"/>
      <c r="I17" s="2"/>
      <c r="J17" s="2"/>
      <c r="K17" s="2"/>
      <c r="L17" s="2"/>
      <c r="M17" s="2"/>
      <c r="N17" s="2"/>
    </row>
    <row r="18" spans="1:14" s="3" customFormat="1" ht="24" customHeight="1">
      <c r="A18" s="281"/>
      <c r="B18" s="286" t="s">
        <v>21</v>
      </c>
      <c r="C18" s="262"/>
      <c r="D18" s="14" t="s">
        <v>22</v>
      </c>
      <c r="E18" s="41">
        <v>34400</v>
      </c>
      <c r="F18" s="50"/>
      <c r="G18" s="32">
        <f t="shared" si="0"/>
        <v>34400</v>
      </c>
      <c r="H18" s="2"/>
      <c r="I18" s="2"/>
      <c r="J18" s="2"/>
      <c r="K18" s="2"/>
      <c r="L18" s="2"/>
      <c r="M18" s="2"/>
      <c r="N18" s="2"/>
    </row>
    <row r="19" spans="1:14" s="3" customFormat="1" ht="24" customHeight="1">
      <c r="A19" s="281"/>
      <c r="B19" s="275" t="s">
        <v>23</v>
      </c>
      <c r="C19" s="276"/>
      <c r="D19" s="14" t="s">
        <v>24</v>
      </c>
      <c r="E19" s="42">
        <v>10150</v>
      </c>
      <c r="F19" s="51"/>
      <c r="G19" s="33">
        <f t="shared" si="0"/>
        <v>10150</v>
      </c>
      <c r="H19" s="2"/>
      <c r="I19" s="2"/>
      <c r="J19" s="2"/>
      <c r="K19" s="2"/>
      <c r="L19" s="2"/>
      <c r="M19" s="2"/>
      <c r="N19" s="2"/>
    </row>
    <row r="20" spans="1:14" s="3" customFormat="1" ht="24" customHeight="1">
      <c r="A20" s="282"/>
      <c r="B20" s="266" t="s">
        <v>25</v>
      </c>
      <c r="C20" s="267"/>
      <c r="D20" s="15">
        <v>10</v>
      </c>
      <c r="E20" s="42">
        <v>3111.1</v>
      </c>
      <c r="F20" s="51"/>
      <c r="G20" s="33">
        <f t="shared" si="0"/>
        <v>3111.1</v>
      </c>
      <c r="H20" s="2"/>
      <c r="I20" s="2"/>
      <c r="J20" s="2"/>
      <c r="K20" s="2"/>
      <c r="L20" s="2"/>
      <c r="M20" s="2"/>
      <c r="N20" s="2"/>
    </row>
    <row r="21" spans="1:14" s="3" customFormat="1" ht="24" customHeight="1">
      <c r="A21" s="277" t="s">
        <v>26</v>
      </c>
      <c r="B21" s="278"/>
      <c r="C21" s="279"/>
      <c r="D21" s="14">
        <f>D20+1</f>
        <v>11</v>
      </c>
      <c r="E21" s="39">
        <f>E22+E23+E24+E25+E27+E28+E29</f>
        <v>28150</v>
      </c>
      <c r="F21" s="48">
        <f>F22+F23+F24+F25+F27+F28+F29</f>
        <v>0</v>
      </c>
      <c r="G21" s="30">
        <f>G22+G23+G24+G25+G27+G28+G29</f>
        <v>28150</v>
      </c>
      <c r="H21" s="2"/>
      <c r="I21" s="2"/>
      <c r="J21" s="2"/>
      <c r="K21" s="2"/>
      <c r="L21" s="2"/>
      <c r="M21" s="2"/>
      <c r="N21" s="2"/>
    </row>
    <row r="22" spans="1:14" s="3" customFormat="1" ht="24" customHeight="1">
      <c r="A22" s="280" t="s">
        <v>12</v>
      </c>
      <c r="B22" s="237" t="s">
        <v>27</v>
      </c>
      <c r="C22" s="220"/>
      <c r="D22" s="16">
        <f aca="true" t="shared" si="1" ref="D22:D34">D21+1</f>
        <v>12</v>
      </c>
      <c r="E22" s="41">
        <v>10500</v>
      </c>
      <c r="F22" s="50"/>
      <c r="G22" s="32">
        <f aca="true" t="shared" si="2" ref="G22:G32">E22+F22</f>
        <v>10500</v>
      </c>
      <c r="H22" s="2"/>
      <c r="I22" s="2"/>
      <c r="J22" s="2"/>
      <c r="K22" s="2"/>
      <c r="L22" s="2"/>
      <c r="M22" s="2"/>
      <c r="N22" s="2"/>
    </row>
    <row r="23" spans="1:14" s="3" customFormat="1" ht="24" customHeight="1">
      <c r="A23" s="281"/>
      <c r="B23" s="283" t="s">
        <v>28</v>
      </c>
      <c r="C23" s="284"/>
      <c r="D23" s="16">
        <f t="shared" si="1"/>
        <v>13</v>
      </c>
      <c r="E23" s="41">
        <v>650</v>
      </c>
      <c r="F23" s="50"/>
      <c r="G23" s="32">
        <f t="shared" si="2"/>
        <v>650</v>
      </c>
      <c r="H23" s="2"/>
      <c r="I23" s="2"/>
      <c r="J23" s="2"/>
      <c r="K23" s="2"/>
      <c r="L23" s="2"/>
      <c r="M23" s="2"/>
      <c r="N23" s="2"/>
    </row>
    <row r="24" spans="1:14" s="3" customFormat="1" ht="24" customHeight="1">
      <c r="A24" s="281"/>
      <c r="B24" s="237" t="s">
        <v>29</v>
      </c>
      <c r="C24" s="220"/>
      <c r="D24" s="16">
        <f t="shared" si="1"/>
        <v>14</v>
      </c>
      <c r="E24" s="41">
        <v>6000</v>
      </c>
      <c r="F24" s="50"/>
      <c r="G24" s="32">
        <f t="shared" si="2"/>
        <v>6000</v>
      </c>
      <c r="H24" s="2"/>
      <c r="I24" s="2"/>
      <c r="J24" s="2"/>
      <c r="K24" s="2"/>
      <c r="L24" s="2"/>
      <c r="M24" s="2"/>
      <c r="N24" s="2"/>
    </row>
    <row r="25" spans="1:14" s="3" customFormat="1" ht="24" customHeight="1">
      <c r="A25" s="281"/>
      <c r="B25" s="237" t="s">
        <v>30</v>
      </c>
      <c r="C25" s="220"/>
      <c r="D25" s="16">
        <f t="shared" si="1"/>
        <v>15</v>
      </c>
      <c r="E25" s="41">
        <v>900</v>
      </c>
      <c r="F25" s="50"/>
      <c r="G25" s="32">
        <f t="shared" si="2"/>
        <v>900</v>
      </c>
      <c r="H25" s="2"/>
      <c r="I25" s="2"/>
      <c r="J25" s="2"/>
      <c r="K25" s="2"/>
      <c r="L25" s="2"/>
      <c r="M25" s="2"/>
      <c r="N25" s="2"/>
    </row>
    <row r="26" spans="1:14" s="3" customFormat="1" ht="24" customHeight="1">
      <c r="A26" s="281"/>
      <c r="B26" s="286" t="s">
        <v>31</v>
      </c>
      <c r="C26" s="262"/>
      <c r="D26" s="16">
        <f t="shared" si="1"/>
        <v>16</v>
      </c>
      <c r="E26" s="41">
        <v>720</v>
      </c>
      <c r="F26" s="50"/>
      <c r="G26" s="32">
        <f t="shared" si="2"/>
        <v>720</v>
      </c>
      <c r="H26" s="2"/>
      <c r="I26" s="2"/>
      <c r="J26" s="2"/>
      <c r="K26" s="2"/>
      <c r="L26" s="2"/>
      <c r="M26" s="2"/>
      <c r="N26" s="2"/>
    </row>
    <row r="27" spans="1:14" s="3" customFormat="1" ht="24" customHeight="1">
      <c r="A27" s="281"/>
      <c r="B27" s="237" t="s">
        <v>32</v>
      </c>
      <c r="C27" s="220"/>
      <c r="D27" s="16">
        <f t="shared" si="1"/>
        <v>17</v>
      </c>
      <c r="E27" s="41">
        <v>2000</v>
      </c>
      <c r="F27" s="50"/>
      <c r="G27" s="32">
        <f t="shared" si="2"/>
        <v>2000</v>
      </c>
      <c r="H27" s="2"/>
      <c r="I27" s="2"/>
      <c r="J27" s="2"/>
      <c r="K27" s="2"/>
      <c r="L27" s="2"/>
      <c r="M27" s="2"/>
      <c r="N27" s="2"/>
    </row>
    <row r="28" spans="1:14" s="3" customFormat="1" ht="30" customHeight="1">
      <c r="A28" s="281"/>
      <c r="B28" s="285" t="s">
        <v>33</v>
      </c>
      <c r="C28" s="239"/>
      <c r="D28" s="16">
        <f t="shared" si="1"/>
        <v>18</v>
      </c>
      <c r="E28" s="41">
        <v>400</v>
      </c>
      <c r="F28" s="50"/>
      <c r="G28" s="32">
        <f t="shared" si="2"/>
        <v>400</v>
      </c>
      <c r="H28" s="2"/>
      <c r="I28" s="2"/>
      <c r="J28" s="2"/>
      <c r="K28" s="2"/>
      <c r="L28" s="2"/>
      <c r="M28" s="2"/>
      <c r="N28" s="2"/>
    </row>
    <row r="29" spans="1:14" s="3" customFormat="1" ht="24" customHeight="1">
      <c r="A29" s="281"/>
      <c r="B29" s="237" t="s">
        <v>23</v>
      </c>
      <c r="C29" s="220"/>
      <c r="D29" s="16">
        <f t="shared" si="1"/>
        <v>19</v>
      </c>
      <c r="E29" s="41">
        <v>7700</v>
      </c>
      <c r="F29" s="50"/>
      <c r="G29" s="32">
        <f t="shared" si="2"/>
        <v>7700</v>
      </c>
      <c r="H29" s="17"/>
      <c r="I29" s="2"/>
      <c r="J29" s="2"/>
      <c r="K29" s="2"/>
      <c r="L29" s="2"/>
      <c r="M29" s="2"/>
      <c r="N29" s="2"/>
    </row>
    <row r="30" spans="1:14" s="3" customFormat="1" ht="24" customHeight="1">
      <c r="A30" s="282"/>
      <c r="B30" s="266" t="s">
        <v>25</v>
      </c>
      <c r="C30" s="267"/>
      <c r="D30" s="16">
        <f t="shared" si="1"/>
        <v>20</v>
      </c>
      <c r="E30" s="41">
        <v>500</v>
      </c>
      <c r="F30" s="50"/>
      <c r="G30" s="32">
        <f t="shared" si="2"/>
        <v>500</v>
      </c>
      <c r="H30" s="17"/>
      <c r="I30" s="2"/>
      <c r="J30" s="2"/>
      <c r="K30" s="2"/>
      <c r="L30" s="2"/>
      <c r="M30" s="2"/>
      <c r="N30" s="2"/>
    </row>
    <row r="31" spans="1:14" s="19" customFormat="1" ht="24" customHeight="1">
      <c r="A31" s="218" t="s">
        <v>34</v>
      </c>
      <c r="B31" s="219"/>
      <c r="C31" s="220"/>
      <c r="D31" s="14">
        <f t="shared" si="1"/>
        <v>21</v>
      </c>
      <c r="E31" s="41">
        <v>7206.9</v>
      </c>
      <c r="F31" s="50"/>
      <c r="G31" s="32">
        <f t="shared" si="2"/>
        <v>7206.9</v>
      </c>
      <c r="H31" s="18"/>
      <c r="I31" s="18"/>
      <c r="J31" s="18"/>
      <c r="K31" s="18"/>
      <c r="L31" s="18"/>
      <c r="M31" s="18"/>
      <c r="N31" s="18"/>
    </row>
    <row r="32" spans="1:14" s="19" customFormat="1" ht="24" customHeight="1">
      <c r="A32" s="218" t="s">
        <v>35</v>
      </c>
      <c r="B32" s="219"/>
      <c r="C32" s="220"/>
      <c r="D32" s="14">
        <f t="shared" si="1"/>
        <v>22</v>
      </c>
      <c r="E32" s="41">
        <v>397</v>
      </c>
      <c r="F32" s="50"/>
      <c r="G32" s="32">
        <f t="shared" si="2"/>
        <v>397</v>
      </c>
      <c r="H32" s="18"/>
      <c r="I32" s="18"/>
      <c r="J32" s="18"/>
      <c r="K32" s="18"/>
      <c r="L32" s="18"/>
      <c r="M32" s="18"/>
      <c r="N32" s="18"/>
    </row>
    <row r="33" spans="1:14" s="19" customFormat="1" ht="24" customHeight="1">
      <c r="A33" s="272" t="s">
        <v>36</v>
      </c>
      <c r="B33" s="273"/>
      <c r="C33" s="274"/>
      <c r="D33" s="16">
        <f t="shared" si="1"/>
        <v>23</v>
      </c>
      <c r="E33" s="40">
        <f>E34+E35</f>
        <v>42538.9</v>
      </c>
      <c r="F33" s="49">
        <f>F34+F35</f>
        <v>0</v>
      </c>
      <c r="G33" s="31">
        <f>G34+G35</f>
        <v>42538.9</v>
      </c>
      <c r="H33" s="18"/>
      <c r="I33" s="18"/>
      <c r="J33" s="18"/>
      <c r="K33" s="18"/>
      <c r="L33" s="18"/>
      <c r="M33" s="18"/>
      <c r="N33" s="18"/>
    </row>
    <row r="34" spans="1:14" s="3" customFormat="1" ht="24" customHeight="1">
      <c r="A34" s="218" t="s">
        <v>37</v>
      </c>
      <c r="B34" s="219"/>
      <c r="C34" s="220"/>
      <c r="D34" s="14">
        <f t="shared" si="1"/>
        <v>24</v>
      </c>
      <c r="E34" s="41">
        <v>8.3</v>
      </c>
      <c r="F34" s="50"/>
      <c r="G34" s="32">
        <f>E34+F34</f>
        <v>8.3</v>
      </c>
      <c r="H34" s="2"/>
      <c r="I34" s="2"/>
      <c r="J34" s="2"/>
      <c r="K34" s="2"/>
      <c r="L34" s="2"/>
      <c r="M34" s="2"/>
      <c r="N34" s="2"/>
    </row>
    <row r="35" spans="1:14" s="3" customFormat="1" ht="24" customHeight="1">
      <c r="A35" s="268" t="s">
        <v>38</v>
      </c>
      <c r="B35" s="269"/>
      <c r="C35" s="270"/>
      <c r="D35" s="20">
        <f>D34+1</f>
        <v>25</v>
      </c>
      <c r="E35" s="43">
        <f>E36+E37</f>
        <v>42530.6</v>
      </c>
      <c r="F35" s="52">
        <f>F36+F37</f>
        <v>0</v>
      </c>
      <c r="G35" s="34">
        <f>G36+G37</f>
        <v>42530.6</v>
      </c>
      <c r="H35" s="2"/>
      <c r="I35" s="2"/>
      <c r="J35" s="2"/>
      <c r="K35" s="2"/>
      <c r="L35" s="2"/>
      <c r="M35" s="2"/>
      <c r="N35" s="2"/>
    </row>
    <row r="36" spans="1:14" s="3" customFormat="1" ht="24" customHeight="1">
      <c r="A36" s="235" t="s">
        <v>12</v>
      </c>
      <c r="B36" s="234" t="s">
        <v>39</v>
      </c>
      <c r="C36" s="234"/>
      <c r="D36" s="14">
        <f>D35+1</f>
        <v>26</v>
      </c>
      <c r="E36" s="41">
        <v>2638</v>
      </c>
      <c r="F36" s="50"/>
      <c r="G36" s="32">
        <f>E36+F36</f>
        <v>2638</v>
      </c>
      <c r="H36" s="2"/>
      <c r="I36" s="2"/>
      <c r="J36" s="2"/>
      <c r="K36" s="2"/>
      <c r="L36" s="2"/>
      <c r="M36" s="2"/>
      <c r="N36" s="2"/>
    </row>
    <row r="37" spans="1:14" s="3" customFormat="1" ht="24" customHeight="1">
      <c r="A37" s="235"/>
      <c r="B37" s="234" t="s">
        <v>40</v>
      </c>
      <c r="C37" s="234"/>
      <c r="D37" s="14">
        <f>D36+1</f>
        <v>27</v>
      </c>
      <c r="E37" s="41">
        <v>39892.6</v>
      </c>
      <c r="F37" s="50"/>
      <c r="G37" s="32">
        <f>E37+F37</f>
        <v>39892.6</v>
      </c>
      <c r="H37" s="2"/>
      <c r="I37" s="2"/>
      <c r="J37" s="2"/>
      <c r="K37" s="2"/>
      <c r="L37" s="2"/>
      <c r="M37" s="2"/>
      <c r="N37" s="2"/>
    </row>
    <row r="38" spans="1:14" s="3" customFormat="1" ht="51" customHeight="1">
      <c r="A38" s="235"/>
      <c r="B38" s="234" t="s">
        <v>41</v>
      </c>
      <c r="C38" s="72" t="s">
        <v>42</v>
      </c>
      <c r="D38" s="14">
        <f>D37+1</f>
        <v>28</v>
      </c>
      <c r="E38" s="41">
        <v>39805.4</v>
      </c>
      <c r="F38" s="50"/>
      <c r="G38" s="32">
        <f>E38+F38</f>
        <v>39805.4</v>
      </c>
      <c r="H38" s="2"/>
      <c r="I38" s="2"/>
      <c r="J38" s="2"/>
      <c r="K38" s="2"/>
      <c r="L38" s="2"/>
      <c r="M38" s="2"/>
      <c r="N38" s="2"/>
    </row>
    <row r="39" spans="1:14" s="3" customFormat="1" ht="49.5" customHeight="1" thickBot="1">
      <c r="A39" s="271"/>
      <c r="B39" s="252"/>
      <c r="C39" s="73" t="s">
        <v>43</v>
      </c>
      <c r="D39" s="21">
        <f>D38+1</f>
        <v>29</v>
      </c>
      <c r="E39" s="44">
        <v>0</v>
      </c>
      <c r="F39" s="53"/>
      <c r="G39" s="35">
        <f>E39+F39</f>
        <v>0</v>
      </c>
      <c r="H39" s="2"/>
      <c r="I39" s="2"/>
      <c r="J39" s="2"/>
      <c r="K39" s="2"/>
      <c r="L39" s="2"/>
      <c r="M39" s="2"/>
      <c r="N39" s="2"/>
    </row>
    <row r="40" spans="1:14" s="3" customFormat="1" ht="19.5" customHeight="1">
      <c r="A40" s="253"/>
      <c r="B40" s="253"/>
      <c r="C40" s="253"/>
      <c r="D40" s="22"/>
      <c r="H40" s="2"/>
      <c r="I40" s="2"/>
      <c r="J40" s="2"/>
      <c r="K40" s="2"/>
      <c r="L40" s="2"/>
      <c r="M40" s="2"/>
      <c r="N40" s="2"/>
    </row>
    <row r="41" spans="1:14" s="3" customFormat="1" ht="15.75">
      <c r="A41" s="253" t="s">
        <v>44</v>
      </c>
      <c r="B41" s="253"/>
      <c r="C41" s="253"/>
      <c r="D41" s="253"/>
      <c r="E41" s="253"/>
      <c r="F41" s="253"/>
      <c r="G41" s="253"/>
      <c r="H41" s="2"/>
      <c r="I41" s="2"/>
      <c r="J41" s="2"/>
      <c r="K41" s="2"/>
      <c r="L41" s="2"/>
      <c r="M41" s="2"/>
      <c r="N41" s="2"/>
    </row>
    <row r="42" spans="1:14" s="3" customFormat="1" ht="9.75" customHeight="1" thickBot="1">
      <c r="A42" s="23"/>
      <c r="B42" s="23"/>
      <c r="C42" s="23"/>
      <c r="D42" s="23"/>
      <c r="H42" s="2"/>
      <c r="I42" s="2"/>
      <c r="J42" s="2"/>
      <c r="K42" s="2"/>
      <c r="L42" s="2"/>
      <c r="M42" s="2"/>
      <c r="N42" s="2"/>
    </row>
    <row r="43" spans="1:14" s="3" customFormat="1" ht="30" customHeight="1">
      <c r="A43" s="254" t="s">
        <v>4</v>
      </c>
      <c r="B43" s="255"/>
      <c r="C43" s="255"/>
      <c r="D43" s="256"/>
      <c r="E43" s="36" t="str">
        <f aca="true" t="shared" si="3" ref="E43:G44">E9</f>
        <v>Plan na 2014 rok</v>
      </c>
      <c r="F43" s="45" t="str">
        <f t="shared" si="3"/>
        <v>zmiany</v>
      </c>
      <c r="G43" s="27" t="str">
        <f t="shared" si="3"/>
        <v>Plan na 2014 po zmianach</v>
      </c>
      <c r="H43" s="2"/>
      <c r="I43" s="2"/>
      <c r="J43" s="2"/>
      <c r="K43" s="2"/>
      <c r="L43" s="2"/>
      <c r="M43" s="2"/>
      <c r="N43" s="2"/>
    </row>
    <row r="44" spans="1:14" s="3" customFormat="1" ht="12.75" customHeight="1">
      <c r="A44" s="257">
        <v>1</v>
      </c>
      <c r="B44" s="258"/>
      <c r="C44" s="258"/>
      <c r="D44" s="259"/>
      <c r="E44" s="37">
        <f t="shared" si="3"/>
        <v>2</v>
      </c>
      <c r="F44" s="46">
        <f t="shared" si="3"/>
        <v>3</v>
      </c>
      <c r="G44" s="28">
        <f t="shared" si="3"/>
        <v>4</v>
      </c>
      <c r="H44" s="2"/>
      <c r="I44" s="2"/>
      <c r="J44" s="2"/>
      <c r="K44" s="2"/>
      <c r="L44" s="2"/>
      <c r="M44" s="2"/>
      <c r="N44" s="2"/>
    </row>
    <row r="45" spans="1:14" s="3" customFormat="1" ht="22.5" customHeight="1">
      <c r="A45" s="221" t="s">
        <v>45</v>
      </c>
      <c r="B45" s="222"/>
      <c r="C45" s="223"/>
      <c r="D45" s="24">
        <f>D39+1</f>
        <v>30</v>
      </c>
      <c r="E45" s="54">
        <f>E46+E74</f>
        <v>251842.1</v>
      </c>
      <c r="F45" s="66">
        <f>F46+F74</f>
        <v>0</v>
      </c>
      <c r="G45" s="60">
        <f>G46+G74</f>
        <v>251842.1</v>
      </c>
      <c r="H45" s="2"/>
      <c r="I45" s="2"/>
      <c r="J45" s="2"/>
      <c r="K45" s="2"/>
      <c r="L45" s="2"/>
      <c r="M45" s="2"/>
      <c r="N45" s="2"/>
    </row>
    <row r="46" spans="1:14" s="3" customFormat="1" ht="22.5" customHeight="1">
      <c r="A46" s="263" t="s">
        <v>46</v>
      </c>
      <c r="B46" s="264"/>
      <c r="C46" s="265"/>
      <c r="D46" s="24">
        <f>D45+1</f>
        <v>31</v>
      </c>
      <c r="E46" s="55">
        <f>E64</f>
        <v>251811.6</v>
      </c>
      <c r="F46" s="67">
        <f>F64</f>
        <v>0</v>
      </c>
      <c r="G46" s="61">
        <f>G64</f>
        <v>251811.6</v>
      </c>
      <c r="H46" s="2"/>
      <c r="I46" s="2"/>
      <c r="J46" s="2"/>
      <c r="K46" s="2"/>
      <c r="L46" s="2"/>
      <c r="M46" s="2"/>
      <c r="N46" s="2"/>
    </row>
    <row r="47" spans="1:14" s="3" customFormat="1" ht="22.5" customHeight="1">
      <c r="A47" s="218" t="s">
        <v>47</v>
      </c>
      <c r="B47" s="219"/>
      <c r="C47" s="220"/>
      <c r="D47" s="24">
        <f aca="true" t="shared" si="4" ref="D47:D91">D46+1</f>
        <v>32</v>
      </c>
      <c r="E47" s="56">
        <v>43561.1</v>
      </c>
      <c r="F47" s="68"/>
      <c r="G47" s="62">
        <f aca="true" t="shared" si="5" ref="G47:G61">E47+F47</f>
        <v>43561.1</v>
      </c>
      <c r="H47" s="2"/>
      <c r="I47" s="2"/>
      <c r="J47" s="2"/>
      <c r="K47" s="2"/>
      <c r="L47" s="2"/>
      <c r="M47" s="2"/>
      <c r="N47" s="2"/>
    </row>
    <row r="48" spans="1:14" s="3" customFormat="1" ht="22.5" customHeight="1">
      <c r="A48" s="218" t="s">
        <v>48</v>
      </c>
      <c r="B48" s="219"/>
      <c r="C48" s="220"/>
      <c r="D48" s="24">
        <f t="shared" si="4"/>
        <v>33</v>
      </c>
      <c r="E48" s="56">
        <v>24492</v>
      </c>
      <c r="F48" s="68"/>
      <c r="G48" s="62">
        <f t="shared" si="5"/>
        <v>24492</v>
      </c>
      <c r="H48" s="2"/>
      <c r="I48" s="2"/>
      <c r="J48" s="2"/>
      <c r="K48" s="2"/>
      <c r="L48" s="2"/>
      <c r="M48" s="2"/>
      <c r="N48" s="2"/>
    </row>
    <row r="49" spans="1:14" s="3" customFormat="1" ht="22.5" customHeight="1">
      <c r="A49" s="260" t="s">
        <v>49</v>
      </c>
      <c r="B49" s="261"/>
      <c r="C49" s="262"/>
      <c r="D49" s="24">
        <f t="shared" si="4"/>
        <v>34</v>
      </c>
      <c r="E49" s="56">
        <v>10409.3</v>
      </c>
      <c r="F49" s="68"/>
      <c r="G49" s="62">
        <f t="shared" si="5"/>
        <v>10409.3</v>
      </c>
      <c r="H49" s="2"/>
      <c r="I49" s="2"/>
      <c r="J49" s="2"/>
      <c r="K49" s="2"/>
      <c r="L49" s="2"/>
      <c r="M49" s="2"/>
      <c r="N49" s="2"/>
    </row>
    <row r="50" spans="1:14" s="3" customFormat="1" ht="22.5" customHeight="1">
      <c r="A50" s="218" t="s">
        <v>50</v>
      </c>
      <c r="B50" s="219"/>
      <c r="C50" s="220"/>
      <c r="D50" s="24">
        <f t="shared" si="4"/>
        <v>35</v>
      </c>
      <c r="E50" s="56">
        <v>16151.1</v>
      </c>
      <c r="F50" s="68"/>
      <c r="G50" s="62">
        <f t="shared" si="5"/>
        <v>16151.1</v>
      </c>
      <c r="H50" s="2"/>
      <c r="I50" s="2"/>
      <c r="J50" s="2"/>
      <c r="K50" s="2"/>
      <c r="L50" s="2"/>
      <c r="M50" s="2"/>
      <c r="N50" s="2"/>
    </row>
    <row r="51" spans="1:14" s="3" customFormat="1" ht="22.5" customHeight="1">
      <c r="A51" s="218" t="s">
        <v>51</v>
      </c>
      <c r="B51" s="219"/>
      <c r="C51" s="220"/>
      <c r="D51" s="24">
        <f t="shared" si="4"/>
        <v>36</v>
      </c>
      <c r="E51" s="56">
        <v>674.1</v>
      </c>
      <c r="F51" s="68"/>
      <c r="G51" s="62">
        <f t="shared" si="5"/>
        <v>674.1</v>
      </c>
      <c r="H51" s="2"/>
      <c r="I51" s="2"/>
      <c r="J51" s="2"/>
      <c r="K51" s="2"/>
      <c r="L51" s="2"/>
      <c r="M51" s="2"/>
      <c r="N51" s="2"/>
    </row>
    <row r="52" spans="1:14" s="3" customFormat="1" ht="22.5" customHeight="1">
      <c r="A52" s="218" t="s">
        <v>52</v>
      </c>
      <c r="B52" s="219"/>
      <c r="C52" s="220"/>
      <c r="D52" s="24">
        <f t="shared" si="4"/>
        <v>37</v>
      </c>
      <c r="E52" s="56">
        <v>126825.90000000001</v>
      </c>
      <c r="F52" s="68"/>
      <c r="G52" s="62">
        <f t="shared" si="5"/>
        <v>126825.90000000001</v>
      </c>
      <c r="H52" s="2"/>
      <c r="I52" s="2"/>
      <c r="J52" s="2"/>
      <c r="K52" s="2"/>
      <c r="L52" s="2"/>
      <c r="M52" s="2"/>
      <c r="N52" s="2"/>
    </row>
    <row r="53" spans="1:14" s="3" customFormat="1" ht="22.5" customHeight="1">
      <c r="A53" s="246" t="s">
        <v>53</v>
      </c>
      <c r="B53" s="247"/>
      <c r="C53" s="248"/>
      <c r="D53" s="24">
        <f t="shared" si="4"/>
        <v>38</v>
      </c>
      <c r="E53" s="56">
        <v>118883.8</v>
      </c>
      <c r="F53" s="68"/>
      <c r="G53" s="62">
        <f t="shared" si="5"/>
        <v>118883.8</v>
      </c>
      <c r="H53" s="2"/>
      <c r="I53" s="2"/>
      <c r="J53" s="2"/>
      <c r="K53" s="2"/>
      <c r="L53" s="2"/>
      <c r="M53" s="2"/>
      <c r="N53" s="2"/>
    </row>
    <row r="54" spans="1:14" s="3" customFormat="1" ht="22.5" customHeight="1">
      <c r="A54" s="218" t="s">
        <v>54</v>
      </c>
      <c r="B54" s="219"/>
      <c r="C54" s="220"/>
      <c r="D54" s="24">
        <f t="shared" si="4"/>
        <v>39</v>
      </c>
      <c r="E54" s="56">
        <v>32500</v>
      </c>
      <c r="F54" s="68"/>
      <c r="G54" s="62">
        <f t="shared" si="5"/>
        <v>32500</v>
      </c>
      <c r="H54" s="2"/>
      <c r="I54" s="2"/>
      <c r="J54" s="2"/>
      <c r="K54" s="2"/>
      <c r="L54" s="2"/>
      <c r="M54" s="2"/>
      <c r="N54" s="2"/>
    </row>
    <row r="55" spans="1:14" s="3" customFormat="1" ht="22.5" customHeight="1">
      <c r="A55" s="249" t="s">
        <v>41</v>
      </c>
      <c r="B55" s="219" t="s">
        <v>55</v>
      </c>
      <c r="C55" s="220"/>
      <c r="D55" s="24">
        <f t="shared" si="4"/>
        <v>40</v>
      </c>
      <c r="E55" s="56">
        <v>21406.100000000002</v>
      </c>
      <c r="F55" s="68">
        <f>-F56</f>
        <v>-92.6</v>
      </c>
      <c r="G55" s="62">
        <f t="shared" si="5"/>
        <v>21313.500000000004</v>
      </c>
      <c r="H55" s="2"/>
      <c r="I55" s="2"/>
      <c r="J55" s="2"/>
      <c r="K55" s="2"/>
      <c r="L55" s="2"/>
      <c r="M55" s="2"/>
      <c r="N55" s="2"/>
    </row>
    <row r="56" spans="1:14" s="3" customFormat="1" ht="22.5" customHeight="1">
      <c r="A56" s="250"/>
      <c r="B56" s="237" t="s">
        <v>56</v>
      </c>
      <c r="C56" s="220"/>
      <c r="D56" s="24">
        <f t="shared" si="4"/>
        <v>41</v>
      </c>
      <c r="E56" s="56">
        <v>5362.3</v>
      </c>
      <c r="F56" s="68">
        <v>92.6</v>
      </c>
      <c r="G56" s="62">
        <f t="shared" si="5"/>
        <v>5454.900000000001</v>
      </c>
      <c r="H56" s="2"/>
      <c r="I56" s="2"/>
      <c r="J56" s="2"/>
      <c r="K56" s="2"/>
      <c r="L56" s="2"/>
      <c r="M56" s="2"/>
      <c r="N56" s="2"/>
    </row>
    <row r="57" spans="1:14" s="3" customFormat="1" ht="27" customHeight="1">
      <c r="A57" s="250"/>
      <c r="B57" s="237" t="s">
        <v>57</v>
      </c>
      <c r="C57" s="220"/>
      <c r="D57" s="24">
        <f t="shared" si="4"/>
        <v>42</v>
      </c>
      <c r="E57" s="56">
        <v>4630.5</v>
      </c>
      <c r="F57" s="68"/>
      <c r="G57" s="62">
        <f t="shared" si="5"/>
        <v>4630.5</v>
      </c>
      <c r="H57" s="2"/>
      <c r="I57" s="2"/>
      <c r="J57" s="2"/>
      <c r="K57" s="2"/>
      <c r="L57" s="2"/>
      <c r="M57" s="2"/>
      <c r="N57" s="2"/>
    </row>
    <row r="58" spans="1:14" s="3" customFormat="1" ht="22.5" customHeight="1">
      <c r="A58" s="251"/>
      <c r="B58" s="238" t="s">
        <v>58</v>
      </c>
      <c r="C58" s="239"/>
      <c r="D58" s="24">
        <f t="shared" si="4"/>
        <v>43</v>
      </c>
      <c r="E58" s="56">
        <v>0</v>
      </c>
      <c r="F58" s="68"/>
      <c r="G58" s="62">
        <f t="shared" si="5"/>
        <v>0</v>
      </c>
      <c r="H58" s="2"/>
      <c r="I58" s="2"/>
      <c r="J58" s="2"/>
      <c r="K58" s="2"/>
      <c r="L58" s="2"/>
      <c r="M58" s="2"/>
      <c r="N58" s="2"/>
    </row>
    <row r="59" spans="1:14" s="3" customFormat="1" ht="22.5" customHeight="1">
      <c r="A59" s="218" t="s">
        <v>59</v>
      </c>
      <c r="B59" s="219"/>
      <c r="C59" s="220"/>
      <c r="D59" s="24">
        <f t="shared" si="4"/>
        <v>44</v>
      </c>
      <c r="E59" s="56">
        <v>7497.4</v>
      </c>
      <c r="F59" s="68"/>
      <c r="G59" s="62">
        <f t="shared" si="5"/>
        <v>7497.4</v>
      </c>
      <c r="H59" s="2"/>
      <c r="I59" s="2"/>
      <c r="J59" s="2"/>
      <c r="K59" s="2"/>
      <c r="L59" s="2"/>
      <c r="M59" s="2"/>
      <c r="N59" s="2"/>
    </row>
    <row r="60" spans="1:14" s="3" customFormat="1" ht="22.5" customHeight="1">
      <c r="A60" s="240" t="s">
        <v>41</v>
      </c>
      <c r="B60" s="219" t="s">
        <v>60</v>
      </c>
      <c r="C60" s="220"/>
      <c r="D60" s="24">
        <f>D59+1</f>
        <v>45</v>
      </c>
      <c r="E60" s="56">
        <v>2000</v>
      </c>
      <c r="F60" s="68"/>
      <c r="G60" s="62">
        <f t="shared" si="5"/>
        <v>2000</v>
      </c>
      <c r="H60" s="2"/>
      <c r="I60" s="2"/>
      <c r="J60" s="2"/>
      <c r="K60" s="2"/>
      <c r="L60" s="2"/>
      <c r="M60" s="2"/>
      <c r="N60" s="2"/>
    </row>
    <row r="61" spans="1:14" s="3" customFormat="1" ht="22.5" customHeight="1">
      <c r="A61" s="240"/>
      <c r="B61" s="238" t="s">
        <v>61</v>
      </c>
      <c r="C61" s="239"/>
      <c r="D61" s="24">
        <f t="shared" si="4"/>
        <v>46</v>
      </c>
      <c r="E61" s="56">
        <v>1203.5</v>
      </c>
      <c r="F61" s="68"/>
      <c r="G61" s="62">
        <f t="shared" si="5"/>
        <v>1203.5</v>
      </c>
      <c r="H61" s="2"/>
      <c r="I61" s="2"/>
      <c r="J61" s="2"/>
      <c r="K61" s="2"/>
      <c r="L61" s="2"/>
      <c r="M61" s="2"/>
      <c r="N61" s="2"/>
    </row>
    <row r="62" spans="1:14" s="3" customFormat="1" ht="22.5" customHeight="1">
      <c r="A62" s="218" t="s">
        <v>62</v>
      </c>
      <c r="B62" s="219"/>
      <c r="C62" s="220"/>
      <c r="D62" s="24">
        <f t="shared" si="4"/>
        <v>47</v>
      </c>
      <c r="E62" s="55">
        <f>E47+E48+E50+E51+E52+E54+E59</f>
        <v>251701.6</v>
      </c>
      <c r="F62" s="67">
        <f>F47+F48+F50+F51+F52+F54+F59</f>
        <v>0</v>
      </c>
      <c r="G62" s="61">
        <f>G47+G48+G50+G51+G52+G54+G59</f>
        <v>251701.6</v>
      </c>
      <c r="H62" s="2"/>
      <c r="I62" s="2"/>
      <c r="J62" s="2"/>
      <c r="K62" s="2"/>
      <c r="L62" s="2"/>
      <c r="M62" s="2"/>
      <c r="N62" s="2"/>
    </row>
    <row r="63" spans="1:14" s="3" customFormat="1" ht="22.5" customHeight="1">
      <c r="A63" s="241" t="s">
        <v>63</v>
      </c>
      <c r="B63" s="242"/>
      <c r="C63" s="242"/>
      <c r="D63" s="24">
        <f t="shared" si="4"/>
        <v>48</v>
      </c>
      <c r="E63" s="41">
        <v>110</v>
      </c>
      <c r="F63" s="50"/>
      <c r="G63" s="32">
        <f>E63+F63</f>
        <v>110</v>
      </c>
      <c r="H63" s="2"/>
      <c r="I63" s="2"/>
      <c r="J63" s="2"/>
      <c r="K63" s="2"/>
      <c r="L63" s="2"/>
      <c r="M63" s="2"/>
      <c r="N63" s="2"/>
    </row>
    <row r="64" spans="1:14" s="3" customFormat="1" ht="22.5" customHeight="1">
      <c r="A64" s="243" t="s">
        <v>64</v>
      </c>
      <c r="B64" s="244"/>
      <c r="C64" s="245"/>
      <c r="D64" s="24">
        <f t="shared" si="4"/>
        <v>49</v>
      </c>
      <c r="E64" s="55">
        <f>E62+E63</f>
        <v>251811.6</v>
      </c>
      <c r="F64" s="67">
        <f>F62+F63</f>
        <v>0</v>
      </c>
      <c r="G64" s="61">
        <f>G62+G63</f>
        <v>251811.6</v>
      </c>
      <c r="H64" s="2"/>
      <c r="I64" s="2"/>
      <c r="J64" s="2"/>
      <c r="K64" s="2"/>
      <c r="L64" s="2"/>
      <c r="M64" s="2"/>
      <c r="N64" s="2"/>
    </row>
    <row r="65" spans="1:14" s="3" customFormat="1" ht="22.5" customHeight="1">
      <c r="A65" s="233" t="s">
        <v>65</v>
      </c>
      <c r="B65" s="234"/>
      <c r="C65" s="234"/>
      <c r="D65" s="24">
        <f t="shared" si="4"/>
        <v>50</v>
      </c>
      <c r="E65" s="57">
        <v>126385.7</v>
      </c>
      <c r="F65" s="69"/>
      <c r="G65" s="63">
        <f aca="true" t="shared" si="6" ref="G65:G79">E65+F65</f>
        <v>126385.7</v>
      </c>
      <c r="H65" s="2"/>
      <c r="I65" s="2"/>
      <c r="J65" s="2"/>
      <c r="K65" s="2"/>
      <c r="L65" s="2"/>
      <c r="M65" s="2"/>
      <c r="N65" s="2"/>
    </row>
    <row r="66" spans="1:14" s="3" customFormat="1" ht="22.5" customHeight="1">
      <c r="A66" s="233" t="s">
        <v>66</v>
      </c>
      <c r="B66" s="234"/>
      <c r="C66" s="234"/>
      <c r="D66" s="24">
        <f t="shared" si="4"/>
        <v>51</v>
      </c>
      <c r="E66" s="57">
        <v>88970.99999999999</v>
      </c>
      <c r="F66" s="69"/>
      <c r="G66" s="63">
        <f t="shared" si="6"/>
        <v>88970.99999999999</v>
      </c>
      <c r="H66" s="2"/>
      <c r="I66" s="2"/>
      <c r="J66" s="2"/>
      <c r="K66" s="2"/>
      <c r="L66" s="2"/>
      <c r="M66" s="2"/>
      <c r="N66" s="2"/>
    </row>
    <row r="67" spans="1:14" s="3" customFormat="1" ht="22.5" customHeight="1">
      <c r="A67" s="233" t="s">
        <v>67</v>
      </c>
      <c r="B67" s="234"/>
      <c r="C67" s="234"/>
      <c r="D67" s="24">
        <f t="shared" si="4"/>
        <v>52</v>
      </c>
      <c r="E67" s="58">
        <f>E66+E65</f>
        <v>215356.69999999998</v>
      </c>
      <c r="F67" s="70"/>
      <c r="G67" s="64">
        <f t="shared" si="6"/>
        <v>215356.69999999998</v>
      </c>
      <c r="H67" s="2"/>
      <c r="I67" s="2"/>
      <c r="J67" s="2"/>
      <c r="K67" s="2"/>
      <c r="L67" s="2"/>
      <c r="M67" s="2"/>
      <c r="N67" s="2"/>
    </row>
    <row r="68" spans="1:14" s="3" customFormat="1" ht="22.5" customHeight="1">
      <c r="A68" s="240" t="s">
        <v>41</v>
      </c>
      <c r="B68" s="234" t="s">
        <v>68</v>
      </c>
      <c r="C68" s="234"/>
      <c r="D68" s="24">
        <f t="shared" si="4"/>
        <v>53</v>
      </c>
      <c r="E68" s="57">
        <v>131770.5</v>
      </c>
      <c r="F68" s="69"/>
      <c r="G68" s="63">
        <f t="shared" si="6"/>
        <v>131770.5</v>
      </c>
      <c r="H68" s="2"/>
      <c r="I68" s="2"/>
      <c r="J68" s="2"/>
      <c r="K68" s="2"/>
      <c r="L68" s="2"/>
      <c r="M68" s="2"/>
      <c r="N68" s="2"/>
    </row>
    <row r="69" spans="1:14" s="3" customFormat="1" ht="22.5" customHeight="1">
      <c r="A69" s="240"/>
      <c r="B69" s="234" t="s">
        <v>69</v>
      </c>
      <c r="C69" s="234"/>
      <c r="D69" s="24">
        <f t="shared" si="4"/>
        <v>54</v>
      </c>
      <c r="E69" s="57">
        <v>34400</v>
      </c>
      <c r="F69" s="69"/>
      <c r="G69" s="63">
        <f t="shared" si="6"/>
        <v>34400</v>
      </c>
      <c r="H69" s="2"/>
      <c r="I69" s="2"/>
      <c r="J69" s="2"/>
      <c r="K69" s="2"/>
      <c r="L69" s="2"/>
      <c r="M69" s="2"/>
      <c r="N69" s="2"/>
    </row>
    <row r="70" spans="1:14" s="3" customFormat="1" ht="22.5" customHeight="1">
      <c r="A70" s="233" t="s">
        <v>70</v>
      </c>
      <c r="B70" s="234"/>
      <c r="C70" s="234"/>
      <c r="D70" s="24">
        <f t="shared" si="4"/>
        <v>55</v>
      </c>
      <c r="E70" s="57">
        <v>10500</v>
      </c>
      <c r="F70" s="69"/>
      <c r="G70" s="63">
        <f t="shared" si="6"/>
        <v>10500</v>
      </c>
      <c r="H70" s="2"/>
      <c r="I70" s="2"/>
      <c r="J70" s="2"/>
      <c r="K70" s="2"/>
      <c r="L70" s="2"/>
      <c r="M70" s="2"/>
      <c r="N70" s="2"/>
    </row>
    <row r="71" spans="1:14" s="3" customFormat="1" ht="22.5" customHeight="1">
      <c r="A71" s="233" t="s">
        <v>71</v>
      </c>
      <c r="B71" s="234"/>
      <c r="C71" s="234"/>
      <c r="D71" s="24">
        <f t="shared" si="4"/>
        <v>56</v>
      </c>
      <c r="E71" s="57">
        <v>17650</v>
      </c>
      <c r="F71" s="69"/>
      <c r="G71" s="63">
        <f t="shared" si="6"/>
        <v>17650</v>
      </c>
      <c r="H71" s="2"/>
      <c r="I71" s="2"/>
      <c r="J71" s="2"/>
      <c r="K71" s="2"/>
      <c r="L71" s="2"/>
      <c r="M71" s="2"/>
      <c r="N71" s="2"/>
    </row>
    <row r="72" spans="1:14" s="3" customFormat="1" ht="22.5" customHeight="1">
      <c r="A72" s="233" t="s">
        <v>72</v>
      </c>
      <c r="B72" s="234"/>
      <c r="C72" s="234"/>
      <c r="D72" s="24">
        <f t="shared" si="4"/>
        <v>57</v>
      </c>
      <c r="E72" s="58">
        <f>E71+E70</f>
        <v>28150</v>
      </c>
      <c r="F72" s="70"/>
      <c r="G72" s="64">
        <f t="shared" si="6"/>
        <v>28150</v>
      </c>
      <c r="H72" s="2"/>
      <c r="I72" s="2"/>
      <c r="J72" s="2"/>
      <c r="K72" s="2"/>
      <c r="L72" s="2"/>
      <c r="M72" s="2"/>
      <c r="N72" s="2"/>
    </row>
    <row r="73" spans="1:14" s="3" customFormat="1" ht="22.5" customHeight="1">
      <c r="A73" s="233" t="s">
        <v>73</v>
      </c>
      <c r="B73" s="234"/>
      <c r="C73" s="234"/>
      <c r="D73" s="24">
        <f t="shared" si="4"/>
        <v>58</v>
      </c>
      <c r="E73" s="56">
        <v>8304.9</v>
      </c>
      <c r="F73" s="68"/>
      <c r="G73" s="62">
        <f t="shared" si="6"/>
        <v>8304.9</v>
      </c>
      <c r="H73" s="2"/>
      <c r="I73" s="2"/>
      <c r="J73" s="2"/>
      <c r="K73" s="2"/>
      <c r="L73" s="2"/>
      <c r="M73" s="2"/>
      <c r="N73" s="2"/>
    </row>
    <row r="74" spans="1:14" s="3" customFormat="1" ht="22.5" customHeight="1">
      <c r="A74" s="224" t="s">
        <v>74</v>
      </c>
      <c r="B74" s="225"/>
      <c r="C74" s="226"/>
      <c r="D74" s="24">
        <f t="shared" si="4"/>
        <v>59</v>
      </c>
      <c r="E74" s="58">
        <f>E75+E76</f>
        <v>30.5</v>
      </c>
      <c r="F74" s="70"/>
      <c r="G74" s="64">
        <f t="shared" si="6"/>
        <v>30.5</v>
      </c>
      <c r="H74" s="2"/>
      <c r="I74" s="2"/>
      <c r="J74" s="2"/>
      <c r="K74" s="2"/>
      <c r="L74" s="2"/>
      <c r="M74" s="2"/>
      <c r="N74" s="2"/>
    </row>
    <row r="75" spans="1:14" s="3" customFormat="1" ht="22.5" customHeight="1">
      <c r="A75" s="218" t="s">
        <v>75</v>
      </c>
      <c r="B75" s="219"/>
      <c r="C75" s="220"/>
      <c r="D75" s="24">
        <f t="shared" si="4"/>
        <v>60</v>
      </c>
      <c r="E75" s="56">
        <v>0</v>
      </c>
      <c r="F75" s="68"/>
      <c r="G75" s="62">
        <f t="shared" si="6"/>
        <v>0</v>
      </c>
      <c r="H75" s="2"/>
      <c r="I75" s="2"/>
      <c r="J75" s="2"/>
      <c r="K75" s="2"/>
      <c r="L75" s="2"/>
      <c r="M75" s="2"/>
      <c r="N75" s="2"/>
    </row>
    <row r="76" spans="1:14" s="3" customFormat="1" ht="22.5" customHeight="1">
      <c r="A76" s="218" t="s">
        <v>76</v>
      </c>
      <c r="B76" s="219"/>
      <c r="C76" s="220"/>
      <c r="D76" s="24">
        <f t="shared" si="4"/>
        <v>61</v>
      </c>
      <c r="E76" s="55">
        <f>E77+E78</f>
        <v>30.5</v>
      </c>
      <c r="F76" s="67"/>
      <c r="G76" s="61">
        <f t="shared" si="6"/>
        <v>30.5</v>
      </c>
      <c r="H76" s="2"/>
      <c r="I76" s="2"/>
      <c r="J76" s="2"/>
      <c r="K76" s="2"/>
      <c r="L76" s="2"/>
      <c r="M76" s="2"/>
      <c r="N76" s="2"/>
    </row>
    <row r="77" spans="1:14" s="3" customFormat="1" ht="18">
      <c r="A77" s="235" t="s">
        <v>12</v>
      </c>
      <c r="B77" s="234" t="s">
        <v>77</v>
      </c>
      <c r="C77" s="234"/>
      <c r="D77" s="24">
        <f t="shared" si="4"/>
        <v>62</v>
      </c>
      <c r="E77" s="56">
        <v>0</v>
      </c>
      <c r="F77" s="68"/>
      <c r="G77" s="62">
        <f t="shared" si="6"/>
        <v>0</v>
      </c>
      <c r="H77" s="2"/>
      <c r="I77" s="2"/>
      <c r="J77" s="2"/>
      <c r="K77" s="2"/>
      <c r="L77" s="2"/>
      <c r="M77" s="2"/>
      <c r="N77" s="2"/>
    </row>
    <row r="78" spans="1:14" s="3" customFormat="1" ht="18">
      <c r="A78" s="235"/>
      <c r="B78" s="234" t="s">
        <v>78</v>
      </c>
      <c r="C78" s="234"/>
      <c r="D78" s="24">
        <f t="shared" si="4"/>
        <v>63</v>
      </c>
      <c r="E78" s="56">
        <v>30.5</v>
      </c>
      <c r="F78" s="68"/>
      <c r="G78" s="62">
        <f t="shared" si="6"/>
        <v>30.5</v>
      </c>
      <c r="H78" s="2"/>
      <c r="I78" s="2"/>
      <c r="J78" s="2"/>
      <c r="K78" s="2"/>
      <c r="L78" s="2"/>
      <c r="M78" s="2"/>
      <c r="N78" s="2"/>
    </row>
    <row r="79" spans="1:14" s="3" customFormat="1" ht="39" customHeight="1">
      <c r="A79" s="235"/>
      <c r="B79" s="236" t="s">
        <v>79</v>
      </c>
      <c r="C79" s="236"/>
      <c r="D79" s="24">
        <f t="shared" si="4"/>
        <v>64</v>
      </c>
      <c r="E79" s="56">
        <v>0</v>
      </c>
      <c r="F79" s="68"/>
      <c r="G79" s="62">
        <f t="shared" si="6"/>
        <v>0</v>
      </c>
      <c r="H79" s="2"/>
      <c r="I79" s="2"/>
      <c r="J79" s="2"/>
      <c r="K79" s="2"/>
      <c r="L79" s="2"/>
      <c r="M79" s="2"/>
      <c r="N79" s="2"/>
    </row>
    <row r="80" spans="1:14" s="3" customFormat="1" ht="22.5" customHeight="1">
      <c r="A80" s="221" t="s">
        <v>80</v>
      </c>
      <c r="B80" s="222"/>
      <c r="C80" s="223"/>
      <c r="D80" s="24">
        <f t="shared" si="4"/>
        <v>65</v>
      </c>
      <c r="E80" s="54">
        <f>E11-E45</f>
        <v>37.999999999970896</v>
      </c>
      <c r="F80" s="66">
        <f>F11-F45</f>
        <v>0</v>
      </c>
      <c r="G80" s="60">
        <f>G11-G45</f>
        <v>37.999999999970896</v>
      </c>
      <c r="H80" s="25"/>
      <c r="I80" s="2"/>
      <c r="J80" s="2"/>
      <c r="K80" s="2"/>
      <c r="L80" s="2"/>
      <c r="M80" s="2"/>
      <c r="N80" s="2"/>
    </row>
    <row r="81" spans="1:14" s="3" customFormat="1" ht="22.5" customHeight="1">
      <c r="A81" s="221" t="s">
        <v>81</v>
      </c>
      <c r="B81" s="222"/>
      <c r="C81" s="223"/>
      <c r="D81" s="24">
        <f t="shared" si="4"/>
        <v>66</v>
      </c>
      <c r="E81" s="56">
        <v>1600</v>
      </c>
      <c r="F81" s="68"/>
      <c r="G81" s="62">
        <f>E81+F81</f>
        <v>1600</v>
      </c>
      <c r="H81" s="2"/>
      <c r="I81" s="2"/>
      <c r="J81" s="2"/>
      <c r="K81" s="2"/>
      <c r="L81" s="2"/>
      <c r="M81" s="2"/>
      <c r="N81" s="2"/>
    </row>
    <row r="82" spans="1:14" s="3" customFormat="1" ht="18">
      <c r="A82" s="230" t="s">
        <v>82</v>
      </c>
      <c r="B82" s="231"/>
      <c r="C82" s="232"/>
      <c r="D82" s="24">
        <f t="shared" si="4"/>
        <v>67</v>
      </c>
      <c r="E82" s="56">
        <v>1600</v>
      </c>
      <c r="F82" s="68"/>
      <c r="G82" s="62">
        <f>E82+F82</f>
        <v>1600</v>
      </c>
      <c r="H82" s="2"/>
      <c r="I82" s="2"/>
      <c r="J82" s="2"/>
      <c r="K82" s="2"/>
      <c r="L82" s="2"/>
      <c r="M82" s="2"/>
      <c r="N82" s="2"/>
    </row>
    <row r="83" spans="1:14" s="3" customFormat="1" ht="22.5" customHeight="1">
      <c r="A83" s="221" t="s">
        <v>83</v>
      </c>
      <c r="B83" s="222"/>
      <c r="C83" s="223"/>
      <c r="D83" s="24">
        <f t="shared" si="4"/>
        <v>68</v>
      </c>
      <c r="E83" s="56">
        <v>0</v>
      </c>
      <c r="F83" s="68"/>
      <c r="G83" s="62">
        <f>E83+F83</f>
        <v>0</v>
      </c>
      <c r="H83" s="2"/>
      <c r="I83" s="2"/>
      <c r="J83" s="2"/>
      <c r="K83" s="2"/>
      <c r="L83" s="2"/>
      <c r="M83" s="2"/>
      <c r="N83" s="2"/>
    </row>
    <row r="84" spans="1:14" s="3" customFormat="1" ht="18">
      <c r="A84" s="230" t="s">
        <v>84</v>
      </c>
      <c r="B84" s="231"/>
      <c r="C84" s="232"/>
      <c r="D84" s="24">
        <f t="shared" si="4"/>
        <v>69</v>
      </c>
      <c r="E84" s="56">
        <v>0</v>
      </c>
      <c r="F84" s="68"/>
      <c r="G84" s="62">
        <f>E84+F84</f>
        <v>0</v>
      </c>
      <c r="H84" s="2"/>
      <c r="I84" s="2"/>
      <c r="J84" s="2"/>
      <c r="K84" s="2"/>
      <c r="L84" s="2"/>
      <c r="M84" s="2"/>
      <c r="N84" s="2"/>
    </row>
    <row r="85" spans="1:14" s="3" customFormat="1" ht="22.5" customHeight="1">
      <c r="A85" s="221" t="s">
        <v>85</v>
      </c>
      <c r="B85" s="222"/>
      <c r="C85" s="223"/>
      <c r="D85" s="24">
        <f t="shared" si="4"/>
        <v>70</v>
      </c>
      <c r="E85" s="54">
        <f>E80+E81-E83</f>
        <v>1637.999999999971</v>
      </c>
      <c r="F85" s="66">
        <f>F80+F81-F83</f>
        <v>0</v>
      </c>
      <c r="G85" s="60">
        <f>G80+G81-G83</f>
        <v>1637.999999999971</v>
      </c>
      <c r="H85" s="2"/>
      <c r="I85" s="2"/>
      <c r="J85" s="2"/>
      <c r="K85" s="2"/>
      <c r="L85" s="2"/>
      <c r="M85" s="2"/>
      <c r="N85" s="2"/>
    </row>
    <row r="86" spans="1:14" s="3" customFormat="1" ht="22.5" customHeight="1">
      <c r="A86" s="221" t="s">
        <v>86</v>
      </c>
      <c r="B86" s="222"/>
      <c r="C86" s="223"/>
      <c r="D86" s="24">
        <f t="shared" si="4"/>
        <v>71</v>
      </c>
      <c r="E86" s="54">
        <f>E87-E88</f>
        <v>0</v>
      </c>
      <c r="F86" s="66">
        <f>F87-F88</f>
        <v>0</v>
      </c>
      <c r="G86" s="60">
        <f>G87-G88</f>
        <v>0</v>
      </c>
      <c r="H86" s="2"/>
      <c r="I86" s="2"/>
      <c r="J86" s="2"/>
      <c r="K86" s="2"/>
      <c r="L86" s="2"/>
      <c r="M86" s="2"/>
      <c r="N86" s="2"/>
    </row>
    <row r="87" spans="1:14" s="3" customFormat="1" ht="18">
      <c r="A87" s="218" t="s">
        <v>87</v>
      </c>
      <c r="B87" s="219"/>
      <c r="C87" s="220"/>
      <c r="D87" s="24">
        <f t="shared" si="4"/>
        <v>72</v>
      </c>
      <c r="E87" s="56">
        <v>0</v>
      </c>
      <c r="F87" s="68"/>
      <c r="G87" s="62">
        <f>E87+F87</f>
        <v>0</v>
      </c>
      <c r="H87" s="2"/>
      <c r="I87" s="2"/>
      <c r="J87" s="2"/>
      <c r="K87" s="2"/>
      <c r="L87" s="2"/>
      <c r="M87" s="2"/>
      <c r="N87" s="2"/>
    </row>
    <row r="88" spans="1:14" s="3" customFormat="1" ht="18">
      <c r="A88" s="218" t="s">
        <v>88</v>
      </c>
      <c r="B88" s="219"/>
      <c r="C88" s="220"/>
      <c r="D88" s="24">
        <f t="shared" si="4"/>
        <v>73</v>
      </c>
      <c r="E88" s="56">
        <v>0</v>
      </c>
      <c r="F88" s="68"/>
      <c r="G88" s="62">
        <f>E88+F88</f>
        <v>0</v>
      </c>
      <c r="H88" s="2"/>
      <c r="I88" s="2"/>
      <c r="J88" s="2"/>
      <c r="K88" s="2"/>
      <c r="L88" s="2"/>
      <c r="M88" s="2"/>
      <c r="N88" s="2"/>
    </row>
    <row r="89" spans="1:14" s="3" customFormat="1" ht="22.5" customHeight="1">
      <c r="A89" s="221" t="s">
        <v>89</v>
      </c>
      <c r="B89" s="222"/>
      <c r="C89" s="223"/>
      <c r="D89" s="24">
        <f t="shared" si="4"/>
        <v>74</v>
      </c>
      <c r="E89" s="54">
        <f>E85+E86</f>
        <v>1637.999999999971</v>
      </c>
      <c r="F89" s="66">
        <f>F85+F86</f>
        <v>0</v>
      </c>
      <c r="G89" s="60">
        <f>G85+G86</f>
        <v>1637.999999999971</v>
      </c>
      <c r="H89" s="2"/>
      <c r="I89" s="2"/>
      <c r="J89" s="2"/>
      <c r="K89" s="2"/>
      <c r="L89" s="2"/>
      <c r="M89" s="2"/>
      <c r="N89" s="2"/>
    </row>
    <row r="90" spans="1:14" s="3" customFormat="1" ht="18">
      <c r="A90" s="218" t="s">
        <v>90</v>
      </c>
      <c r="B90" s="219"/>
      <c r="C90" s="220"/>
      <c r="D90" s="24">
        <f t="shared" si="4"/>
        <v>75</v>
      </c>
      <c r="E90" s="56">
        <v>0</v>
      </c>
      <c r="F90" s="68"/>
      <c r="G90" s="62">
        <f>E90+F90</f>
        <v>0</v>
      </c>
      <c r="H90" s="2"/>
      <c r="I90" s="2"/>
      <c r="J90" s="2"/>
      <c r="K90" s="2"/>
      <c r="L90" s="2"/>
      <c r="M90" s="2"/>
      <c r="N90" s="2"/>
    </row>
    <row r="91" spans="1:14" s="3" customFormat="1" ht="18">
      <c r="A91" s="218" t="s">
        <v>91</v>
      </c>
      <c r="B91" s="219"/>
      <c r="C91" s="220"/>
      <c r="D91" s="24">
        <f t="shared" si="4"/>
        <v>76</v>
      </c>
      <c r="E91" s="56">
        <v>0</v>
      </c>
      <c r="F91" s="68"/>
      <c r="G91" s="62">
        <f>E91+F91</f>
        <v>0</v>
      </c>
      <c r="H91" s="2"/>
      <c r="I91" s="2"/>
      <c r="J91" s="2"/>
      <c r="K91" s="2"/>
      <c r="L91" s="2"/>
      <c r="M91" s="2"/>
      <c r="N91" s="2"/>
    </row>
    <row r="92" spans="1:14" s="3" customFormat="1" ht="22.5" customHeight="1" thickBot="1">
      <c r="A92" s="227" t="s">
        <v>92</v>
      </c>
      <c r="B92" s="228"/>
      <c r="C92" s="229"/>
      <c r="D92" s="26">
        <f>D91+1</f>
        <v>77</v>
      </c>
      <c r="E92" s="59">
        <f>E89-E90-E91</f>
        <v>1637.999999999971</v>
      </c>
      <c r="F92" s="71">
        <f>F89-F90-F91</f>
        <v>0</v>
      </c>
      <c r="G92" s="65">
        <f>G89-G90-G91</f>
        <v>1637.999999999971</v>
      </c>
      <c r="H92" s="2"/>
      <c r="I92" s="2"/>
      <c r="J92" s="2"/>
      <c r="K92" s="2"/>
      <c r="L92" s="2"/>
      <c r="M92" s="2"/>
      <c r="N92" s="2"/>
    </row>
  </sheetData>
  <sheetProtection/>
  <mergeCells count="95">
    <mergeCell ref="A9:D9"/>
    <mergeCell ref="A10:D10"/>
    <mergeCell ref="A11:C11"/>
    <mergeCell ref="A2:C2"/>
    <mergeCell ref="A7:D7"/>
    <mergeCell ref="A3:G3"/>
    <mergeCell ref="A5:G5"/>
    <mergeCell ref="C4:E4"/>
    <mergeCell ref="A12:C12"/>
    <mergeCell ref="B25:C25"/>
    <mergeCell ref="B26:C26"/>
    <mergeCell ref="A14:A20"/>
    <mergeCell ref="B14:C14"/>
    <mergeCell ref="B15:C15"/>
    <mergeCell ref="B16:C16"/>
    <mergeCell ref="B17:C17"/>
    <mergeCell ref="A13:C13"/>
    <mergeCell ref="B18:C18"/>
    <mergeCell ref="B19:C19"/>
    <mergeCell ref="B20:C20"/>
    <mergeCell ref="A21:C21"/>
    <mergeCell ref="A22:A30"/>
    <mergeCell ref="B22:C22"/>
    <mergeCell ref="B23:C23"/>
    <mergeCell ref="B24:C24"/>
    <mergeCell ref="B27:C27"/>
    <mergeCell ref="B28:C28"/>
    <mergeCell ref="B29:C29"/>
    <mergeCell ref="B30:C30"/>
    <mergeCell ref="A35:C35"/>
    <mergeCell ref="A36:A39"/>
    <mergeCell ref="B36:C36"/>
    <mergeCell ref="B37:C37"/>
    <mergeCell ref="A31:C31"/>
    <mergeCell ref="A32:C32"/>
    <mergeCell ref="A33:C33"/>
    <mergeCell ref="A34:C34"/>
    <mergeCell ref="B38:B39"/>
    <mergeCell ref="A52:C52"/>
    <mergeCell ref="A40:C40"/>
    <mergeCell ref="A43:D43"/>
    <mergeCell ref="A44:D44"/>
    <mergeCell ref="A45:C45"/>
    <mergeCell ref="A49:C49"/>
    <mergeCell ref="A46:C46"/>
    <mergeCell ref="A41:G41"/>
    <mergeCell ref="A47:C47"/>
    <mergeCell ref="A48:C48"/>
    <mergeCell ref="A60:A61"/>
    <mergeCell ref="B60:C60"/>
    <mergeCell ref="B61:C61"/>
    <mergeCell ref="A55:A58"/>
    <mergeCell ref="B55:C55"/>
    <mergeCell ref="A51:C51"/>
    <mergeCell ref="A50:C50"/>
    <mergeCell ref="A53:C53"/>
    <mergeCell ref="A54:C54"/>
    <mergeCell ref="A59:C59"/>
    <mergeCell ref="A68:A69"/>
    <mergeCell ref="B68:C68"/>
    <mergeCell ref="B69:C69"/>
    <mergeCell ref="A63:C63"/>
    <mergeCell ref="A64:C64"/>
    <mergeCell ref="A65:C65"/>
    <mergeCell ref="A66:C66"/>
    <mergeCell ref="B77:C77"/>
    <mergeCell ref="B78:C78"/>
    <mergeCell ref="B79:C79"/>
    <mergeCell ref="B56:C56"/>
    <mergeCell ref="B57:C57"/>
    <mergeCell ref="B58:C58"/>
    <mergeCell ref="A92:C92"/>
    <mergeCell ref="A81:C81"/>
    <mergeCell ref="A82:C82"/>
    <mergeCell ref="A83:C83"/>
    <mergeCell ref="A84:C84"/>
    <mergeCell ref="A85:C85"/>
    <mergeCell ref="A86:C86"/>
    <mergeCell ref="A87:C87"/>
    <mergeCell ref="A1:G1"/>
    <mergeCell ref="A88:C88"/>
    <mergeCell ref="A90:C90"/>
    <mergeCell ref="A91:C91"/>
    <mergeCell ref="A80:C80"/>
    <mergeCell ref="A89:C89"/>
    <mergeCell ref="A74:C74"/>
    <mergeCell ref="A76:C76"/>
    <mergeCell ref="A62:C62"/>
    <mergeCell ref="A75:C75"/>
    <mergeCell ref="A67:C67"/>
    <mergeCell ref="A70:C70"/>
    <mergeCell ref="A71:C71"/>
    <mergeCell ref="A72:C72"/>
    <mergeCell ref="A73:C73"/>
    <mergeCell ref="A77:A79"/>
  </mergeCells>
  <dataValidations count="1">
    <dataValidation type="custom" allowBlank="1" showInputMessage="1" showErrorMessage="1" errorTitle="Znaki po przecinku" error="Wpisana wartość może mieć wyłącznie 1 znak po przecinku." sqref="E22:E32 E65:E73 E36:E39 E14:E20 E90:E91 E87:E88 E81:E84 E75:E79 E63 E47:E61 E34">
      <formula1>MOD(E22*10,1)=0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70" r:id="rId3"/>
  <headerFooter>
    <oddFooter>&amp;C&amp;P/6</oddFooter>
  </headerFooter>
  <rowBreaks count="1" manualBreakCount="1">
    <brk id="4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2" max="2" width="7.00390625" style="0" bestFit="1" customWidth="1"/>
    <col min="3" max="3" width="40.140625" style="0" bestFit="1" customWidth="1"/>
    <col min="4" max="4" width="3.28125" style="0" bestFit="1" customWidth="1"/>
    <col min="5" max="7" width="14.28125" style="0" customWidth="1"/>
  </cols>
  <sheetData>
    <row r="1" spans="1:7" ht="15">
      <c r="A1" s="212" t="str">
        <f>Arkusz1!A3</f>
        <v>Uniwersytet Medyczny im. Piastów Śląskich we Wrocławiu
 - informacja łączna</v>
      </c>
      <c r="B1" s="3"/>
      <c r="C1" s="3"/>
      <c r="D1" s="3"/>
      <c r="E1" s="3"/>
      <c r="F1" s="3"/>
      <c r="G1" s="3"/>
    </row>
    <row r="2" spans="1:7" ht="30.75" customHeight="1">
      <c r="A2" s="318" t="s">
        <v>121</v>
      </c>
      <c r="B2" s="318"/>
      <c r="C2" s="318"/>
      <c r="D2" s="318"/>
      <c r="E2" s="318"/>
      <c r="F2" s="318"/>
      <c r="G2" s="318"/>
    </row>
    <row r="3" spans="1:7" ht="16.5" thickBot="1">
      <c r="A3" s="74"/>
      <c r="B3" s="74"/>
      <c r="C3" s="74"/>
      <c r="D3" s="74"/>
      <c r="E3" s="3"/>
      <c r="F3" s="3"/>
      <c r="G3" s="3"/>
    </row>
    <row r="4" spans="1:7" ht="47.25">
      <c r="A4" s="326" t="s">
        <v>96</v>
      </c>
      <c r="B4" s="327"/>
      <c r="C4" s="327"/>
      <c r="D4" s="327"/>
      <c r="E4" s="89" t="str">
        <f>Arkusz1!E9</f>
        <v>Plan na 2014 rok</v>
      </c>
      <c r="F4" s="45" t="str">
        <f>Arkusz1!F9</f>
        <v>zmiany</v>
      </c>
      <c r="G4" s="81" t="str">
        <f>Arkusz1!G9</f>
        <v>Plan na 2014 po zmianach</v>
      </c>
    </row>
    <row r="5" spans="1:7" ht="15">
      <c r="A5" s="328">
        <v>1</v>
      </c>
      <c r="B5" s="329"/>
      <c r="C5" s="329"/>
      <c r="D5" s="329"/>
      <c r="E5" s="90">
        <f>Arkusz1!E10</f>
        <v>2</v>
      </c>
      <c r="F5" s="97">
        <f>Arkusz1!F10</f>
        <v>3</v>
      </c>
      <c r="G5" s="82">
        <f>Arkusz1!G10</f>
        <v>4</v>
      </c>
    </row>
    <row r="6" spans="1:7" ht="25.5" customHeight="1">
      <c r="A6" s="313" t="s">
        <v>97</v>
      </c>
      <c r="B6" s="314"/>
      <c r="C6" s="314"/>
      <c r="D6" s="75" t="s">
        <v>7</v>
      </c>
      <c r="E6" s="91">
        <v>2504.5</v>
      </c>
      <c r="F6" s="98"/>
      <c r="G6" s="83">
        <f>E6</f>
        <v>2504.5</v>
      </c>
    </row>
    <row r="7" spans="1:7" ht="25.5" customHeight="1">
      <c r="A7" s="330" t="s">
        <v>98</v>
      </c>
      <c r="B7" s="331"/>
      <c r="C7" s="316"/>
      <c r="D7" s="76" t="s">
        <v>9</v>
      </c>
      <c r="E7" s="91">
        <v>1954.2</v>
      </c>
      <c r="F7" s="98"/>
      <c r="G7" s="83">
        <f>E7</f>
        <v>1954.2</v>
      </c>
    </row>
    <row r="8" spans="1:7" ht="25.5" customHeight="1">
      <c r="A8" s="324" t="s">
        <v>99</v>
      </c>
      <c r="B8" s="325"/>
      <c r="C8" s="325"/>
      <c r="D8" s="76" t="s">
        <v>11</v>
      </c>
      <c r="E8" s="92">
        <f>E9+E11+E12+E13</f>
        <v>11267.9</v>
      </c>
      <c r="F8" s="102">
        <f>F9+F11+F12+F13</f>
        <v>230</v>
      </c>
      <c r="G8" s="84">
        <f>G9+G11+G12+G13</f>
        <v>11497.9</v>
      </c>
    </row>
    <row r="9" spans="1:7" ht="25.5" customHeight="1">
      <c r="A9" s="306" t="s">
        <v>12</v>
      </c>
      <c r="B9" s="317" t="s">
        <v>100</v>
      </c>
      <c r="C9" s="317"/>
      <c r="D9" s="76" t="s">
        <v>14</v>
      </c>
      <c r="E9" s="93">
        <v>8142.9</v>
      </c>
      <c r="F9" s="99"/>
      <c r="G9" s="85">
        <f aca="true" t="shared" si="0" ref="G9:G33">E9+F9</f>
        <v>8142.9</v>
      </c>
    </row>
    <row r="10" spans="1:7" ht="27" customHeight="1">
      <c r="A10" s="307"/>
      <c r="B10" s="315" t="s">
        <v>101</v>
      </c>
      <c r="C10" s="316"/>
      <c r="D10" s="76" t="s">
        <v>16</v>
      </c>
      <c r="E10" s="93">
        <v>319.6</v>
      </c>
      <c r="F10" s="99"/>
      <c r="G10" s="85">
        <f t="shared" si="0"/>
        <v>319.6</v>
      </c>
    </row>
    <row r="11" spans="1:7" ht="25.5" customHeight="1">
      <c r="A11" s="307"/>
      <c r="B11" s="317" t="s">
        <v>102</v>
      </c>
      <c r="C11" s="317"/>
      <c r="D11" s="76" t="s">
        <v>18</v>
      </c>
      <c r="E11" s="93">
        <v>3000</v>
      </c>
      <c r="F11" s="99"/>
      <c r="G11" s="85">
        <f t="shared" si="0"/>
        <v>3000</v>
      </c>
    </row>
    <row r="12" spans="1:7" ht="25.5" customHeight="1">
      <c r="A12" s="307"/>
      <c r="B12" s="317" t="s">
        <v>103</v>
      </c>
      <c r="C12" s="317"/>
      <c r="D12" s="76" t="s">
        <v>20</v>
      </c>
      <c r="E12" s="93">
        <v>0</v>
      </c>
      <c r="F12" s="99"/>
      <c r="G12" s="85">
        <f t="shared" si="0"/>
        <v>0</v>
      </c>
    </row>
    <row r="13" spans="1:7" ht="25.5" customHeight="1">
      <c r="A13" s="308"/>
      <c r="B13" s="312" t="s">
        <v>104</v>
      </c>
      <c r="C13" s="312"/>
      <c r="D13" s="76" t="s">
        <v>22</v>
      </c>
      <c r="E13" s="93">
        <v>125</v>
      </c>
      <c r="F13" s="99">
        <v>230</v>
      </c>
      <c r="G13" s="85">
        <f t="shared" si="0"/>
        <v>355</v>
      </c>
    </row>
    <row r="14" spans="1:7" ht="25.5" customHeight="1">
      <c r="A14" s="319" t="s">
        <v>105</v>
      </c>
      <c r="B14" s="305"/>
      <c r="C14" s="305"/>
      <c r="D14" s="76" t="s">
        <v>24</v>
      </c>
      <c r="E14" s="94">
        <f>E15+E21+E27+E33</f>
        <v>13017.1</v>
      </c>
      <c r="F14" s="103">
        <f>F15+F21+F27+F33</f>
        <v>79.5</v>
      </c>
      <c r="G14" s="86">
        <f t="shared" si="0"/>
        <v>13096.6</v>
      </c>
    </row>
    <row r="15" spans="1:7" ht="25.5" customHeight="1">
      <c r="A15" s="306" t="s">
        <v>12</v>
      </c>
      <c r="B15" s="320" t="s">
        <v>106</v>
      </c>
      <c r="C15" s="320"/>
      <c r="D15" s="75">
        <v>10</v>
      </c>
      <c r="E15" s="94">
        <f>SUM(E16:E20)</f>
        <v>7211.200000000001</v>
      </c>
      <c r="F15" s="99"/>
      <c r="G15" s="86">
        <f t="shared" si="0"/>
        <v>7211.200000000001</v>
      </c>
    </row>
    <row r="16" spans="1:7" ht="25.5" customHeight="1">
      <c r="A16" s="307"/>
      <c r="B16" s="321" t="s">
        <v>12</v>
      </c>
      <c r="C16" s="77" t="s">
        <v>107</v>
      </c>
      <c r="D16" s="75">
        <v>11</v>
      </c>
      <c r="E16" s="93">
        <v>4102.3</v>
      </c>
      <c r="F16" s="99"/>
      <c r="G16" s="85">
        <f t="shared" si="0"/>
        <v>4102.3</v>
      </c>
    </row>
    <row r="17" spans="1:7" ht="27.75" customHeight="1">
      <c r="A17" s="307"/>
      <c r="B17" s="322"/>
      <c r="C17" s="77" t="s">
        <v>108</v>
      </c>
      <c r="D17" s="75">
        <v>12</v>
      </c>
      <c r="E17" s="93">
        <v>140.6</v>
      </c>
      <c r="F17" s="99"/>
      <c r="G17" s="85">
        <f t="shared" si="0"/>
        <v>140.6</v>
      </c>
    </row>
    <row r="18" spans="1:7" ht="25.5" customHeight="1">
      <c r="A18" s="307"/>
      <c r="B18" s="322"/>
      <c r="C18" s="77" t="s">
        <v>109</v>
      </c>
      <c r="D18" s="75">
        <v>13</v>
      </c>
      <c r="E18" s="93">
        <v>2748.3</v>
      </c>
      <c r="F18" s="99"/>
      <c r="G18" s="85">
        <f t="shared" si="0"/>
        <v>2748.3</v>
      </c>
    </row>
    <row r="19" spans="1:7" ht="25.5" customHeight="1">
      <c r="A19" s="307"/>
      <c r="B19" s="322"/>
      <c r="C19" s="77" t="s">
        <v>110</v>
      </c>
      <c r="D19" s="75">
        <f>D18+1</f>
        <v>14</v>
      </c>
      <c r="E19" s="93">
        <v>200</v>
      </c>
      <c r="F19" s="99"/>
      <c r="G19" s="85">
        <f t="shared" si="0"/>
        <v>200</v>
      </c>
    </row>
    <row r="20" spans="1:7" ht="25.5" customHeight="1">
      <c r="A20" s="307"/>
      <c r="B20" s="323"/>
      <c r="C20" s="77" t="s">
        <v>111</v>
      </c>
      <c r="D20" s="75">
        <f>D19+1</f>
        <v>15</v>
      </c>
      <c r="E20" s="93">
        <v>20</v>
      </c>
      <c r="F20" s="99"/>
      <c r="G20" s="85">
        <f t="shared" si="0"/>
        <v>20</v>
      </c>
    </row>
    <row r="21" spans="1:7" ht="25.5" customHeight="1">
      <c r="A21" s="307"/>
      <c r="B21" s="320" t="s">
        <v>112</v>
      </c>
      <c r="C21" s="320"/>
      <c r="D21" s="75">
        <f aca="true" t="shared" si="1" ref="D21:D33">D20+1</f>
        <v>16</v>
      </c>
      <c r="E21" s="94">
        <f>SUM(E22:E26)</f>
        <v>600.9</v>
      </c>
      <c r="F21" s="99"/>
      <c r="G21" s="86">
        <f t="shared" si="0"/>
        <v>600.9</v>
      </c>
    </row>
    <row r="22" spans="1:7" ht="25.5" customHeight="1">
      <c r="A22" s="307"/>
      <c r="B22" s="309" t="s">
        <v>12</v>
      </c>
      <c r="C22" s="77" t="s">
        <v>107</v>
      </c>
      <c r="D22" s="75">
        <f t="shared" si="1"/>
        <v>17</v>
      </c>
      <c r="E22" s="93">
        <v>130</v>
      </c>
      <c r="F22" s="99"/>
      <c r="G22" s="85">
        <f t="shared" si="0"/>
        <v>130</v>
      </c>
    </row>
    <row r="23" spans="1:7" ht="27.75" customHeight="1">
      <c r="A23" s="307"/>
      <c r="B23" s="310"/>
      <c r="C23" s="77" t="s">
        <v>108</v>
      </c>
      <c r="D23" s="75">
        <f t="shared" si="1"/>
        <v>18</v>
      </c>
      <c r="E23" s="93">
        <v>56</v>
      </c>
      <c r="F23" s="99"/>
      <c r="G23" s="85">
        <f t="shared" si="0"/>
        <v>56</v>
      </c>
    </row>
    <row r="24" spans="1:7" ht="25.5" customHeight="1">
      <c r="A24" s="307"/>
      <c r="B24" s="310"/>
      <c r="C24" s="77" t="s">
        <v>113</v>
      </c>
      <c r="D24" s="75">
        <f t="shared" si="1"/>
        <v>19</v>
      </c>
      <c r="E24" s="93">
        <v>374.9</v>
      </c>
      <c r="F24" s="99"/>
      <c r="G24" s="85">
        <f t="shared" si="0"/>
        <v>374.9</v>
      </c>
    </row>
    <row r="25" spans="1:7" ht="25.5" customHeight="1">
      <c r="A25" s="307"/>
      <c r="B25" s="310"/>
      <c r="C25" s="77" t="s">
        <v>110</v>
      </c>
      <c r="D25" s="75">
        <f t="shared" si="1"/>
        <v>20</v>
      </c>
      <c r="E25" s="93">
        <v>30</v>
      </c>
      <c r="F25" s="99"/>
      <c r="G25" s="85">
        <f t="shared" si="0"/>
        <v>30</v>
      </c>
    </row>
    <row r="26" spans="1:7" ht="25.5" customHeight="1">
      <c r="A26" s="307"/>
      <c r="B26" s="311"/>
      <c r="C26" s="77" t="s">
        <v>111</v>
      </c>
      <c r="D26" s="75">
        <f t="shared" si="1"/>
        <v>21</v>
      </c>
      <c r="E26" s="93">
        <v>10</v>
      </c>
      <c r="F26" s="99"/>
      <c r="G26" s="85">
        <f t="shared" si="0"/>
        <v>10</v>
      </c>
    </row>
    <row r="27" spans="1:7" ht="25.5" customHeight="1">
      <c r="A27" s="307"/>
      <c r="B27" s="305" t="s">
        <v>114</v>
      </c>
      <c r="C27" s="305"/>
      <c r="D27" s="75">
        <f t="shared" si="1"/>
        <v>22</v>
      </c>
      <c r="E27" s="93">
        <v>5190</v>
      </c>
      <c r="F27" s="99">
        <v>79.5</v>
      </c>
      <c r="G27" s="85">
        <f t="shared" si="0"/>
        <v>5269.5</v>
      </c>
    </row>
    <row r="28" spans="1:7" ht="25.5" customHeight="1">
      <c r="A28" s="307"/>
      <c r="B28" s="309" t="s">
        <v>41</v>
      </c>
      <c r="C28" s="78" t="s">
        <v>115</v>
      </c>
      <c r="D28" s="75">
        <f t="shared" si="1"/>
        <v>23</v>
      </c>
      <c r="E28" s="93">
        <v>500</v>
      </c>
      <c r="F28" s="99">
        <f>F29</f>
        <v>43.1</v>
      </c>
      <c r="G28" s="85">
        <f t="shared" si="0"/>
        <v>543.1</v>
      </c>
    </row>
    <row r="29" spans="1:7" ht="25.5" customHeight="1">
      <c r="A29" s="307"/>
      <c r="B29" s="310"/>
      <c r="C29" s="79" t="s">
        <v>53</v>
      </c>
      <c r="D29" s="75">
        <f t="shared" si="1"/>
        <v>24</v>
      </c>
      <c r="E29" s="93">
        <v>490</v>
      </c>
      <c r="F29" s="99">
        <v>43.1</v>
      </c>
      <c r="G29" s="85">
        <f t="shared" si="0"/>
        <v>533.1</v>
      </c>
    </row>
    <row r="30" spans="1:7" ht="27.75" customHeight="1">
      <c r="A30" s="307"/>
      <c r="B30" s="310"/>
      <c r="C30" s="78" t="s">
        <v>116</v>
      </c>
      <c r="D30" s="75">
        <f t="shared" si="1"/>
        <v>25</v>
      </c>
      <c r="E30" s="93">
        <v>95</v>
      </c>
      <c r="F30" s="99">
        <v>8.5</v>
      </c>
      <c r="G30" s="85">
        <f t="shared" si="0"/>
        <v>103.5</v>
      </c>
    </row>
    <row r="31" spans="1:7" ht="25.5" customHeight="1">
      <c r="A31" s="307"/>
      <c r="B31" s="310"/>
      <c r="C31" s="78" t="s">
        <v>117</v>
      </c>
      <c r="D31" s="75">
        <f t="shared" si="1"/>
        <v>26</v>
      </c>
      <c r="E31" s="93">
        <v>2400</v>
      </c>
      <c r="F31" s="99"/>
      <c r="G31" s="85">
        <f t="shared" si="0"/>
        <v>2400</v>
      </c>
    </row>
    <row r="32" spans="1:7" ht="25.5" customHeight="1">
      <c r="A32" s="307"/>
      <c r="B32" s="311"/>
      <c r="C32" s="79" t="s">
        <v>118</v>
      </c>
      <c r="D32" s="75">
        <f t="shared" si="1"/>
        <v>27</v>
      </c>
      <c r="E32" s="93">
        <v>2400</v>
      </c>
      <c r="F32" s="99"/>
      <c r="G32" s="85">
        <f t="shared" si="0"/>
        <v>2400</v>
      </c>
    </row>
    <row r="33" spans="1:7" ht="27.75" customHeight="1">
      <c r="A33" s="308"/>
      <c r="B33" s="305" t="s">
        <v>119</v>
      </c>
      <c r="C33" s="305"/>
      <c r="D33" s="75">
        <f t="shared" si="1"/>
        <v>28</v>
      </c>
      <c r="E33" s="93">
        <v>15</v>
      </c>
      <c r="F33" s="99"/>
      <c r="G33" s="85">
        <f t="shared" si="0"/>
        <v>15</v>
      </c>
    </row>
    <row r="34" spans="1:7" ht="27.75" customHeight="1">
      <c r="A34" s="313" t="s">
        <v>120</v>
      </c>
      <c r="B34" s="314"/>
      <c r="C34" s="314"/>
      <c r="D34" s="75">
        <f>D33+1</f>
        <v>29</v>
      </c>
      <c r="E34" s="95">
        <f>E6+E8-E14</f>
        <v>755.2999999999993</v>
      </c>
      <c r="F34" s="100">
        <f>F6+F8-F14</f>
        <v>150.5</v>
      </c>
      <c r="G34" s="87">
        <f>G6+G8-G14</f>
        <v>905.7999999999993</v>
      </c>
    </row>
    <row r="35" spans="1:7" ht="25.5" customHeight="1" thickBot="1">
      <c r="A35" s="302" t="s">
        <v>98</v>
      </c>
      <c r="B35" s="303"/>
      <c r="C35" s="304"/>
      <c r="D35" s="80">
        <f>D34+1</f>
        <v>30</v>
      </c>
      <c r="E35" s="96">
        <v>100</v>
      </c>
      <c r="F35" s="101"/>
      <c r="G35" s="88">
        <f>E35+F35</f>
        <v>100</v>
      </c>
    </row>
  </sheetData>
  <sheetProtection/>
  <mergeCells count="23">
    <mergeCell ref="A2:G2"/>
    <mergeCell ref="A14:C14"/>
    <mergeCell ref="A15:A33"/>
    <mergeCell ref="B15:C15"/>
    <mergeCell ref="B16:B20"/>
    <mergeCell ref="B21:C21"/>
    <mergeCell ref="B22:B26"/>
    <mergeCell ref="A8:C8"/>
    <mergeCell ref="A4:D4"/>
    <mergeCell ref="A5:D5"/>
    <mergeCell ref="A6:C6"/>
    <mergeCell ref="A7:C7"/>
    <mergeCell ref="B9:C9"/>
    <mergeCell ref="A35:C35"/>
    <mergeCell ref="B27:C27"/>
    <mergeCell ref="B33:C33"/>
    <mergeCell ref="A9:A13"/>
    <mergeCell ref="B28:B32"/>
    <mergeCell ref="B13:C13"/>
    <mergeCell ref="A34:C34"/>
    <mergeCell ref="B10:C10"/>
    <mergeCell ref="B11:C11"/>
    <mergeCell ref="B12:C12"/>
  </mergeCells>
  <conditionalFormatting sqref="F33">
    <cfRule type="cellIs" priority="2" dxfId="4" operator="greaterThan" stopIfTrue="1">
      <formula>ROUND($F$9*0.002,1)</formula>
    </cfRule>
  </conditionalFormatting>
  <conditionalFormatting sqref="F29">
    <cfRule type="cellIs" priority="3" dxfId="22" operator="greaterThan" stopIfTrue="1">
      <formula>$F$28</formula>
    </cfRule>
  </conditionalFormatting>
  <conditionalFormatting sqref="F30">
    <cfRule type="cellIs" priority="1" dxfId="22" operator="greaterThan" stopIfTrue="1">
      <formula>$F$28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E14 E22:E33 E35 E16:E20 E6:E7 F14">
      <formula1>MOD(E9*10,1)=0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0" r:id="rId3"/>
  <headerFooter>
    <oddFooter>&amp;C3/6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7.00390625" style="0" bestFit="1" customWidth="1"/>
    <col min="4" max="4" width="44.28125" style="0" customWidth="1"/>
    <col min="5" max="5" width="3.28125" style="0" bestFit="1" customWidth="1"/>
    <col min="6" max="8" width="13.57421875" style="0" customWidth="1"/>
  </cols>
  <sheetData>
    <row r="1" ht="15">
      <c r="A1" s="211" t="str">
        <f>Arkusz1!A3</f>
        <v>Uniwersytet Medyczny im. Piastów Śląskich we Wrocławiu
 - informacja łączna</v>
      </c>
    </row>
    <row r="2" spans="1:8" ht="15.75">
      <c r="A2" s="253" t="s">
        <v>122</v>
      </c>
      <c r="B2" s="253"/>
      <c r="C2" s="253"/>
      <c r="D2" s="253"/>
      <c r="E2" s="253"/>
      <c r="F2" s="253"/>
      <c r="G2" s="253"/>
      <c r="H2" s="253"/>
    </row>
    <row r="3" spans="1:8" ht="16.5" thickBot="1">
      <c r="A3" s="23"/>
      <c r="B3" s="23"/>
      <c r="C3" s="23"/>
      <c r="D3" s="23"/>
      <c r="E3" s="23"/>
      <c r="F3" s="104"/>
      <c r="G3" s="104"/>
      <c r="H3" s="104"/>
    </row>
    <row r="4" spans="1:8" ht="47.25">
      <c r="A4" s="338" t="s">
        <v>96</v>
      </c>
      <c r="B4" s="339"/>
      <c r="C4" s="339"/>
      <c r="D4" s="339"/>
      <c r="E4" s="340"/>
      <c r="F4" s="36" t="str">
        <f>Arkusz1!E9</f>
        <v>Plan na 2014 rok</v>
      </c>
      <c r="G4" s="45" t="str">
        <f>Arkusz1!F9</f>
        <v>zmiany</v>
      </c>
      <c r="H4" s="27" t="str">
        <f>Arkusz1!G9</f>
        <v>Plan na 2014 po zmianach</v>
      </c>
    </row>
    <row r="5" spans="1:8" ht="15.75" thickBot="1">
      <c r="A5" s="341">
        <v>1</v>
      </c>
      <c r="B5" s="342"/>
      <c r="C5" s="342"/>
      <c r="D5" s="342"/>
      <c r="E5" s="342"/>
      <c r="F5" s="122">
        <f>Arkusz1!E10</f>
        <v>2</v>
      </c>
      <c r="G5" s="133">
        <f>Arkusz1!F10</f>
        <v>3</v>
      </c>
      <c r="H5" s="111">
        <f>Arkusz1!G10</f>
        <v>4</v>
      </c>
    </row>
    <row r="6" spans="1:8" ht="27.75" customHeight="1">
      <c r="A6" s="343" t="s">
        <v>123</v>
      </c>
      <c r="B6" s="353" t="s">
        <v>97</v>
      </c>
      <c r="C6" s="354"/>
      <c r="D6" s="355"/>
      <c r="E6" s="105" t="s">
        <v>7</v>
      </c>
      <c r="F6" s="123">
        <v>888332.1</v>
      </c>
      <c r="G6" s="134"/>
      <c r="H6" s="112">
        <f aca="true" t="shared" si="0" ref="H6:H13">F6+G6</f>
        <v>888332.1</v>
      </c>
    </row>
    <row r="7" spans="1:8" ht="27.75" customHeight="1">
      <c r="A7" s="344"/>
      <c r="B7" s="237" t="s">
        <v>124</v>
      </c>
      <c r="C7" s="219"/>
      <c r="D7" s="220"/>
      <c r="E7" s="14" t="s">
        <v>9</v>
      </c>
      <c r="F7" s="124">
        <v>93396.4</v>
      </c>
      <c r="G7" s="135"/>
      <c r="H7" s="113">
        <f t="shared" si="0"/>
        <v>93396.4</v>
      </c>
    </row>
    <row r="8" spans="1:8" ht="27.75" customHeight="1">
      <c r="A8" s="344"/>
      <c r="B8" s="359" t="s">
        <v>41</v>
      </c>
      <c r="C8" s="237" t="s">
        <v>125</v>
      </c>
      <c r="D8" s="220"/>
      <c r="E8" s="14" t="s">
        <v>11</v>
      </c>
      <c r="F8" s="124">
        <v>13639</v>
      </c>
      <c r="G8" s="135"/>
      <c r="H8" s="113">
        <f t="shared" si="0"/>
        <v>13639</v>
      </c>
    </row>
    <row r="9" spans="1:8" ht="27.75" customHeight="1">
      <c r="A9" s="344"/>
      <c r="B9" s="360"/>
      <c r="C9" s="237" t="s">
        <v>126</v>
      </c>
      <c r="D9" s="220"/>
      <c r="E9" s="14" t="s">
        <v>14</v>
      </c>
      <c r="F9" s="124">
        <v>79757.4</v>
      </c>
      <c r="G9" s="135"/>
      <c r="H9" s="113">
        <f t="shared" si="0"/>
        <v>79757.4</v>
      </c>
    </row>
    <row r="10" spans="1:8" ht="27.75" customHeight="1">
      <c r="A10" s="344"/>
      <c r="B10" s="361"/>
      <c r="C10" s="237" t="s">
        <v>127</v>
      </c>
      <c r="D10" s="220"/>
      <c r="E10" s="14" t="s">
        <v>16</v>
      </c>
      <c r="F10" s="125">
        <v>0</v>
      </c>
      <c r="G10" s="136"/>
      <c r="H10" s="114">
        <f t="shared" si="0"/>
        <v>0</v>
      </c>
    </row>
    <row r="11" spans="1:8" ht="27.75" customHeight="1">
      <c r="A11" s="344"/>
      <c r="B11" s="332" t="s">
        <v>128</v>
      </c>
      <c r="C11" s="332"/>
      <c r="D11" s="332"/>
      <c r="E11" s="14" t="s">
        <v>18</v>
      </c>
      <c r="F11" s="125">
        <v>18115.3</v>
      </c>
      <c r="G11" s="136"/>
      <c r="H11" s="114">
        <f t="shared" si="0"/>
        <v>18115.3</v>
      </c>
    </row>
    <row r="12" spans="1:8" ht="27.75" customHeight="1">
      <c r="A12" s="344"/>
      <c r="B12" s="359" t="s">
        <v>41</v>
      </c>
      <c r="C12" s="332" t="s">
        <v>129</v>
      </c>
      <c r="D12" s="332"/>
      <c r="E12" s="14" t="s">
        <v>20</v>
      </c>
      <c r="F12" s="125">
        <v>0</v>
      </c>
      <c r="G12" s="136"/>
      <c r="H12" s="114">
        <f t="shared" si="0"/>
        <v>0</v>
      </c>
    </row>
    <row r="13" spans="1:8" ht="27.75" customHeight="1">
      <c r="A13" s="344"/>
      <c r="B13" s="361"/>
      <c r="C13" s="332" t="s">
        <v>127</v>
      </c>
      <c r="D13" s="332"/>
      <c r="E13" s="14" t="s">
        <v>22</v>
      </c>
      <c r="F13" s="125">
        <v>0</v>
      </c>
      <c r="G13" s="136"/>
      <c r="H13" s="114">
        <f t="shared" si="0"/>
        <v>0</v>
      </c>
    </row>
    <row r="14" spans="1:8" ht="27.75" customHeight="1" thickBot="1">
      <c r="A14" s="345"/>
      <c r="B14" s="333" t="s">
        <v>130</v>
      </c>
      <c r="C14" s="333"/>
      <c r="D14" s="333"/>
      <c r="E14" s="20" t="s">
        <v>24</v>
      </c>
      <c r="F14" s="126">
        <f>F6+F7-F11</f>
        <v>963613.2</v>
      </c>
      <c r="G14" s="137">
        <f>G6+G7-G11</f>
        <v>0</v>
      </c>
      <c r="H14" s="115">
        <f>H6+H7-H11</f>
        <v>963613.2</v>
      </c>
    </row>
    <row r="15" spans="1:8" ht="27.75" customHeight="1">
      <c r="A15" s="356" t="s">
        <v>131</v>
      </c>
      <c r="B15" s="337" t="s">
        <v>97</v>
      </c>
      <c r="C15" s="337"/>
      <c r="D15" s="337"/>
      <c r="E15" s="106">
        <f aca="true" t="shared" si="1" ref="E15:E34">E14+1</f>
        <v>10</v>
      </c>
      <c r="F15" s="127">
        <v>6203.2</v>
      </c>
      <c r="G15" s="138"/>
      <c r="H15" s="116">
        <f>F15+G15</f>
        <v>6203.2</v>
      </c>
    </row>
    <row r="16" spans="1:8" ht="27.75" customHeight="1">
      <c r="A16" s="357"/>
      <c r="B16" s="332" t="s">
        <v>124</v>
      </c>
      <c r="C16" s="332"/>
      <c r="D16" s="332"/>
      <c r="E16" s="24">
        <f t="shared" si="1"/>
        <v>11</v>
      </c>
      <c r="F16" s="124">
        <v>5234.400000000001</v>
      </c>
      <c r="G16" s="135">
        <v>92.6</v>
      </c>
      <c r="H16" s="113">
        <f>F16+G16</f>
        <v>5327.000000000001</v>
      </c>
    </row>
    <row r="17" spans="1:8" ht="27.75" customHeight="1">
      <c r="A17" s="357"/>
      <c r="B17" s="332" t="s">
        <v>128</v>
      </c>
      <c r="C17" s="332"/>
      <c r="D17" s="332"/>
      <c r="E17" s="24">
        <f t="shared" si="1"/>
        <v>12</v>
      </c>
      <c r="F17" s="124">
        <v>5952.6</v>
      </c>
      <c r="G17" s="135"/>
      <c r="H17" s="113">
        <f>F17+G17</f>
        <v>5952.6</v>
      </c>
    </row>
    <row r="18" spans="1:8" ht="27.75" customHeight="1" thickBot="1">
      <c r="A18" s="358"/>
      <c r="B18" s="333" t="s">
        <v>132</v>
      </c>
      <c r="C18" s="333"/>
      <c r="D18" s="333"/>
      <c r="E18" s="26">
        <f t="shared" si="1"/>
        <v>13</v>
      </c>
      <c r="F18" s="128">
        <f>F15+F16-F17</f>
        <v>5485</v>
      </c>
      <c r="G18" s="139">
        <f>G15+G16-G17</f>
        <v>92.6</v>
      </c>
      <c r="H18" s="117">
        <f>H15+H16-H17</f>
        <v>5577.6</v>
      </c>
    </row>
    <row r="19" spans="1:8" ht="27.75" customHeight="1">
      <c r="A19" s="334" t="s">
        <v>133</v>
      </c>
      <c r="B19" s="337" t="s">
        <v>97</v>
      </c>
      <c r="C19" s="337"/>
      <c r="D19" s="337"/>
      <c r="E19" s="107">
        <f t="shared" si="1"/>
        <v>14</v>
      </c>
      <c r="F19" s="129"/>
      <c r="G19" s="140"/>
      <c r="H19" s="118"/>
    </row>
    <row r="20" spans="1:8" ht="27.75" customHeight="1">
      <c r="A20" s="335"/>
      <c r="B20" s="332" t="s">
        <v>124</v>
      </c>
      <c r="C20" s="332"/>
      <c r="D20" s="332"/>
      <c r="E20" s="24">
        <f t="shared" si="1"/>
        <v>15</v>
      </c>
      <c r="F20" s="124"/>
      <c r="G20" s="135"/>
      <c r="H20" s="113"/>
    </row>
    <row r="21" spans="1:8" ht="27.75" customHeight="1">
      <c r="A21" s="335"/>
      <c r="B21" s="286" t="s">
        <v>134</v>
      </c>
      <c r="C21" s="261"/>
      <c r="D21" s="262"/>
      <c r="E21" s="24">
        <f t="shared" si="1"/>
        <v>16</v>
      </c>
      <c r="F21" s="130">
        <f>'[1]dział I'!E58</f>
        <v>0</v>
      </c>
      <c r="G21" s="141">
        <f>'[1]dział I'!F58</f>
        <v>0</v>
      </c>
      <c r="H21" s="119">
        <f>'[1]dział I'!G58</f>
        <v>0</v>
      </c>
    </row>
    <row r="22" spans="1:8" ht="27.75" customHeight="1">
      <c r="A22" s="335"/>
      <c r="B22" s="332" t="s">
        <v>128</v>
      </c>
      <c r="C22" s="332"/>
      <c r="D22" s="332"/>
      <c r="E22" s="24">
        <f t="shared" si="1"/>
        <v>17</v>
      </c>
      <c r="F22" s="124"/>
      <c r="G22" s="135"/>
      <c r="H22" s="113"/>
    </row>
    <row r="23" spans="1:8" ht="27.75" customHeight="1" thickBot="1">
      <c r="A23" s="336"/>
      <c r="B23" s="333" t="s">
        <v>135</v>
      </c>
      <c r="C23" s="333"/>
      <c r="D23" s="333"/>
      <c r="E23" s="26">
        <f t="shared" si="1"/>
        <v>18</v>
      </c>
      <c r="F23" s="128">
        <f>F19+F20-F22</f>
        <v>0</v>
      </c>
      <c r="G23" s="139">
        <f>G19+G20-G22</f>
        <v>0</v>
      </c>
      <c r="H23" s="117">
        <f>H19+H20-H22</f>
        <v>0</v>
      </c>
    </row>
    <row r="24" spans="1:8" ht="27.75" customHeight="1">
      <c r="A24" s="350" t="s">
        <v>136</v>
      </c>
      <c r="B24" s="352" t="s">
        <v>137</v>
      </c>
      <c r="C24" s="352"/>
      <c r="D24" s="352"/>
      <c r="E24" s="106">
        <f t="shared" si="1"/>
        <v>19</v>
      </c>
      <c r="F24" s="131"/>
      <c r="G24" s="142"/>
      <c r="H24" s="120"/>
    </row>
    <row r="25" spans="1:8" ht="27.75" customHeight="1">
      <c r="A25" s="350"/>
      <c r="B25" s="332" t="s">
        <v>138</v>
      </c>
      <c r="C25" s="332"/>
      <c r="D25" s="332"/>
      <c r="E25" s="24">
        <v>20</v>
      </c>
      <c r="F25" s="132"/>
      <c r="G25" s="143"/>
      <c r="H25" s="121"/>
    </row>
    <row r="26" spans="1:8" ht="27.75" customHeight="1">
      <c r="A26" s="335"/>
      <c r="B26" s="286" t="s">
        <v>139</v>
      </c>
      <c r="C26" s="261"/>
      <c r="D26" s="262"/>
      <c r="E26" s="24">
        <v>21</v>
      </c>
      <c r="F26" s="124"/>
      <c r="G26" s="135"/>
      <c r="H26" s="113"/>
    </row>
    <row r="27" spans="1:8" ht="27.75" customHeight="1">
      <c r="A27" s="351"/>
      <c r="B27" s="332" t="s">
        <v>140</v>
      </c>
      <c r="C27" s="332"/>
      <c r="D27" s="332"/>
      <c r="E27" s="108">
        <f t="shared" si="1"/>
        <v>22</v>
      </c>
      <c r="F27" s="124"/>
      <c r="G27" s="135"/>
      <c r="H27" s="113"/>
    </row>
    <row r="28" spans="1:8" ht="27.75" customHeight="1" thickBot="1">
      <c r="A28" s="336"/>
      <c r="B28" s="333" t="s">
        <v>141</v>
      </c>
      <c r="C28" s="333"/>
      <c r="D28" s="333"/>
      <c r="E28" s="26">
        <f t="shared" si="1"/>
        <v>23</v>
      </c>
      <c r="F28" s="128">
        <f>F24+F25-F27</f>
        <v>0</v>
      </c>
      <c r="G28" s="139">
        <f>G24+G25-G27</f>
        <v>0</v>
      </c>
      <c r="H28" s="117">
        <f>H24+H25-H27</f>
        <v>0</v>
      </c>
    </row>
    <row r="29" spans="1:8" ht="15.75">
      <c r="A29" s="109"/>
      <c r="B29" s="109"/>
      <c r="C29" s="109"/>
      <c r="D29" s="109"/>
      <c r="E29" s="109"/>
      <c r="F29" s="110"/>
      <c r="G29" s="110"/>
      <c r="H29" s="110"/>
    </row>
    <row r="30" spans="1:6" ht="16.5" thickBot="1">
      <c r="A30" s="346" t="s">
        <v>142</v>
      </c>
      <c r="B30" s="346"/>
      <c r="C30" s="346"/>
      <c r="D30" s="346"/>
      <c r="E30" s="346"/>
      <c r="F30" s="346"/>
    </row>
    <row r="31" spans="1:8" ht="27.75" customHeight="1">
      <c r="A31" s="347" t="s">
        <v>143</v>
      </c>
      <c r="B31" s="337" t="s">
        <v>137</v>
      </c>
      <c r="C31" s="337"/>
      <c r="D31" s="337"/>
      <c r="E31" s="106">
        <f>E28+1</f>
        <v>24</v>
      </c>
      <c r="F31" s="144"/>
      <c r="G31" s="148"/>
      <c r="H31" s="146"/>
    </row>
    <row r="32" spans="1:8" ht="27.75" customHeight="1">
      <c r="A32" s="348"/>
      <c r="B32" s="332" t="s">
        <v>138</v>
      </c>
      <c r="C32" s="332"/>
      <c r="D32" s="332"/>
      <c r="E32" s="24">
        <f t="shared" si="1"/>
        <v>25</v>
      </c>
      <c r="F32" s="145"/>
      <c r="G32" s="149"/>
      <c r="H32" s="147"/>
    </row>
    <row r="33" spans="1:8" ht="27.75" customHeight="1">
      <c r="A33" s="348"/>
      <c r="B33" s="332" t="s">
        <v>140</v>
      </c>
      <c r="C33" s="332"/>
      <c r="D33" s="332"/>
      <c r="E33" s="24">
        <f t="shared" si="1"/>
        <v>26</v>
      </c>
      <c r="F33" s="145"/>
      <c r="G33" s="149"/>
      <c r="H33" s="147"/>
    </row>
    <row r="34" spans="1:8" ht="27.75" customHeight="1" thickBot="1">
      <c r="A34" s="349"/>
      <c r="B34" s="333" t="s">
        <v>144</v>
      </c>
      <c r="C34" s="333"/>
      <c r="D34" s="333"/>
      <c r="E34" s="26">
        <f t="shared" si="1"/>
        <v>27</v>
      </c>
      <c r="F34" s="128">
        <f>F31+F32-F33</f>
        <v>0</v>
      </c>
      <c r="G34" s="139">
        <f>G31+G32-G33</f>
        <v>0</v>
      </c>
      <c r="H34" s="117">
        <f>H31+H32-H33</f>
        <v>0</v>
      </c>
    </row>
  </sheetData>
  <sheetProtection/>
  <mergeCells count="38">
    <mergeCell ref="B18:D18"/>
    <mergeCell ref="B8:B10"/>
    <mergeCell ref="C8:D8"/>
    <mergeCell ref="C9:D9"/>
    <mergeCell ref="C10:D10"/>
    <mergeCell ref="B14:D14"/>
    <mergeCell ref="B11:D11"/>
    <mergeCell ref="B12:B13"/>
    <mergeCell ref="C12:D12"/>
    <mergeCell ref="C13:D13"/>
    <mergeCell ref="A24:A28"/>
    <mergeCell ref="B24:D24"/>
    <mergeCell ref="B25:D25"/>
    <mergeCell ref="B26:D26"/>
    <mergeCell ref="B27:D27"/>
    <mergeCell ref="B28:D28"/>
    <mergeCell ref="A30:F30"/>
    <mergeCell ref="A31:A34"/>
    <mergeCell ref="B31:D31"/>
    <mergeCell ref="B32:D32"/>
    <mergeCell ref="B33:D33"/>
    <mergeCell ref="B34:D34"/>
    <mergeCell ref="B21:D21"/>
    <mergeCell ref="B22:D22"/>
    <mergeCell ref="B23:D23"/>
    <mergeCell ref="A2:H2"/>
    <mergeCell ref="A19:A23"/>
    <mergeCell ref="B19:D19"/>
    <mergeCell ref="B20:D20"/>
    <mergeCell ref="A4:E4"/>
    <mergeCell ref="A5:E5"/>
    <mergeCell ref="A6:A14"/>
    <mergeCell ref="B6:D6"/>
    <mergeCell ref="B7:D7"/>
    <mergeCell ref="A15:A18"/>
    <mergeCell ref="B15:D15"/>
    <mergeCell ref="B16:D16"/>
    <mergeCell ref="B17:D17"/>
  </mergeCells>
  <dataValidations count="1">
    <dataValidation type="custom" allowBlank="1" showInputMessage="1" showErrorMessage="1" errorTitle="Znaki po przecinku" error="Wpisana wartość może mieć wyłącznie 1 znak po przecinku." sqref="F15:F17 F19:F20 F22 F24:F27 F6:F13 F31:F33">
      <formula1>MOD(F15*10,1)=0</formula1>
    </dataValidation>
  </dataValidations>
  <printOptions horizontalCentered="1"/>
  <pageMargins left="0.196850393700787" right="0.196850393700787" top="0.393700787401575" bottom="0.393700787401575" header="0" footer="0"/>
  <pageSetup horizontalDpi="600" verticalDpi="600" orientation="portrait" paperSize="9" scale="80" r:id="rId3"/>
  <headerFooter>
    <oddFooter>&amp;C4/6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0.140625" style="0" customWidth="1"/>
    <col min="3" max="3" width="26.421875" style="0" customWidth="1"/>
    <col min="4" max="4" width="3.28125" style="0" bestFit="1" customWidth="1"/>
    <col min="5" max="5" width="12.7109375" style="0" customWidth="1"/>
    <col min="6" max="6" width="14.57421875" style="0" bestFit="1" customWidth="1"/>
    <col min="7" max="7" width="13.8515625" style="0" bestFit="1" customWidth="1"/>
    <col min="8" max="8" width="10.57421875" style="0" bestFit="1" customWidth="1"/>
    <col min="9" max="9" width="13.7109375" style="0" customWidth="1"/>
  </cols>
  <sheetData>
    <row r="1" spans="1:9" ht="15">
      <c r="A1" s="210" t="str">
        <f>Arkusz1!A3</f>
        <v>Uniwersytet Medyczny im. Piastów Śląskich we Wrocławiu
 - informacja łączna</v>
      </c>
      <c r="B1" s="150"/>
      <c r="C1" s="151"/>
      <c r="D1" s="151"/>
      <c r="E1" s="151"/>
      <c r="F1" s="151"/>
      <c r="G1" s="151"/>
      <c r="H1" s="151"/>
      <c r="I1" s="151"/>
    </row>
    <row r="2" spans="1:9" ht="18.75">
      <c r="A2" s="376" t="s">
        <v>145</v>
      </c>
      <c r="B2" s="376"/>
      <c r="C2" s="376"/>
      <c r="D2" s="376"/>
      <c r="E2" s="376"/>
      <c r="F2" s="376"/>
      <c r="G2" s="376"/>
      <c r="H2" s="376"/>
      <c r="I2" s="376"/>
    </row>
    <row r="3" spans="1:9" ht="16.5" thickBot="1">
      <c r="A3" s="150"/>
      <c r="B3" s="151"/>
      <c r="C3" s="152"/>
      <c r="D3" s="152"/>
      <c r="E3" s="152"/>
      <c r="F3" s="152"/>
      <c r="G3" s="152"/>
      <c r="H3" s="152"/>
      <c r="I3" s="152"/>
    </row>
    <row r="4" spans="1:9" ht="16.5" thickBot="1">
      <c r="A4" s="326" t="s">
        <v>96</v>
      </c>
      <c r="B4" s="327"/>
      <c r="C4" s="327"/>
      <c r="D4" s="377"/>
      <c r="E4" s="381" t="s">
        <v>146</v>
      </c>
      <c r="F4" s="382" t="s">
        <v>147</v>
      </c>
      <c r="G4" s="383" t="s">
        <v>12</v>
      </c>
      <c r="H4" s="383"/>
      <c r="I4" s="383"/>
    </row>
    <row r="5" spans="1:9" ht="16.5" thickBot="1">
      <c r="A5" s="378"/>
      <c r="B5" s="379"/>
      <c r="C5" s="379"/>
      <c r="D5" s="380"/>
      <c r="E5" s="381"/>
      <c r="F5" s="382"/>
      <c r="G5" s="384" t="s">
        <v>148</v>
      </c>
      <c r="H5" s="153" t="s">
        <v>41</v>
      </c>
      <c r="I5" s="385" t="s">
        <v>149</v>
      </c>
    </row>
    <row r="6" spans="1:9" ht="31.5">
      <c r="A6" s="378"/>
      <c r="B6" s="379"/>
      <c r="C6" s="379"/>
      <c r="D6" s="380"/>
      <c r="E6" s="381"/>
      <c r="F6" s="382"/>
      <c r="G6" s="384"/>
      <c r="H6" s="154" t="s">
        <v>150</v>
      </c>
      <c r="I6" s="386"/>
    </row>
    <row r="7" spans="1:9" ht="15.75">
      <c r="A7" s="373">
        <v>1</v>
      </c>
      <c r="B7" s="374"/>
      <c r="C7" s="374"/>
      <c r="D7" s="375"/>
      <c r="E7" s="155">
        <v>2</v>
      </c>
      <c r="F7" s="156">
        <v>3</v>
      </c>
      <c r="G7" s="157">
        <v>4</v>
      </c>
      <c r="H7" s="156">
        <v>5</v>
      </c>
      <c r="I7" s="158">
        <v>6</v>
      </c>
    </row>
    <row r="8" spans="1:9" ht="18.75">
      <c r="A8" s="364" t="s">
        <v>5</v>
      </c>
      <c r="B8" s="365"/>
      <c r="C8" s="365"/>
      <c r="D8" s="365"/>
      <c r="E8" s="365"/>
      <c r="F8" s="365"/>
      <c r="G8" s="365"/>
      <c r="H8" s="365"/>
      <c r="I8" s="366"/>
    </row>
    <row r="9" spans="1:9" ht="31.5" customHeight="1">
      <c r="A9" s="367" t="s">
        <v>151</v>
      </c>
      <c r="B9" s="368"/>
      <c r="C9" s="368"/>
      <c r="D9" s="159" t="s">
        <v>7</v>
      </c>
      <c r="E9" s="160">
        <f>E10+E14</f>
        <v>1983.5</v>
      </c>
      <c r="F9" s="161">
        <f>F10+F14</f>
        <v>119373.8</v>
      </c>
      <c r="G9" s="161">
        <f>G10+G14</f>
        <v>110569.5</v>
      </c>
      <c r="H9" s="161">
        <f>H10+H14</f>
        <v>1813.6999999999998</v>
      </c>
      <c r="I9" s="162">
        <f>I10+I14</f>
        <v>8804.3</v>
      </c>
    </row>
    <row r="10" spans="1:9" ht="31.5" customHeight="1">
      <c r="A10" s="369" t="s">
        <v>12</v>
      </c>
      <c r="B10" s="368" t="s">
        <v>152</v>
      </c>
      <c r="C10" s="368"/>
      <c r="D10" s="159" t="s">
        <v>9</v>
      </c>
      <c r="E10" s="161">
        <f>E11+E12+E13</f>
        <v>1069.3</v>
      </c>
      <c r="F10" s="161">
        <f>F11+F12+F13</f>
        <v>80001.1</v>
      </c>
      <c r="G10" s="161">
        <f>G11+G12+G13</f>
        <v>74068.5</v>
      </c>
      <c r="H10" s="163">
        <f>ROUND(0.02*G10*(100/102),1)</f>
        <v>1452.3</v>
      </c>
      <c r="I10" s="162">
        <f>I11+I12+I13</f>
        <v>5932.6</v>
      </c>
    </row>
    <row r="11" spans="1:9" ht="31.5" customHeight="1">
      <c r="A11" s="370"/>
      <c r="B11" s="371" t="s">
        <v>153</v>
      </c>
      <c r="C11" s="164" t="s">
        <v>154</v>
      </c>
      <c r="D11" s="159" t="s">
        <v>11</v>
      </c>
      <c r="E11" s="165">
        <v>162.7</v>
      </c>
      <c r="F11" s="166">
        <f aca="true" t="shared" si="0" ref="F11:F16">G11+I11</f>
        <v>21248.300000000003</v>
      </c>
      <c r="G11" s="165">
        <v>19729.4</v>
      </c>
      <c r="H11" s="167"/>
      <c r="I11" s="168">
        <v>1518.9</v>
      </c>
    </row>
    <row r="12" spans="1:9" ht="31.5" customHeight="1">
      <c r="A12" s="370"/>
      <c r="B12" s="371"/>
      <c r="C12" s="164" t="s">
        <v>155</v>
      </c>
      <c r="D12" s="159" t="s">
        <v>14</v>
      </c>
      <c r="E12" s="165">
        <v>608.8</v>
      </c>
      <c r="F12" s="166">
        <f t="shared" si="0"/>
        <v>44164.799999999996</v>
      </c>
      <c r="G12" s="165">
        <v>40809.7</v>
      </c>
      <c r="H12" s="167"/>
      <c r="I12" s="168">
        <v>3355.1</v>
      </c>
    </row>
    <row r="13" spans="1:9" ht="31.5" customHeight="1">
      <c r="A13" s="370"/>
      <c r="B13" s="371"/>
      <c r="C13" s="164" t="s">
        <v>156</v>
      </c>
      <c r="D13" s="159" t="s">
        <v>16</v>
      </c>
      <c r="E13" s="165">
        <v>297.8</v>
      </c>
      <c r="F13" s="166">
        <f t="shared" si="0"/>
        <v>14588</v>
      </c>
      <c r="G13" s="165">
        <v>13529.4</v>
      </c>
      <c r="H13" s="167"/>
      <c r="I13" s="168">
        <v>1058.6</v>
      </c>
    </row>
    <row r="14" spans="1:9" ht="31.5" customHeight="1">
      <c r="A14" s="370"/>
      <c r="B14" s="368" t="s">
        <v>157</v>
      </c>
      <c r="C14" s="368"/>
      <c r="D14" s="159" t="s">
        <v>18</v>
      </c>
      <c r="E14" s="169">
        <v>914.2</v>
      </c>
      <c r="F14" s="161">
        <f t="shared" si="0"/>
        <v>39372.7</v>
      </c>
      <c r="G14" s="170">
        <v>36501</v>
      </c>
      <c r="H14" s="165">
        <f>ROUND(0.01*G14*(100/101),1)</f>
        <v>361.4</v>
      </c>
      <c r="I14" s="171">
        <v>2871.7</v>
      </c>
    </row>
    <row r="15" spans="1:9" ht="31.5" customHeight="1">
      <c r="A15" s="370"/>
      <c r="B15" s="372" t="s">
        <v>158</v>
      </c>
      <c r="C15" s="372"/>
      <c r="D15" s="159" t="s">
        <v>20</v>
      </c>
      <c r="E15" s="165">
        <v>805.2</v>
      </c>
      <c r="F15" s="166">
        <f t="shared" si="0"/>
        <v>35296.200000000004</v>
      </c>
      <c r="G15" s="165">
        <v>32731.4</v>
      </c>
      <c r="H15" s="167"/>
      <c r="I15" s="168">
        <v>2564.8</v>
      </c>
    </row>
    <row r="16" spans="1:9" ht="53.25" customHeight="1">
      <c r="A16" s="362" t="s">
        <v>159</v>
      </c>
      <c r="B16" s="363"/>
      <c r="C16" s="363"/>
      <c r="D16" s="159" t="s">
        <v>22</v>
      </c>
      <c r="E16" s="167"/>
      <c r="F16" s="166">
        <f t="shared" si="0"/>
        <v>26617.4</v>
      </c>
      <c r="G16" s="165">
        <v>24542.5</v>
      </c>
      <c r="H16" s="167"/>
      <c r="I16" s="168">
        <v>2074.9</v>
      </c>
    </row>
    <row r="17" spans="1:9" ht="15.75">
      <c r="A17" s="150"/>
      <c r="B17" s="151"/>
      <c r="C17" s="152"/>
      <c r="D17" s="152"/>
      <c r="E17" s="152"/>
      <c r="F17" s="152"/>
      <c r="G17" s="172"/>
      <c r="H17" s="152"/>
      <c r="I17" s="152"/>
    </row>
    <row r="18" spans="1:9" ht="18.75">
      <c r="A18" s="364" t="str">
        <f>Arkusz1!G9</f>
        <v>Plan na 2014 po zmianach</v>
      </c>
      <c r="B18" s="365"/>
      <c r="C18" s="365"/>
      <c r="D18" s="365"/>
      <c r="E18" s="365"/>
      <c r="F18" s="365"/>
      <c r="G18" s="365"/>
      <c r="H18" s="365"/>
      <c r="I18" s="366"/>
    </row>
    <row r="19" spans="1:9" ht="31.5" customHeight="1">
      <c r="A19" s="367" t="s">
        <v>151</v>
      </c>
      <c r="B19" s="368"/>
      <c r="C19" s="368"/>
      <c r="D19" s="159" t="s">
        <v>7</v>
      </c>
      <c r="E19" s="160">
        <f>E20+E24</f>
        <v>1983.5</v>
      </c>
      <c r="F19" s="161">
        <f>F20+F24</f>
        <v>119416.9</v>
      </c>
      <c r="G19" s="161">
        <f>G20+G24</f>
        <v>110612.6</v>
      </c>
      <c r="H19" s="161">
        <f>H20+H24</f>
        <v>1814.1</v>
      </c>
      <c r="I19" s="162">
        <f>I20+I24</f>
        <v>8804.3</v>
      </c>
    </row>
    <row r="20" spans="1:9" ht="31.5" customHeight="1">
      <c r="A20" s="369" t="s">
        <v>12</v>
      </c>
      <c r="B20" s="368" t="s">
        <v>152</v>
      </c>
      <c r="C20" s="368"/>
      <c r="D20" s="159" t="s">
        <v>9</v>
      </c>
      <c r="E20" s="161">
        <f>E21+E22+E23</f>
        <v>1069.3</v>
      </c>
      <c r="F20" s="161">
        <f>F21+F22+F23</f>
        <v>80001.1</v>
      </c>
      <c r="G20" s="161">
        <f>G21+G22+G23</f>
        <v>74068.5</v>
      </c>
      <c r="H20" s="163">
        <f>ROUND(0.02*G20*(100/102),1)</f>
        <v>1452.3</v>
      </c>
      <c r="I20" s="162">
        <f>I21+I22+I23</f>
        <v>5932.6</v>
      </c>
    </row>
    <row r="21" spans="1:9" ht="31.5" customHeight="1">
      <c r="A21" s="370"/>
      <c r="B21" s="371" t="s">
        <v>153</v>
      </c>
      <c r="C21" s="164" t="s">
        <v>154</v>
      </c>
      <c r="D21" s="159" t="s">
        <v>11</v>
      </c>
      <c r="E21" s="165">
        <v>162.7</v>
      </c>
      <c r="F21" s="166">
        <f aca="true" t="shared" si="1" ref="F21:F26">G21+I21</f>
        <v>21248.300000000003</v>
      </c>
      <c r="G21" s="165">
        <v>19729.4</v>
      </c>
      <c r="H21" s="167"/>
      <c r="I21" s="168">
        <v>1518.9</v>
      </c>
    </row>
    <row r="22" spans="1:9" ht="31.5" customHeight="1">
      <c r="A22" s="370"/>
      <c r="B22" s="371"/>
      <c r="C22" s="164" t="s">
        <v>155</v>
      </c>
      <c r="D22" s="159" t="s">
        <v>14</v>
      </c>
      <c r="E22" s="165">
        <v>608.8</v>
      </c>
      <c r="F22" s="166">
        <f t="shared" si="1"/>
        <v>44164.799999999996</v>
      </c>
      <c r="G22" s="165">
        <v>40809.7</v>
      </c>
      <c r="H22" s="167"/>
      <c r="I22" s="168">
        <v>3355.1</v>
      </c>
    </row>
    <row r="23" spans="1:9" ht="31.5" customHeight="1">
      <c r="A23" s="370"/>
      <c r="B23" s="371"/>
      <c r="C23" s="164" t="s">
        <v>156</v>
      </c>
      <c r="D23" s="159" t="s">
        <v>16</v>
      </c>
      <c r="E23" s="165">
        <v>297.8</v>
      </c>
      <c r="F23" s="166">
        <f t="shared" si="1"/>
        <v>14588</v>
      </c>
      <c r="G23" s="165">
        <v>13529.4</v>
      </c>
      <c r="H23" s="167"/>
      <c r="I23" s="168">
        <v>1058.6</v>
      </c>
    </row>
    <row r="24" spans="1:9" ht="31.5" customHeight="1">
      <c r="A24" s="370"/>
      <c r="B24" s="368" t="s">
        <v>157</v>
      </c>
      <c r="C24" s="368"/>
      <c r="D24" s="159" t="s">
        <v>18</v>
      </c>
      <c r="E24" s="169">
        <v>914.2</v>
      </c>
      <c r="F24" s="161">
        <f t="shared" si="1"/>
        <v>39415.799999999996</v>
      </c>
      <c r="G24" s="170">
        <v>36544.1</v>
      </c>
      <c r="H24" s="165">
        <f>ROUND(0.01*G24*(100/101),1)</f>
        <v>361.8</v>
      </c>
      <c r="I24" s="171">
        <v>2871.7</v>
      </c>
    </row>
    <row r="25" spans="1:9" ht="31.5" customHeight="1">
      <c r="A25" s="370"/>
      <c r="B25" s="372" t="s">
        <v>158</v>
      </c>
      <c r="C25" s="372"/>
      <c r="D25" s="159" t="s">
        <v>20</v>
      </c>
      <c r="E25" s="165">
        <v>805.2</v>
      </c>
      <c r="F25" s="166">
        <f t="shared" si="1"/>
        <v>35296.200000000004</v>
      </c>
      <c r="G25" s="165">
        <v>32731.4</v>
      </c>
      <c r="H25" s="167"/>
      <c r="I25" s="168">
        <v>2564.8</v>
      </c>
    </row>
    <row r="26" spans="1:9" ht="53.25" customHeight="1">
      <c r="A26" s="362" t="s">
        <v>159</v>
      </c>
      <c r="B26" s="363"/>
      <c r="C26" s="363"/>
      <c r="D26" s="159" t="s">
        <v>22</v>
      </c>
      <c r="E26" s="167"/>
      <c r="F26" s="166">
        <f t="shared" si="1"/>
        <v>26660.5</v>
      </c>
      <c r="G26" s="165">
        <v>24585.6</v>
      </c>
      <c r="H26" s="167"/>
      <c r="I26" s="168">
        <v>2074.9</v>
      </c>
    </row>
    <row r="27" spans="1:9" ht="15.75">
      <c r="A27" s="150"/>
      <c r="B27" s="151"/>
      <c r="C27" s="152"/>
      <c r="D27" s="152"/>
      <c r="E27" s="152"/>
      <c r="F27" s="152"/>
      <c r="G27" s="172"/>
      <c r="H27" s="152"/>
      <c r="I27" s="152"/>
    </row>
    <row r="28" spans="1:9" ht="15.75">
      <c r="A28" s="173" t="s">
        <v>160</v>
      </c>
      <c r="B28" s="150"/>
      <c r="C28" s="152"/>
      <c r="D28" s="152"/>
      <c r="E28" s="152"/>
      <c r="F28" s="152"/>
      <c r="G28" s="152"/>
      <c r="H28" s="152"/>
      <c r="I28" s="152"/>
    </row>
    <row r="29" spans="1:9" ht="15.75">
      <c r="A29" s="174" t="s">
        <v>161</v>
      </c>
      <c r="B29" s="150"/>
      <c r="C29" s="152"/>
      <c r="D29" s="152"/>
      <c r="E29" s="152"/>
      <c r="F29" s="152"/>
      <c r="G29" s="152"/>
      <c r="H29" s="152"/>
      <c r="I29" s="152"/>
    </row>
    <row r="30" spans="1:9" ht="15.75">
      <c r="A30" s="174" t="s">
        <v>162</v>
      </c>
      <c r="B30" s="150"/>
      <c r="C30" s="151"/>
      <c r="D30" s="151"/>
      <c r="E30" s="151"/>
      <c r="F30" s="151"/>
      <c r="G30" s="151"/>
      <c r="H30" s="151"/>
      <c r="I30" s="151"/>
    </row>
    <row r="31" spans="1:9" ht="15">
      <c r="A31" s="150"/>
      <c r="B31" s="174"/>
      <c r="C31" s="151"/>
      <c r="D31" s="151"/>
      <c r="E31" s="151"/>
      <c r="F31" s="151"/>
      <c r="G31" s="151"/>
      <c r="H31" s="151"/>
      <c r="I31" s="151"/>
    </row>
  </sheetData>
  <sheetProtection/>
  <mergeCells count="24">
    <mergeCell ref="A2:I2"/>
    <mergeCell ref="A4:D6"/>
    <mergeCell ref="E4:E6"/>
    <mergeCell ref="F4:F6"/>
    <mergeCell ref="G4:I4"/>
    <mergeCell ref="G5:G6"/>
    <mergeCell ref="I5:I6"/>
    <mergeCell ref="A7:D7"/>
    <mergeCell ref="A8:I8"/>
    <mergeCell ref="A9:C9"/>
    <mergeCell ref="A10:A15"/>
    <mergeCell ref="B10:C10"/>
    <mergeCell ref="B11:B13"/>
    <mergeCell ref="B14:C14"/>
    <mergeCell ref="B15:C15"/>
    <mergeCell ref="A26:C26"/>
    <mergeCell ref="A16:C16"/>
    <mergeCell ref="A18:I18"/>
    <mergeCell ref="A19:C19"/>
    <mergeCell ref="A20:A25"/>
    <mergeCell ref="B20:C20"/>
    <mergeCell ref="B21:B23"/>
    <mergeCell ref="B24:C24"/>
    <mergeCell ref="B25:C25"/>
  </mergeCells>
  <conditionalFormatting sqref="E15">
    <cfRule type="cellIs" priority="15" dxfId="0" operator="greaterThan">
      <formula>$E$14</formula>
    </cfRule>
  </conditionalFormatting>
  <conditionalFormatting sqref="G15">
    <cfRule type="cellIs" priority="14" dxfId="0" operator="greaterThan">
      <formula>$G$14</formula>
    </cfRule>
  </conditionalFormatting>
  <conditionalFormatting sqref="I15">
    <cfRule type="cellIs" priority="13" dxfId="0" operator="greaterThan">
      <formula>$I$14</formula>
    </cfRule>
  </conditionalFormatting>
  <conditionalFormatting sqref="G16">
    <cfRule type="cellIs" priority="12" dxfId="0" operator="greaterThan">
      <formula>$G$9</formula>
    </cfRule>
  </conditionalFormatting>
  <conditionalFormatting sqref="I16">
    <cfRule type="cellIs" priority="11" dxfId="0" operator="greaterThan">
      <formula>$I$9</formula>
    </cfRule>
  </conditionalFormatting>
  <conditionalFormatting sqref="E25">
    <cfRule type="cellIs" priority="5" dxfId="0" operator="greaterThan">
      <formula>$E$14</formula>
    </cfRule>
  </conditionalFormatting>
  <conditionalFormatting sqref="G25">
    <cfRule type="cellIs" priority="4" dxfId="0" operator="greaterThan">
      <formula>$G$14</formula>
    </cfRule>
  </conditionalFormatting>
  <conditionalFormatting sqref="I25">
    <cfRule type="cellIs" priority="3" dxfId="0" operator="greaterThan">
      <formula>$I$14</formula>
    </cfRule>
  </conditionalFormatting>
  <conditionalFormatting sqref="G26">
    <cfRule type="cellIs" priority="2" dxfId="0" operator="greaterThan">
      <formula>$G$9</formula>
    </cfRule>
  </conditionalFormatting>
  <conditionalFormatting sqref="I26">
    <cfRule type="cellIs" priority="1" dxfId="0" operator="greaterThan">
      <formula>$I$9</formula>
    </cfRule>
  </conditionalFormatting>
  <dataValidations count="3">
    <dataValidation type="custom" allowBlank="1" showInputMessage="1" showErrorMessage="1" sqref="F11:F16 F21:F26">
      <formula1>MOD(F11*10,1)=0</formula1>
    </dataValidation>
    <dataValidation type="custom" allowBlank="1" showInputMessage="1" showErrorMessage="1" errorTitle="Znaki po przecinku" error="Wpisujemy zatrudnienie w pełnych etatach bez miejsc po przecinku." sqref="E11:E16 E21:E26">
      <formula1>MOD(E11*10,1)=0</formula1>
    </dataValidation>
    <dataValidation type="custom" allowBlank="1" showInputMessage="1" showErrorMessage="1" errorTitle="Znaki po przecinku" error="Wpisana wartość może mieć wyłącznie 1 znak po przecinku." sqref="G11:G16 H10 H14:I14 I11:I13 I15:I16 G21:G26 H20 H24:I24 I21:I23 I25:I26">
      <formula1>MOD(G11*10,1)=0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0" r:id="rId3"/>
  <headerFooter>
    <oddFooter>&amp;C5/6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3" width="29.140625" style="0" customWidth="1"/>
    <col min="4" max="4" width="4.421875" style="0" bestFit="1" customWidth="1"/>
    <col min="5" max="5" width="9.7109375" style="0" bestFit="1" customWidth="1"/>
    <col min="6" max="8" width="13.57421875" style="0" customWidth="1"/>
  </cols>
  <sheetData>
    <row r="1" spans="1:8" ht="15">
      <c r="A1" s="210" t="str">
        <f>Arkusz1!A3</f>
        <v>Uniwersytet Medyczny im. Piastów Śląskich we Wrocławiu
 - informacja łączna</v>
      </c>
      <c r="B1" s="175"/>
      <c r="C1" s="176"/>
      <c r="D1" s="176"/>
      <c r="E1" s="177"/>
      <c r="F1" s="151"/>
      <c r="G1" s="151"/>
      <c r="H1" s="151"/>
    </row>
    <row r="2" spans="1:8" ht="15.75">
      <c r="A2" s="402" t="s">
        <v>163</v>
      </c>
      <c r="B2" s="402"/>
      <c r="C2" s="402"/>
      <c r="D2" s="402"/>
      <c r="E2" s="402"/>
      <c r="F2" s="178"/>
      <c r="G2" s="178"/>
      <c r="H2" s="178"/>
    </row>
    <row r="3" spans="1:8" ht="16.5" thickBot="1">
      <c r="A3" s="179"/>
      <c r="B3" s="179"/>
      <c r="C3" s="179"/>
      <c r="D3" s="179"/>
      <c r="E3" s="179"/>
      <c r="F3" s="151"/>
      <c r="G3" s="151"/>
      <c r="H3" s="151"/>
    </row>
    <row r="4" spans="1:8" ht="47.25">
      <c r="A4" s="326" t="s">
        <v>96</v>
      </c>
      <c r="B4" s="327"/>
      <c r="C4" s="327"/>
      <c r="D4" s="377"/>
      <c r="E4" s="180" t="s">
        <v>164</v>
      </c>
      <c r="F4" s="89" t="str">
        <f>Arkusz1!E9</f>
        <v>Plan na 2014 rok</v>
      </c>
      <c r="G4" s="45" t="str">
        <f>Arkusz1!F9</f>
        <v>zmiany</v>
      </c>
      <c r="H4" s="81" t="str">
        <f>Arkusz1!G9</f>
        <v>Plan na 2014 po zmianach</v>
      </c>
    </row>
    <row r="5" spans="1:8" ht="15">
      <c r="A5" s="403">
        <v>1</v>
      </c>
      <c r="B5" s="403"/>
      <c r="C5" s="403"/>
      <c r="D5" s="403"/>
      <c r="E5" s="181"/>
      <c r="F5" s="196">
        <f>Arkusz1!E10</f>
        <v>2</v>
      </c>
      <c r="G5" s="203">
        <f>Arkusz1!F10</f>
        <v>3</v>
      </c>
      <c r="H5" s="189">
        <f>Arkusz1!G10</f>
        <v>4</v>
      </c>
    </row>
    <row r="6" spans="1:8" ht="33" customHeight="1">
      <c r="A6" s="389" t="s">
        <v>165</v>
      </c>
      <c r="B6" s="389"/>
      <c r="C6" s="389"/>
      <c r="D6" s="154" t="s">
        <v>7</v>
      </c>
      <c r="E6" s="154" t="s">
        <v>166</v>
      </c>
      <c r="F6" s="197">
        <f>F7+F9</f>
        <v>5552</v>
      </c>
      <c r="G6" s="204"/>
      <c r="H6" s="190">
        <f aca="true" t="shared" si="0" ref="H6:H22">F6+G6</f>
        <v>5552</v>
      </c>
    </row>
    <row r="7" spans="1:8" ht="33" customHeight="1">
      <c r="A7" s="389" t="s">
        <v>12</v>
      </c>
      <c r="B7" s="371" t="s">
        <v>167</v>
      </c>
      <c r="C7" s="371"/>
      <c r="D7" s="154" t="s">
        <v>9</v>
      </c>
      <c r="E7" s="154" t="s">
        <v>166</v>
      </c>
      <c r="F7" s="198">
        <v>4223</v>
      </c>
      <c r="G7" s="205"/>
      <c r="H7" s="191">
        <f t="shared" si="0"/>
        <v>4223</v>
      </c>
    </row>
    <row r="8" spans="1:8" ht="33" customHeight="1">
      <c r="A8" s="389"/>
      <c r="B8" s="400" t="s">
        <v>168</v>
      </c>
      <c r="C8" s="401"/>
      <c r="D8" s="154" t="s">
        <v>11</v>
      </c>
      <c r="E8" s="154" t="s">
        <v>166</v>
      </c>
      <c r="F8" s="198">
        <v>952</v>
      </c>
      <c r="G8" s="205"/>
      <c r="H8" s="191">
        <f t="shared" si="0"/>
        <v>952</v>
      </c>
    </row>
    <row r="9" spans="1:8" ht="33" customHeight="1">
      <c r="A9" s="389"/>
      <c r="B9" s="371" t="s">
        <v>169</v>
      </c>
      <c r="C9" s="371"/>
      <c r="D9" s="154" t="s">
        <v>14</v>
      </c>
      <c r="E9" s="154" t="s">
        <v>166</v>
      </c>
      <c r="F9" s="198">
        <v>1329</v>
      </c>
      <c r="G9" s="205"/>
      <c r="H9" s="191">
        <f t="shared" si="0"/>
        <v>1329</v>
      </c>
    </row>
    <row r="10" spans="1:8" ht="33" customHeight="1">
      <c r="A10" s="389"/>
      <c r="B10" s="400" t="s">
        <v>168</v>
      </c>
      <c r="C10" s="401"/>
      <c r="D10" s="154" t="s">
        <v>16</v>
      </c>
      <c r="E10" s="154" t="s">
        <v>166</v>
      </c>
      <c r="F10" s="199">
        <v>400</v>
      </c>
      <c r="G10" s="206"/>
      <c r="H10" s="192">
        <f t="shared" si="0"/>
        <v>400</v>
      </c>
    </row>
    <row r="11" spans="1:8" ht="33" customHeight="1">
      <c r="A11" s="389" t="s">
        <v>170</v>
      </c>
      <c r="B11" s="389"/>
      <c r="C11" s="389"/>
      <c r="D11" s="154" t="s">
        <v>18</v>
      </c>
      <c r="E11" s="154" t="s">
        <v>166</v>
      </c>
      <c r="F11" s="198">
        <v>1040</v>
      </c>
      <c r="G11" s="205"/>
      <c r="H11" s="191">
        <f t="shared" si="0"/>
        <v>1040</v>
      </c>
    </row>
    <row r="12" spans="1:8" ht="33" customHeight="1">
      <c r="A12" s="389" t="s">
        <v>171</v>
      </c>
      <c r="B12" s="389"/>
      <c r="C12" s="389"/>
      <c r="D12" s="154" t="s">
        <v>20</v>
      </c>
      <c r="E12" s="154" t="s">
        <v>166</v>
      </c>
      <c r="F12" s="198">
        <v>70</v>
      </c>
      <c r="G12" s="205"/>
      <c r="H12" s="191">
        <f t="shared" si="0"/>
        <v>70</v>
      </c>
    </row>
    <row r="13" spans="1:8" ht="33" customHeight="1">
      <c r="A13" s="389" t="s">
        <v>172</v>
      </c>
      <c r="B13" s="389"/>
      <c r="C13" s="389"/>
      <c r="D13" s="154" t="s">
        <v>22</v>
      </c>
      <c r="E13" s="154" t="s">
        <v>173</v>
      </c>
      <c r="F13" s="198">
        <v>923</v>
      </c>
      <c r="G13" s="205"/>
      <c r="H13" s="191">
        <f t="shared" si="0"/>
        <v>923</v>
      </c>
    </row>
    <row r="14" spans="1:8" ht="33" customHeight="1">
      <c r="A14" s="389" t="s">
        <v>174</v>
      </c>
      <c r="B14" s="389"/>
      <c r="C14" s="389"/>
      <c r="D14" s="154" t="s">
        <v>24</v>
      </c>
      <c r="E14" s="154" t="s">
        <v>166</v>
      </c>
      <c r="F14" s="198">
        <v>314</v>
      </c>
      <c r="G14" s="205"/>
      <c r="H14" s="191">
        <f t="shared" si="0"/>
        <v>314</v>
      </c>
    </row>
    <row r="15" spans="1:8" ht="33" customHeight="1">
      <c r="A15" s="404" t="s">
        <v>175</v>
      </c>
      <c r="B15" s="405"/>
      <c r="C15" s="401"/>
      <c r="D15" s="154">
        <v>10</v>
      </c>
      <c r="E15" s="154" t="s">
        <v>166</v>
      </c>
      <c r="F15" s="198">
        <v>314</v>
      </c>
      <c r="G15" s="205"/>
      <c r="H15" s="191">
        <f t="shared" si="0"/>
        <v>314</v>
      </c>
    </row>
    <row r="16" spans="1:8" ht="33" customHeight="1">
      <c r="A16" s="389" t="s">
        <v>176</v>
      </c>
      <c r="B16" s="389"/>
      <c r="C16" s="389"/>
      <c r="D16" s="154">
        <v>11</v>
      </c>
      <c r="E16" s="154" t="s">
        <v>166</v>
      </c>
      <c r="F16" s="198">
        <v>243</v>
      </c>
      <c r="G16" s="205"/>
      <c r="H16" s="191">
        <f t="shared" si="0"/>
        <v>243</v>
      </c>
    </row>
    <row r="17" spans="1:8" ht="33" customHeight="1">
      <c r="A17" s="388" t="s">
        <v>177</v>
      </c>
      <c r="B17" s="388"/>
      <c r="C17" s="388"/>
      <c r="D17" s="154">
        <v>12</v>
      </c>
      <c r="E17" s="154" t="s">
        <v>178</v>
      </c>
      <c r="F17" s="200">
        <v>4630.5</v>
      </c>
      <c r="G17" s="207"/>
      <c r="H17" s="193">
        <f t="shared" si="0"/>
        <v>4630.5</v>
      </c>
    </row>
    <row r="18" spans="1:8" ht="33" customHeight="1">
      <c r="A18" s="389" t="s">
        <v>179</v>
      </c>
      <c r="B18" s="389"/>
      <c r="C18" s="389"/>
      <c r="D18" s="154">
        <v>13</v>
      </c>
      <c r="E18" s="154" t="s">
        <v>178</v>
      </c>
      <c r="F18" s="200">
        <v>2010</v>
      </c>
      <c r="G18" s="207"/>
      <c r="H18" s="193">
        <f t="shared" si="0"/>
        <v>2010</v>
      </c>
    </row>
    <row r="19" spans="1:8" ht="33" customHeight="1">
      <c r="A19" s="389" t="s">
        <v>180</v>
      </c>
      <c r="B19" s="389"/>
      <c r="C19" s="389"/>
      <c r="D19" s="154">
        <v>14</v>
      </c>
      <c r="E19" s="154" t="s">
        <v>178</v>
      </c>
      <c r="F19" s="200">
        <v>91127.2</v>
      </c>
      <c r="G19" s="207"/>
      <c r="H19" s="193">
        <f t="shared" si="0"/>
        <v>91127.2</v>
      </c>
    </row>
    <row r="20" spans="1:8" ht="33" customHeight="1">
      <c r="A20" s="390" t="s">
        <v>181</v>
      </c>
      <c r="B20" s="391"/>
      <c r="C20" s="392"/>
      <c r="D20" s="157">
        <v>15</v>
      </c>
      <c r="E20" s="157" t="s">
        <v>178</v>
      </c>
      <c r="F20" s="201">
        <v>22472.2</v>
      </c>
      <c r="G20" s="208"/>
      <c r="H20" s="194">
        <f t="shared" si="0"/>
        <v>22472.2</v>
      </c>
    </row>
    <row r="21" spans="1:8" ht="33.75" customHeight="1">
      <c r="A21" s="393" t="s">
        <v>182</v>
      </c>
      <c r="B21" s="394"/>
      <c r="C21" s="394"/>
      <c r="D21" s="154">
        <v>16</v>
      </c>
      <c r="E21" s="154" t="s">
        <v>178</v>
      </c>
      <c r="F21" s="200">
        <v>43103.1</v>
      </c>
      <c r="G21" s="207"/>
      <c r="H21" s="193">
        <f t="shared" si="0"/>
        <v>43103.1</v>
      </c>
    </row>
    <row r="22" spans="1:8" ht="33" customHeight="1" thickBot="1">
      <c r="A22" s="395" t="s">
        <v>183</v>
      </c>
      <c r="B22" s="396"/>
      <c r="C22" s="396"/>
      <c r="D22" s="182">
        <v>17</v>
      </c>
      <c r="E22" s="182" t="s">
        <v>178</v>
      </c>
      <c r="F22" s="202">
        <v>43103.1</v>
      </c>
      <c r="G22" s="209"/>
      <c r="H22" s="195">
        <f t="shared" si="0"/>
        <v>43103.1</v>
      </c>
    </row>
    <row r="23" spans="1:8" ht="33.75" customHeight="1">
      <c r="A23" s="183"/>
      <c r="B23" s="183"/>
      <c r="C23" s="183"/>
      <c r="D23" s="183"/>
      <c r="E23" s="183"/>
      <c r="F23" s="183"/>
      <c r="G23" s="183"/>
      <c r="H23" s="183"/>
    </row>
    <row r="24" spans="1:8" ht="33.75" customHeight="1">
      <c r="A24" s="183"/>
      <c r="B24" s="183"/>
      <c r="C24" s="183"/>
      <c r="D24" s="183"/>
      <c r="E24" s="183"/>
      <c r="F24" s="183"/>
      <c r="G24" s="183"/>
      <c r="H24" s="183"/>
    </row>
    <row r="25" spans="1:6" ht="42" customHeight="1">
      <c r="A25" s="397" t="s">
        <v>190</v>
      </c>
      <c r="B25" s="397"/>
      <c r="C25" s="213" t="s">
        <v>189</v>
      </c>
      <c r="D25" s="184"/>
      <c r="E25" s="398" t="s">
        <v>184</v>
      </c>
      <c r="F25" s="399"/>
    </row>
    <row r="26" spans="1:6" ht="12.75">
      <c r="A26" s="185" t="s">
        <v>185</v>
      </c>
      <c r="B26" s="185"/>
      <c r="C26" s="186" t="s">
        <v>186</v>
      </c>
      <c r="D26" s="187"/>
      <c r="E26" s="387" t="s">
        <v>187</v>
      </c>
      <c r="F26" s="387"/>
    </row>
    <row r="27" spans="1:8" ht="12.75">
      <c r="A27" s="185" t="s">
        <v>188</v>
      </c>
      <c r="B27" s="185"/>
      <c r="C27" s="188"/>
      <c r="D27" s="188"/>
      <c r="E27" s="183"/>
      <c r="F27" s="187"/>
      <c r="G27" s="187"/>
      <c r="H27" s="187"/>
    </row>
    <row r="28" spans="1:8" ht="33.75" customHeight="1">
      <c r="A28" s="183"/>
      <c r="B28" s="183"/>
      <c r="C28" s="183"/>
      <c r="D28" s="183"/>
      <c r="E28" s="183"/>
      <c r="F28" s="183"/>
      <c r="G28" s="183"/>
      <c r="H28" s="183"/>
    </row>
    <row r="35" ht="12.75">
      <c r="E35" s="214"/>
    </row>
  </sheetData>
  <sheetProtection/>
  <mergeCells count="24">
    <mergeCell ref="A2:E2"/>
    <mergeCell ref="A4:D4"/>
    <mergeCell ref="A5:D5"/>
    <mergeCell ref="A6:C6"/>
    <mergeCell ref="A16:C16"/>
    <mergeCell ref="A15:C15"/>
    <mergeCell ref="A11:C11"/>
    <mergeCell ref="A12:C12"/>
    <mergeCell ref="A13:C13"/>
    <mergeCell ref="A14:C14"/>
    <mergeCell ref="A7:A10"/>
    <mergeCell ref="B7:C7"/>
    <mergeCell ref="B8:C8"/>
    <mergeCell ref="B9:C9"/>
    <mergeCell ref="B10:C10"/>
    <mergeCell ref="E26:F26"/>
    <mergeCell ref="A17:C17"/>
    <mergeCell ref="A18:C18"/>
    <mergeCell ref="A19:C19"/>
    <mergeCell ref="A20:C20"/>
    <mergeCell ref="A21:C21"/>
    <mergeCell ref="A22:C22"/>
    <mergeCell ref="A25:B25"/>
    <mergeCell ref="E25:F25"/>
  </mergeCells>
  <conditionalFormatting sqref="F8">
    <cfRule type="cellIs" priority="12" dxfId="4" operator="greaterThan" stopIfTrue="1">
      <formula>$F$7</formula>
    </cfRule>
  </conditionalFormatting>
  <conditionalFormatting sqref="F15">
    <cfRule type="cellIs" priority="11" dxfId="4" operator="greaterThan" stopIfTrue="1">
      <formula>$F$14</formula>
    </cfRule>
  </conditionalFormatting>
  <conditionalFormatting sqref="F9">
    <cfRule type="cellIs" priority="10" dxfId="25" operator="greaterThan">
      <formula>$F$7</formula>
    </cfRule>
  </conditionalFormatting>
  <conditionalFormatting sqref="F10">
    <cfRule type="cellIs" priority="9" dxfId="0" operator="greaterThan">
      <formula>$F$9</formula>
    </cfRule>
  </conditionalFormatting>
  <conditionalFormatting sqref="F22">
    <cfRule type="cellIs" priority="8" dxfId="0" operator="greaterThan">
      <formula>$F$21</formula>
    </cfRule>
  </conditionalFormatting>
  <conditionalFormatting sqref="F20">
    <cfRule type="cellIs" priority="7" dxfId="0" operator="greaterThan">
      <formula>$F$19</formula>
    </cfRule>
  </conditionalFormatting>
  <conditionalFormatting sqref="G8:H8">
    <cfRule type="cellIs" priority="6" dxfId="4" operator="greaterThan" stopIfTrue="1">
      <formula>$F$7</formula>
    </cfRule>
  </conditionalFormatting>
  <conditionalFormatting sqref="G15:H15">
    <cfRule type="cellIs" priority="5" dxfId="4" operator="greaterThan" stopIfTrue="1">
      <formula>$F$14</formula>
    </cfRule>
  </conditionalFormatting>
  <conditionalFormatting sqref="G9:H9">
    <cfRule type="cellIs" priority="4" dxfId="25" operator="greaterThan">
      <formula>$F$7</formula>
    </cfRule>
  </conditionalFormatting>
  <conditionalFormatting sqref="G10:H10">
    <cfRule type="cellIs" priority="3" dxfId="0" operator="greaterThan">
      <formula>$F$9</formula>
    </cfRule>
  </conditionalFormatting>
  <conditionalFormatting sqref="G22:H22">
    <cfRule type="cellIs" priority="2" dxfId="0" operator="greaterThan">
      <formula>$F$21</formula>
    </cfRule>
  </conditionalFormatting>
  <conditionalFormatting sqref="G20:H20">
    <cfRule type="cellIs" priority="1" dxfId="0" operator="greaterThan">
      <formula>$F$19</formula>
    </cfRule>
  </conditionalFormatting>
  <dataValidations count="2">
    <dataValidation type="custom" allowBlank="1" showInputMessage="1" showErrorMessage="1" errorTitle="Znaki po przecinku" error="Wpisujemy bez miejsc po przecinku." sqref="F7:F16">
      <formula1>MOD(F7,1)=0</formula1>
    </dataValidation>
    <dataValidation type="custom" allowBlank="1" showInputMessage="1" showErrorMessage="1" errorTitle="Znaki po przecinku" error="Wpisana wartość może mieć wyłącznie 1 znak po przecinku." sqref="F17:F22">
      <formula1>MOD(F17*10,1)=0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0" r:id="rId3"/>
  <headerFooter>
    <oddFooter>&amp;C6/6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M.JAKUBIK</dc:creator>
  <cp:keywords/>
  <dc:description/>
  <cp:lastModifiedBy>AM</cp:lastModifiedBy>
  <cp:lastPrinted>2014-12-19T08:10:23Z</cp:lastPrinted>
  <dcterms:created xsi:type="dcterms:W3CDTF">2014-12-10T07:06:50Z</dcterms:created>
  <dcterms:modified xsi:type="dcterms:W3CDTF">2015-01-07T08:00:19Z</dcterms:modified>
  <cp:category/>
  <cp:version/>
  <cp:contentType/>
  <cp:contentStatus/>
</cp:coreProperties>
</file>