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MED\Desktop\SENAT\uchwały Senatu 18.12.2019 r\podjęte\"/>
    </mc:Choice>
  </mc:AlternateContent>
  <bookViews>
    <workbookView xWindow="0" yWindow="0" windowWidth="28800" windowHeight="12330"/>
  </bookViews>
  <sheets>
    <sheet name="dział I" sheetId="1" r:id="rId1"/>
    <sheet name="dzial II" sheetId="3" r:id="rId2"/>
    <sheet name="dział IV" sheetId="2" r:id="rId3"/>
  </sheets>
  <externalReferences>
    <externalReference r:id="rId4"/>
    <externalReference r:id="rId5"/>
  </externalReferenc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3" l="1"/>
  <c r="D19" i="3"/>
  <c r="D20" i="3" s="1"/>
  <c r="D21" i="3" s="1"/>
  <c r="D22" i="3" s="1"/>
  <c r="D23" i="3" s="1"/>
  <c r="D24" i="3" s="1"/>
  <c r="D25" i="3" s="1"/>
  <c r="D26" i="3" s="1"/>
  <c r="D27" i="3" s="1"/>
  <c r="E13" i="3"/>
  <c r="E12" i="3" s="1"/>
  <c r="E8" i="3"/>
  <c r="E26" i="3" s="1"/>
  <c r="E27" i="3" s="1"/>
  <c r="A1" i="3"/>
  <c r="E13" i="1" l="1"/>
  <c r="E45" i="1"/>
  <c r="E47" i="1"/>
  <c r="E48" i="1"/>
  <c r="E37" i="1"/>
  <c r="F11" i="2" l="1"/>
  <c r="F12" i="2"/>
  <c r="F13" i="2"/>
  <c r="F14" i="2"/>
  <c r="F15" i="2"/>
  <c r="H15" i="2"/>
  <c r="I10" i="2"/>
  <c r="I9" i="2" s="1"/>
  <c r="G10" i="2"/>
  <c r="G9" i="2" s="1"/>
  <c r="E10" i="2"/>
  <c r="E9" i="2"/>
  <c r="E54" i="1"/>
  <c r="E56" i="1" s="1"/>
  <c r="E40" i="1" s="1"/>
  <c r="E39" i="1" s="1"/>
  <c r="E28" i="1"/>
  <c r="E12" i="1"/>
  <c r="F10" i="2" l="1"/>
  <c r="F9" i="2" s="1"/>
  <c r="E46" i="1" s="1"/>
  <c r="H10" i="2"/>
  <c r="H9" i="2" s="1"/>
  <c r="E11" i="1"/>
  <c r="E64" i="1" s="1"/>
  <c r="E69" i="1" s="1"/>
  <c r="E72" i="1" s="1"/>
</calcChain>
</file>

<file path=xl/comments1.xml><?xml version="1.0" encoding="utf-8"?>
<comments xmlns="http://schemas.openxmlformats.org/spreadsheetml/2006/main">
  <authors>
    <author>Jagielski Piotr</author>
    <author>Piotr Jagielski</author>
    <author>Żarnowska Hanna</author>
  </authors>
  <commentList>
    <comment ref="E33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komórki nie może być większa niż wykazana w wierszu 22.</t>
        </r>
      </text>
    </comment>
    <comment ref="E46" authorId="1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Uczelnia wypłaca wynagrodzenia z innych tytułów niż wynikające ze stosunku pracy. Kwota wpisana nie może być równa lub większa niż wpisana w wierszu 30.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wiersza nie może być mniejsza niż suma wierszy 33 i 35-37.</t>
        </r>
      </text>
    </comment>
    <comment ref="E52" authorId="2" shapeId="0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należy wykazac stypendia, o których mowa w art. 209 ust. 1 ustawy Prawo o szkolnictwie wyższym i nauce, w tym zwiększenie, o którym mowa w art. 209 ust. 7</t>
        </r>
      </text>
    </comment>
    <comment ref="E56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Wartść nie może być mniejsza niż suma wierszy 42 i 43</t>
        </r>
      </text>
    </comment>
  </commentList>
</comments>
</file>

<file path=xl/comments2.xml><?xml version="1.0" encoding="utf-8"?>
<comments xmlns="http://schemas.openxmlformats.org/spreadsheetml/2006/main">
  <authors>
    <author>Piotr Jagielski</author>
  </authors>
  <commentList>
    <comment ref="H10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1 ustawy - Prawo o szkolnictwie wyższym i nauce.
Naliczenie wedle wzoru:
 2% x (wynagrodzenia osobowe x (100/102)) - zaokrąglone do 1 miejsca po przecinku.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2 ustawy - Prawo o szkolnictwie wyższym i nauce.
Naliczenie wedle wzoru:
 1% x (wynagrodzenia osobowe x (100/101)) - zaokrąglone do 1 miejsca po przecinku.</t>
        </r>
      </text>
    </comment>
  </commentList>
</comments>
</file>

<file path=xl/sharedStrings.xml><?xml version="1.0" encoding="utf-8"?>
<sst xmlns="http://schemas.openxmlformats.org/spreadsheetml/2006/main" count="169" uniqueCount="133">
  <si>
    <t>………………..………………….</t>
  </si>
  <si>
    <t xml:space="preserve">         (pieczątka uczelni)</t>
  </si>
  <si>
    <t xml:space="preserve">Uniwersytet Medyczny im. Piastów Ślaskich we Wrocławiu </t>
  </si>
  <si>
    <t>nazwa uczelni</t>
  </si>
  <si>
    <r>
      <t>Dział I. Rachunek zysków i strat</t>
    </r>
    <r>
      <rPr>
        <sz val="12"/>
        <rFont val="Times New Roman"/>
        <family val="1"/>
        <charset val="238"/>
      </rPr>
      <t xml:space="preserve">   –   w tysiącach złotych z jednym znakiem po przecinku</t>
    </r>
  </si>
  <si>
    <t xml:space="preserve"> </t>
  </si>
  <si>
    <t>WYSZCZEGÓLNIENIE</t>
  </si>
  <si>
    <r>
      <t>A.  Przychody z działalności operacyjnej</t>
    </r>
    <r>
      <rPr>
        <sz val="14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(02+18)</t>
    </r>
  </si>
  <si>
    <t>01</t>
  </si>
  <si>
    <r>
      <t xml:space="preserve">Przychody z </t>
    </r>
    <r>
      <rPr>
        <b/>
        <sz val="12"/>
        <color indexed="8"/>
        <rFont val="Times New Roman"/>
        <family val="1"/>
        <charset val="238"/>
      </rPr>
      <t>podstawowej</t>
    </r>
    <r>
      <rPr>
        <b/>
        <sz val="12"/>
        <rFont val="Times New Roman"/>
        <family val="1"/>
        <charset val="238"/>
      </rPr>
      <t xml:space="preserve"> działalności operacyjnej</t>
    </r>
    <r>
      <rPr>
        <sz val="12"/>
        <rFont val="Times New Roman"/>
        <family val="1"/>
        <charset val="238"/>
      </rPr>
      <t xml:space="preserve"> (03+04+05+06+08+09+10+12+13+14+16+17)</t>
    </r>
  </si>
  <si>
    <t>02</t>
  </si>
  <si>
    <t>Subwencja na utrzymanie potencjału dydaktycznego i badawczego</t>
  </si>
  <si>
    <t>03</t>
  </si>
  <si>
    <t>Dotacje z budżetu państwa</t>
  </si>
  <si>
    <t>04</t>
  </si>
  <si>
    <t>Środki z budżetów jednostek samorządu terytorialnego lub ich związków</t>
  </si>
  <si>
    <t>05</t>
  </si>
  <si>
    <t>Opłaty za świadczone usługi edukacyjne</t>
  </si>
  <si>
    <t>06</t>
  </si>
  <si>
    <t>w tym na studiach niestacjonarnych</t>
  </si>
  <si>
    <t>07</t>
  </si>
  <si>
    <t xml:space="preserve">Środki na realizację projektów finansowanych przez Narodowe Centrum Badań i Rozwoju </t>
  </si>
  <si>
    <t>08</t>
  </si>
  <si>
    <t>Środki na realizację projektów finansowanych przez Narodowe Centrum Nauki</t>
  </si>
  <si>
    <t>09</t>
  </si>
  <si>
    <t>Środki na realizację przedsięwzięć współfinansowanych ze środków pochodzących ze źródeł zagranicznych</t>
  </si>
  <si>
    <t>10</t>
  </si>
  <si>
    <t>w tym środki pochodzące ze źródeł zagranicznych, niepodlegające zwrotowi</t>
  </si>
  <si>
    <t>11</t>
  </si>
  <si>
    <t>Sprzedaż pozostałych prac i usług badawczych i rozwojowych</t>
  </si>
  <si>
    <t>12</t>
  </si>
  <si>
    <t>Środki na realizację programów lub przedsięwzięć ustanowionych przez ministra właściwego do spraw szkolnictwa wyższego i nauki</t>
  </si>
  <si>
    <t>13</t>
  </si>
  <si>
    <t>Pozostałe przychody z podstawowej działalności operacyjnej</t>
  </si>
  <si>
    <t>14</t>
  </si>
  <si>
    <t>w tym opłaty za korzystanie z domów i stołówek studenckich</t>
  </si>
  <si>
    <t>15</t>
  </si>
  <si>
    <t>Przychody ogółem z działalności gospodarczej wyodrębnionej</t>
  </si>
  <si>
    <t>16</t>
  </si>
  <si>
    <t>Koszt wytworzenia świadczeń na własne potrzeby jednostki</t>
  </si>
  <si>
    <t>17</t>
  </si>
  <si>
    <r>
      <t xml:space="preserve">Pozostałe przychody  </t>
    </r>
    <r>
      <rPr>
        <sz val="12"/>
        <rFont val="Times New Roman"/>
        <family val="1"/>
        <charset val="238"/>
      </rPr>
      <t>(19+20)</t>
    </r>
  </si>
  <si>
    <t>18</t>
  </si>
  <si>
    <t>Przychody ze sprzedaży towarów i materiałów</t>
  </si>
  <si>
    <t>19</t>
  </si>
  <si>
    <t>Pozostałe przychody operacyjne (21+22)</t>
  </si>
  <si>
    <t>20</t>
  </si>
  <si>
    <t>z tego</t>
  </si>
  <si>
    <t>zysk z tytułu rozchodu niefinansowych aktywów trwałych</t>
  </si>
  <si>
    <t>21</t>
  </si>
  <si>
    <t>inne pozostałe przychody operacyjne</t>
  </si>
  <si>
    <t>22</t>
  </si>
  <si>
    <t>w tym równowartość rocznych odpisów amortyzacyjnych środków trwałych oraz wartości niematerialnych i prawnych sfinansowanych z dotacji celowych, subwencji, a także otrzymanych nieodpłatnie z innych źródeł</t>
  </si>
  <si>
    <r>
      <t>cd. działu I.  Rachunek zysków i strat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</si>
  <si>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r>
      <t xml:space="preserve">B. Koszty działalności operacyjnej </t>
    </r>
    <r>
      <rPr>
        <sz val="14"/>
        <rFont val="Times New Roman"/>
        <family val="1"/>
        <charset val="238"/>
      </rPr>
      <t>(25+44)</t>
    </r>
  </si>
  <si>
    <r>
      <t xml:space="preserve">Koszty podstawowej działalności operacyjnej </t>
    </r>
    <r>
      <rPr>
        <sz val="12"/>
        <rFont val="Times New Roman"/>
        <family val="1"/>
        <charset val="238"/>
      </rPr>
      <t xml:space="preserve"> (41)</t>
    </r>
  </si>
  <si>
    <t>Amortyzacja</t>
  </si>
  <si>
    <t>Zużycie materiałów i energii</t>
  </si>
  <si>
    <t>Usługi obce</t>
  </si>
  <si>
    <t>Podatki i opłaty</t>
  </si>
  <si>
    <t>Wynagrodzenia</t>
  </si>
  <si>
    <t>w tym wynikające ze stosunku pracy</t>
  </si>
  <si>
    <t>Ubezpieczenia społeczne i inne świadczenia</t>
  </si>
  <si>
    <t>w tym</t>
  </si>
  <si>
    <t>składki z tytułu ubezpieczeń społecznych i funduszu pracy</t>
  </si>
  <si>
    <t xml:space="preserve">w tym </t>
  </si>
  <si>
    <t>składki z tytułu ubezpieczeń społecznych wypłacane od stypendiów doktoranckich w szkołach doktorskich</t>
  </si>
  <si>
    <t>odpis na zakładowy fundusz świadczeń socjalnych</t>
  </si>
  <si>
    <t>odpis na własny fundusz na stypendia</t>
  </si>
  <si>
    <t>stypendia doktoranckie w szkołach doktorskich</t>
  </si>
  <si>
    <t>Pozostałe koszty rodzajowe</t>
  </si>
  <si>
    <t>Ogółem koszty rodzajowe (26+27+28+29+30+32+38)</t>
  </si>
  <si>
    <t>Zmiana stanu produktów (zwiększenia – wartość ujemna, zmniejszenia − wartość dodatnia)</t>
  </si>
  <si>
    <t>Ogółem koszty własne podstawowej działalności operacyjnej (39+40)</t>
  </si>
  <si>
    <t>koszty utrzymania domów i stołówek studenckich</t>
  </si>
  <si>
    <t>koszty działalności gospodarczej wyodrębnionej</t>
  </si>
  <si>
    <r>
      <t xml:space="preserve">Pozostałe koszty </t>
    </r>
    <r>
      <rPr>
        <sz val="12"/>
        <rFont val="Times New Roman"/>
        <family val="1"/>
        <charset val="238"/>
      </rPr>
      <t>(45+46)</t>
    </r>
  </si>
  <si>
    <t xml:space="preserve">Wartość sprzedanych towarów i materiałów </t>
  </si>
  <si>
    <t>Pozostałe koszty operacyjne (47+48)</t>
  </si>
  <si>
    <t>strata z tytułu rozchodu niefinansowych aktywów trwałych</t>
  </si>
  <si>
    <t>inne pozostałe koszty operacyjne</t>
  </si>
  <si>
    <r>
      <t xml:space="preserve">C. Zysk (strata) z działalności operacyjnej </t>
    </r>
    <r>
      <rPr>
        <sz val="14"/>
        <rFont val="Times New Roman"/>
        <family val="1"/>
        <charset val="238"/>
      </rPr>
      <t xml:space="preserve"> (01</t>
    </r>
    <r>
      <rPr>
        <sz val="14"/>
        <rFont val="Calibri"/>
        <family val="2"/>
        <charset val="238"/>
      </rPr>
      <t>−</t>
    </r>
    <r>
      <rPr>
        <sz val="14"/>
        <rFont val="Times New Roman"/>
        <family val="1"/>
        <charset val="238"/>
      </rPr>
      <t>24)</t>
    </r>
  </si>
  <si>
    <t>D. Przychody finansowe</t>
  </si>
  <si>
    <t xml:space="preserve">w tym odsetki uzyskane </t>
  </si>
  <si>
    <t>E. Koszty finansowe</t>
  </si>
  <si>
    <t>w tym odsetki zapłacone</t>
  </si>
  <si>
    <r>
      <t xml:space="preserve">F. Zysk (strata) brutto </t>
    </r>
    <r>
      <rPr>
        <sz val="14"/>
        <rFont val="Times New Roman"/>
        <family val="1"/>
        <charset val="238"/>
      </rPr>
      <t>(49+50-52)</t>
    </r>
  </si>
  <si>
    <t>G.  Podatek dochodowy</t>
  </si>
  <si>
    <t>H.  Pozostałe obowiązkowe zmniejszenia zysku (zwiększenia straty)</t>
  </si>
  <si>
    <r>
      <t xml:space="preserve">I. Zysk (strata) netto </t>
    </r>
    <r>
      <rPr>
        <sz val="14"/>
        <rFont val="Times New Roman"/>
        <family val="1"/>
        <charset val="238"/>
      </rPr>
      <t>(54-55-56)</t>
    </r>
  </si>
  <si>
    <t>Prowizorium na rok 2020</t>
  </si>
  <si>
    <t>Prowizorium - wstępny plan rzeczowo-finansowy na rok 2020</t>
  </si>
  <si>
    <t xml:space="preserve">Dział IV. Zatrudnienie i wynagrodzenia w grupach stanowisk </t>
  </si>
  <si>
    <t>Wyszczególnienie</t>
  </si>
  <si>
    <t>Zatrudnienie</t>
  </si>
  <si>
    <t>Wynagrodzenia wynikające ze stosunku pracy 
(4+6)</t>
  </si>
  <si>
    <t>osobowe</t>
  </si>
  <si>
    <t>dodatkowe wynagrodzenie roczne</t>
  </si>
  <si>
    <t>nagrody rektora</t>
  </si>
  <si>
    <t xml:space="preserve"> Razem </t>
  </si>
  <si>
    <t>Nauczyciele akademiccy</t>
  </si>
  <si>
    <t>z tego 
w grupach stanowisk</t>
  </si>
  <si>
    <t>profesorów</t>
  </si>
  <si>
    <t>profesorów uczelni</t>
  </si>
  <si>
    <t>adiunktów</t>
  </si>
  <si>
    <t>asystentów</t>
  </si>
  <si>
    <t>Pracownicy niebędący nauczycielami akademickimi</t>
  </si>
  <si>
    <t>Należy podać:</t>
  </si>
  <si>
    <t xml:space="preserve">- przeciętne zatrudnienie w przeliczeniu na pełne etaty, z jednym znakiem po przecinku, </t>
  </si>
  <si>
    <r>
      <t xml:space="preserve">- przeciętne zatrudnienie w miesiącu należy obliczyć metodą </t>
    </r>
    <r>
      <rPr>
        <b/>
        <sz val="9"/>
        <rFont val="Arial"/>
        <family val="2"/>
        <charset val="238"/>
      </rPr>
      <t xml:space="preserve">średniej chronologicznej </t>
    </r>
    <r>
      <rPr>
        <sz val="9"/>
        <rFont val="Arial"/>
        <family val="2"/>
        <charset val="238"/>
      </rPr>
      <t>(zgodnie z metodyką określoną w formularzu GUS Z-06),</t>
    </r>
  </si>
  <si>
    <r>
      <t xml:space="preserve">- wynagrodzenia w </t>
    </r>
    <r>
      <rPr>
        <b/>
        <sz val="9"/>
        <rFont val="Arial"/>
        <family val="2"/>
        <charset val="238"/>
      </rPr>
      <t>tysiącach złotych,</t>
    </r>
    <r>
      <rPr>
        <sz val="9"/>
        <rFont val="Arial"/>
        <family val="2"/>
        <charset val="238"/>
      </rPr>
      <t xml:space="preserve"> z jednym znakiem po przecinku.</t>
    </r>
  </si>
  <si>
    <t>Prowizorium na 2020</t>
  </si>
  <si>
    <t>Dział II. Fundusz stypendialny –  w tysiącach złotych z jednym znakiem po przecinku</t>
  </si>
  <si>
    <t>Prowizorium na 2020 rok</t>
  </si>
  <si>
    <t>stan funduszu na początek roku</t>
  </si>
  <si>
    <t>w tym z dotacji budżetu państwa</t>
  </si>
  <si>
    <t>zwiększenia ogółem (04+06)</t>
  </si>
  <si>
    <t>dotacja z budżetu państwa</t>
  </si>
  <si>
    <t>w tym przeznaczona na pomoc dla doktorantów</t>
  </si>
  <si>
    <t>inne przychody</t>
  </si>
  <si>
    <t>zmniejszenia ogółem (08+14)</t>
  </si>
  <si>
    <t>dla studentów (09+10+11+12+13)</t>
  </si>
  <si>
    <t xml:space="preserve">stypendia socjalne </t>
  </si>
  <si>
    <t>stypendia specjalne dla osób niepełnosprawnych/ stypendia dla osób niepełnosprawnych</t>
  </si>
  <si>
    <t>stypendia rektora dla najlepszych studentów/ stypendia rektora</t>
  </si>
  <si>
    <t>stypendia ministra za wybitne osiągnięcia/ stypendia ministra dla studentów za znaczące osiągnięcia</t>
  </si>
  <si>
    <t>zapomogi</t>
  </si>
  <si>
    <t>dla doktorantów (15+16+17+18+19)</t>
  </si>
  <si>
    <t>stypendia dla najlepszych doktorantów/ stypendia rektora</t>
  </si>
  <si>
    <t>stypendia ministra za wybitne osiągnięcia</t>
  </si>
  <si>
    <t>Zmiany funduszu z tytułu korekt (+/-)</t>
  </si>
  <si>
    <t>Stan funduszu na koniec okresu sprawozdawczego (01+03−07+20)</t>
  </si>
  <si>
    <t xml:space="preserve">załącznik nr 1 do uchwały nr 2102            Senatu Uniwersytetu Medycznego we Wrocławiu z dnia 18 grudnia 2019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</si>
</sst>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000"/>
    <numFmt numFmtId="166" formatCode="0.000"/>
  </numFmts>
  <fonts count="32"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Times New Roman"/>
      <family val="1"/>
      <charset val="238"/>
    </font>
    <font>
      <sz val="18"/>
      <name val="Arial"/>
      <family val="2"/>
      <charset val="238"/>
    </font>
    <font>
      <b/>
      <sz val="14"/>
      <name val="Times New Roman"/>
      <family val="1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4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4"/>
      <name val="Arial"/>
      <family val="2"/>
      <charset val="238"/>
    </font>
    <font>
      <sz val="14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20"/>
      <name val="Times New Roman CE"/>
      <family val="1"/>
      <charset val="238"/>
    </font>
    <font>
      <b/>
      <sz val="20"/>
      <name val="Times New Roman"/>
      <family val="1"/>
      <charset val="238"/>
    </font>
    <font>
      <sz val="9"/>
      <name val="Arial"/>
      <family val="2"/>
      <charset val="238"/>
    </font>
    <font>
      <sz val="9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2"/>
      <name val="Arial"/>
      <family val="2"/>
      <charset val="238"/>
    </font>
    <font>
      <u/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261">
    <xf numFmtId="0" fontId="0" fillId="0" borderId="0" xfId="0"/>
    <xf numFmtId="0" fontId="2" fillId="0" borderId="0" xfId="1" applyAlignment="1" applyProtection="1">
      <alignment horizontal="center"/>
    </xf>
    <xf numFmtId="0" fontId="2" fillId="0" borderId="0" xfId="1" applyProtection="1">
      <protection locked="0"/>
    </xf>
    <xf numFmtId="0" fontId="2" fillId="0" borderId="0" xfId="1" applyBorder="1" applyProtection="1">
      <protection locked="0"/>
    </xf>
    <xf numFmtId="0" fontId="2" fillId="0" borderId="0" xfId="1" applyProtection="1"/>
    <xf numFmtId="0" fontId="6" fillId="0" borderId="0" xfId="1" applyFont="1" applyProtection="1">
      <protection locked="0"/>
    </xf>
    <xf numFmtId="0" fontId="6" fillId="0" borderId="0" xfId="1" applyFont="1" applyBorder="1" applyProtection="1">
      <protection locked="0"/>
    </xf>
    <xf numFmtId="0" fontId="7" fillId="0" borderId="0" xfId="1" applyFont="1" applyAlignment="1" applyProtection="1">
      <alignment horizontal="center" vertical="center" wrapText="1"/>
    </xf>
    <xf numFmtId="0" fontId="8" fillId="0" borderId="0" xfId="1" applyFont="1" applyAlignment="1" applyProtection="1">
      <alignment horizontal="center"/>
    </xf>
    <xf numFmtId="0" fontId="8" fillId="0" borderId="0" xfId="1" applyFont="1" applyAlignment="1" applyProtection="1">
      <alignment horizontal="center"/>
      <protection locked="0"/>
    </xf>
    <xf numFmtId="0" fontId="9" fillId="0" borderId="0" xfId="1" applyFont="1" applyAlignment="1" applyProtection="1">
      <alignment horizontal="left" vertical="center"/>
    </xf>
    <xf numFmtId="0" fontId="2" fillId="0" borderId="0" xfId="1" applyAlignment="1" applyProtection="1">
      <alignment wrapText="1"/>
    </xf>
    <xf numFmtId="0" fontId="2" fillId="0" borderId="0" xfId="1" applyFont="1" applyBorder="1" applyProtection="1">
      <protection locked="0"/>
    </xf>
    <xf numFmtId="0" fontId="10" fillId="0" borderId="3" xfId="2" applyFont="1" applyBorder="1" applyAlignment="1" applyProtection="1">
      <alignment horizontal="center" vertical="center" wrapText="1"/>
    </xf>
    <xf numFmtId="164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9" xfId="1" applyFont="1" applyBorder="1" applyAlignment="1" applyProtection="1">
      <alignment horizontal="center" vertical="center"/>
    </xf>
    <xf numFmtId="0" fontId="13" fillId="0" borderId="0" xfId="1" applyFont="1" applyProtection="1">
      <protection locked="0"/>
    </xf>
    <xf numFmtId="0" fontId="14" fillId="0" borderId="0" xfId="1" applyFont="1" applyProtection="1">
      <protection locked="0"/>
    </xf>
    <xf numFmtId="0" fontId="10" fillId="0" borderId="8" xfId="1" quotePrefix="1" applyFont="1" applyFill="1" applyBorder="1" applyAlignment="1" applyProtection="1">
      <alignment horizontal="center" vertical="center" wrapText="1"/>
    </xf>
    <xf numFmtId="164" fontId="4" fillId="0" borderId="9" xfId="1" quotePrefix="1" applyNumberFormat="1" applyFont="1" applyFill="1" applyBorder="1" applyAlignment="1" applyProtection="1">
      <alignment horizontal="right" vertical="center" wrapText="1"/>
    </xf>
    <xf numFmtId="164" fontId="3" fillId="0" borderId="0" xfId="1" applyNumberFormat="1" applyFont="1" applyProtection="1">
      <protection locked="0"/>
    </xf>
    <xf numFmtId="164" fontId="17" fillId="0" borderId="9" xfId="1" applyNumberFormat="1" applyFont="1" applyFill="1" applyBorder="1" applyAlignment="1" applyProtection="1">
      <alignment horizontal="right" vertical="center"/>
    </xf>
    <xf numFmtId="4" fontId="2" fillId="0" borderId="0" xfId="1" applyNumberFormat="1" applyAlignment="1" applyProtection="1">
      <alignment wrapText="1"/>
      <protection locked="0"/>
    </xf>
    <xf numFmtId="0" fontId="3" fillId="0" borderId="0" xfId="1" applyFont="1" applyProtection="1">
      <protection locked="0"/>
    </xf>
    <xf numFmtId="164" fontId="17" fillId="0" borderId="9" xfId="1" applyNumberFormat="1" applyFont="1" applyFill="1" applyBorder="1" applyAlignment="1" applyProtection="1">
      <alignment horizontal="right" vertical="center" wrapText="1"/>
      <protection locked="0"/>
    </xf>
    <xf numFmtId="0" fontId="10" fillId="0" borderId="6" xfId="1" quotePrefix="1" applyFont="1" applyFill="1" applyBorder="1" applyAlignment="1" applyProtection="1">
      <alignment horizontal="center" vertical="center" wrapText="1"/>
    </xf>
    <xf numFmtId="164" fontId="17" fillId="0" borderId="9" xfId="1" applyNumberFormat="1" applyFont="1" applyFill="1" applyBorder="1" applyAlignment="1" applyProtection="1">
      <alignment horizontal="right" vertical="center"/>
      <protection locked="0"/>
    </xf>
    <xf numFmtId="0" fontId="2" fillId="0" borderId="0" xfId="1" applyAlignment="1" applyProtection="1">
      <alignment wrapText="1"/>
      <protection locked="0"/>
    </xf>
    <xf numFmtId="4" fontId="2" fillId="0" borderId="0" xfId="1" applyNumberFormat="1" applyProtection="1">
      <protection locked="0"/>
    </xf>
    <xf numFmtId="10" fontId="2" fillId="0" borderId="0" xfId="1" applyNumberFormat="1" applyProtection="1">
      <protection locked="0"/>
    </xf>
    <xf numFmtId="164" fontId="17" fillId="0" borderId="9" xfId="1" applyNumberFormat="1" applyFont="1" applyFill="1" applyBorder="1" applyAlignment="1" applyProtection="1">
      <alignment horizontal="right" vertical="center" wrapText="1"/>
    </xf>
    <xf numFmtId="0" fontId="2" fillId="0" borderId="0" xfId="1" applyAlignment="1" applyProtection="1">
      <alignment vertical="center"/>
      <protection locked="0"/>
    </xf>
    <xf numFmtId="164" fontId="17" fillId="0" borderId="14" xfId="1" applyNumberFormat="1" applyFont="1" applyFill="1" applyBorder="1" applyAlignment="1" applyProtection="1">
      <alignment horizontal="right" vertical="center"/>
    </xf>
    <xf numFmtId="0" fontId="10" fillId="0" borderId="13" xfId="1" quotePrefix="1" applyFont="1" applyFill="1" applyBorder="1" applyAlignment="1" applyProtection="1">
      <alignment horizontal="center" vertical="center" wrapText="1"/>
    </xf>
    <xf numFmtId="0" fontId="10" fillId="0" borderId="18" xfId="1" quotePrefix="1" applyFont="1" applyFill="1" applyBorder="1" applyAlignment="1" applyProtection="1">
      <alignment horizontal="center" vertical="center" wrapText="1"/>
    </xf>
    <xf numFmtId="164" fontId="17" fillId="0" borderId="19" xfId="1" applyNumberFormat="1" applyFont="1" applyFill="1" applyBorder="1" applyAlignment="1" applyProtection="1">
      <alignment horizontal="right" vertical="center"/>
      <protection locked="0"/>
    </xf>
    <xf numFmtId="0" fontId="2" fillId="0" borderId="0" xfId="1" applyFont="1" applyProtection="1">
      <protection locked="0"/>
    </xf>
    <xf numFmtId="0" fontId="10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left" wrapText="1"/>
    </xf>
    <xf numFmtId="0" fontId="10" fillId="0" borderId="8" xfId="1" applyFont="1" applyFill="1" applyBorder="1" applyAlignment="1" applyProtection="1">
      <alignment horizontal="center" vertical="center" wrapText="1"/>
    </xf>
    <xf numFmtId="164" fontId="17" fillId="0" borderId="9" xfId="1" applyNumberFormat="1" applyFont="1" applyFill="1" applyBorder="1" applyAlignment="1" applyProtection="1">
      <alignment vertical="center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164" fontId="17" fillId="0" borderId="9" xfId="1" applyNumberFormat="1" applyFont="1" applyFill="1" applyBorder="1" applyAlignment="1" applyProtection="1">
      <alignment vertical="center"/>
    </xf>
    <xf numFmtId="0" fontId="2" fillId="0" borderId="0" xfId="1" quotePrefix="1" applyFont="1" applyProtection="1">
      <protection locked="0"/>
    </xf>
    <xf numFmtId="164" fontId="17" fillId="0" borderId="9" xfId="0" applyNumberFormat="1" applyFont="1" applyBorder="1" applyAlignment="1" applyProtection="1">
      <alignment horizontal="right"/>
      <protection locked="0"/>
    </xf>
    <xf numFmtId="164" fontId="17" fillId="0" borderId="9" xfId="1" applyNumberFormat="1" applyFont="1" applyFill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left" vertical="center" wrapText="1"/>
      <protection locked="0"/>
    </xf>
    <xf numFmtId="164" fontId="4" fillId="0" borderId="9" xfId="1" applyNumberFormat="1" applyFont="1" applyFill="1" applyBorder="1" applyAlignment="1" applyProtection="1">
      <alignment vertical="center" wrapText="1"/>
    </xf>
    <xf numFmtId="0" fontId="10" fillId="0" borderId="18" xfId="1" applyFont="1" applyFill="1" applyBorder="1" applyAlignment="1" applyProtection="1">
      <alignment horizontal="center" vertical="center" wrapText="1"/>
    </xf>
    <xf numFmtId="164" fontId="4" fillId="0" borderId="19" xfId="1" applyNumberFormat="1" applyFont="1" applyFill="1" applyBorder="1" applyAlignment="1" applyProtection="1">
      <alignment vertical="center" wrapText="1"/>
    </xf>
    <xf numFmtId="0" fontId="2" fillId="0" borderId="0" xfId="1" applyFill="1" applyAlignment="1" applyProtection="1">
      <alignment horizontal="center" vertical="center" wrapText="1"/>
      <protection locked="0"/>
    </xf>
    <xf numFmtId="0" fontId="2" fillId="0" borderId="0" xfId="1" applyFill="1" applyAlignment="1" applyProtection="1">
      <alignment wrapText="1"/>
      <protection locked="0"/>
    </xf>
    <xf numFmtId="0" fontId="2" fillId="0" borderId="0" xfId="1" applyFill="1" applyAlignment="1" applyProtection="1">
      <alignment horizontal="center"/>
      <protection locked="0"/>
    </xf>
    <xf numFmtId="164" fontId="2" fillId="0" borderId="0" xfId="1" applyNumberFormat="1" applyProtection="1">
      <protection locked="0"/>
    </xf>
    <xf numFmtId="164" fontId="10" fillId="0" borderId="0" xfId="0" applyNumberFormat="1" applyFont="1" applyBorder="1" applyAlignment="1" applyProtection="1">
      <alignment horizontal="left" vertical="center" wrapText="1"/>
      <protection locked="0"/>
    </xf>
    <xf numFmtId="0" fontId="2" fillId="0" borderId="0" xfId="1" applyAlignment="1" applyProtection="1">
      <alignment horizontal="center" vertical="center" wrapText="1"/>
      <protection locked="0"/>
    </xf>
    <xf numFmtId="0" fontId="2" fillId="0" borderId="0" xfId="1" applyAlignment="1" applyProtection="1">
      <alignment horizontal="center"/>
      <protection locked="0"/>
    </xf>
    <xf numFmtId="0" fontId="2" fillId="0" borderId="0" xfId="2" applyAlignment="1" applyProtection="1">
      <alignment horizontal="left" vertical="center"/>
    </xf>
    <xf numFmtId="0" fontId="2" fillId="0" borderId="0" xfId="2" applyProtection="1"/>
    <xf numFmtId="0" fontId="2" fillId="0" borderId="0" xfId="2" applyProtection="1">
      <protection locked="0"/>
    </xf>
    <xf numFmtId="0" fontId="23" fillId="0" borderId="0" xfId="2" applyFont="1" applyAlignment="1" applyProtection="1">
      <alignment horizontal="center" vertical="center" textRotation="180"/>
      <protection locked="0"/>
    </xf>
    <xf numFmtId="49" fontId="24" fillId="0" borderId="0" xfId="2" applyNumberFormat="1" applyFont="1" applyBorder="1" applyAlignment="1" applyProtection="1">
      <alignment horizontal="left"/>
      <protection locked="0"/>
    </xf>
    <xf numFmtId="0" fontId="2" fillId="0" borderId="0" xfId="2" applyAlignment="1" applyProtection="1">
      <protection locked="0"/>
    </xf>
    <xf numFmtId="0" fontId="23" fillId="0" borderId="0" xfId="2" applyFont="1" applyAlignment="1" applyProtection="1">
      <alignment horizontal="center" textRotation="180"/>
      <protection locked="0"/>
    </xf>
    <xf numFmtId="0" fontId="25" fillId="0" borderId="0" xfId="2" applyFont="1" applyProtection="1"/>
    <xf numFmtId="0" fontId="26" fillId="0" borderId="0" xfId="2" applyFont="1" applyAlignment="1" applyProtection="1">
      <alignment vertical="center"/>
    </xf>
    <xf numFmtId="0" fontId="26" fillId="0" borderId="0" xfId="2" applyFont="1" applyAlignment="1" applyProtection="1">
      <alignment vertical="center"/>
      <protection locked="0"/>
    </xf>
    <xf numFmtId="0" fontId="25" fillId="0" borderId="0" xfId="2" applyFont="1" applyProtection="1">
      <protection locked="0"/>
    </xf>
    <xf numFmtId="0" fontId="10" fillId="0" borderId="0" xfId="2" applyFont="1" applyBorder="1" applyAlignment="1" applyProtection="1">
      <alignment horizontal="center" vertical="center" wrapText="1"/>
      <protection locked="0"/>
    </xf>
    <xf numFmtId="0" fontId="10" fillId="0" borderId="0" xfId="2" applyFont="1" applyBorder="1" applyAlignment="1" applyProtection="1">
      <alignment horizontal="center" vertical="center"/>
      <protection locked="0"/>
    </xf>
    <xf numFmtId="0" fontId="23" fillId="0" borderId="0" xfId="2" applyFont="1" applyBorder="1" applyAlignment="1" applyProtection="1">
      <alignment horizontal="center" vertical="center" textRotation="180"/>
      <protection locked="0"/>
    </xf>
    <xf numFmtId="0" fontId="10" fillId="0" borderId="39" xfId="2" applyFont="1" applyBorder="1" applyAlignment="1" applyProtection="1">
      <alignment horizontal="center" vertical="center" wrapText="1"/>
    </xf>
    <xf numFmtId="0" fontId="2" fillId="0" borderId="0" xfId="2" applyBorder="1" applyAlignment="1" applyProtection="1">
      <protection locked="0"/>
    </xf>
    <xf numFmtId="0" fontId="10" fillId="0" borderId="23" xfId="2" applyFont="1" applyBorder="1" applyAlignment="1" applyProtection="1">
      <alignment horizontal="center" vertical="center" wrapText="1"/>
    </xf>
    <xf numFmtId="0" fontId="10" fillId="0" borderId="48" xfId="2" applyFont="1" applyBorder="1" applyAlignment="1" applyProtection="1">
      <alignment horizontal="center" vertical="center"/>
    </xf>
    <xf numFmtId="0" fontId="10" fillId="0" borderId="48" xfId="2" applyFont="1" applyBorder="1" applyAlignment="1" applyProtection="1">
      <alignment horizontal="center" vertical="center" wrapText="1"/>
    </xf>
    <xf numFmtId="0" fontId="10" fillId="0" borderId="49" xfId="2" applyFont="1" applyBorder="1" applyAlignment="1" applyProtection="1">
      <alignment horizontal="center" vertical="center" wrapText="1"/>
    </xf>
    <xf numFmtId="0" fontId="10" fillId="0" borderId="43" xfId="2" applyFont="1" applyBorder="1" applyAlignment="1" applyProtection="1">
      <alignment horizontal="center" vertical="center" wrapText="1"/>
    </xf>
    <xf numFmtId="0" fontId="10" fillId="0" borderId="0" xfId="2" applyFont="1" applyFill="1" applyBorder="1" applyAlignment="1" applyProtection="1">
      <alignment horizontal="center" vertical="center"/>
      <protection locked="0"/>
    </xf>
    <xf numFmtId="0" fontId="10" fillId="0" borderId="0" xfId="2" applyFont="1" applyFill="1" applyBorder="1" applyAlignment="1" applyProtection="1">
      <alignment horizontal="center" vertical="center" wrapText="1"/>
      <protection locked="0"/>
    </xf>
    <xf numFmtId="0" fontId="23" fillId="0" borderId="0" xfId="2" applyFont="1" applyFill="1" applyBorder="1" applyAlignment="1" applyProtection="1">
      <alignment horizontal="center" vertical="center" textRotation="180"/>
      <protection locked="0"/>
    </xf>
    <xf numFmtId="0" fontId="2" fillId="0" borderId="0" xfId="2" applyFill="1" applyProtection="1">
      <protection locked="0"/>
    </xf>
    <xf numFmtId="0" fontId="2" fillId="3" borderId="0" xfId="2" applyFill="1" applyProtection="1">
      <protection locked="0"/>
    </xf>
    <xf numFmtId="0" fontId="10" fillId="0" borderId="23" xfId="2" quotePrefix="1" applyFont="1" applyBorder="1" applyAlignment="1" applyProtection="1">
      <alignment horizontal="center" vertical="center" wrapText="1"/>
    </xf>
    <xf numFmtId="164" fontId="4" fillId="0" borderId="23" xfId="2" applyNumberFormat="1" applyFont="1" applyFill="1" applyBorder="1" applyAlignment="1" applyProtection="1">
      <alignment horizontal="right" vertical="center"/>
    </xf>
    <xf numFmtId="164" fontId="4" fillId="0" borderId="23" xfId="2" applyNumberFormat="1" applyFont="1" applyFill="1" applyBorder="1" applyAlignment="1" applyProtection="1">
      <alignment horizontal="right" vertical="center" wrapText="1"/>
    </xf>
    <xf numFmtId="164" fontId="4" fillId="0" borderId="51" xfId="2" applyNumberFormat="1" applyFont="1" applyFill="1" applyBorder="1" applyAlignment="1" applyProtection="1">
      <alignment horizontal="right" vertical="center" wrapText="1"/>
    </xf>
    <xf numFmtId="164" fontId="17" fillId="0" borderId="23" xfId="2" applyNumberFormat="1" applyFont="1" applyFill="1" applyBorder="1" applyAlignment="1" applyProtection="1">
      <alignment horizontal="right" vertical="center" wrapText="1"/>
      <protection locked="0"/>
    </xf>
    <xf numFmtId="164" fontId="10" fillId="0" borderId="0" xfId="2" applyNumberFormat="1" applyFont="1" applyBorder="1" applyAlignment="1" applyProtection="1">
      <alignment horizontal="center" vertical="center"/>
      <protection locked="0"/>
    </xf>
    <xf numFmtId="165" fontId="10" fillId="0" borderId="0" xfId="2" applyNumberFormat="1" applyFont="1" applyBorder="1" applyAlignment="1" applyProtection="1">
      <alignment horizontal="center" vertical="center"/>
      <protection locked="0"/>
    </xf>
    <xf numFmtId="0" fontId="10" fillId="0" borderId="23" xfId="2" applyFont="1" applyBorder="1" applyAlignment="1" applyProtection="1">
      <alignment horizontal="left" vertical="center" wrapText="1"/>
    </xf>
    <xf numFmtId="164" fontId="28" fillId="0" borderId="23" xfId="2" applyNumberFormat="1" applyFont="1" applyFill="1" applyBorder="1" applyAlignment="1" applyProtection="1">
      <alignment horizontal="right" vertical="center" wrapText="1"/>
      <protection locked="0"/>
    </xf>
    <xf numFmtId="164" fontId="17" fillId="0" borderId="23" xfId="2" applyNumberFormat="1" applyFont="1" applyFill="1" applyBorder="1" applyAlignment="1" applyProtection="1">
      <alignment horizontal="right" vertical="center" wrapText="1"/>
    </xf>
    <xf numFmtId="164" fontId="28" fillId="0" borderId="52" xfId="2" applyNumberFormat="1" applyFont="1" applyFill="1" applyBorder="1" applyAlignment="1" applyProtection="1">
      <alignment horizontal="right" vertical="center" wrapText="1"/>
    </xf>
    <xf numFmtId="164" fontId="28" fillId="0" borderId="51" xfId="2" applyNumberFormat="1" applyFont="1" applyFill="1" applyBorder="1" applyAlignment="1" applyProtection="1">
      <alignment horizontal="right" vertical="center" wrapText="1"/>
      <protection locked="0"/>
    </xf>
    <xf numFmtId="166" fontId="10" fillId="0" borderId="0" xfId="2" applyNumberFormat="1" applyFont="1" applyBorder="1" applyAlignment="1" applyProtection="1">
      <alignment horizontal="center" vertical="center"/>
      <protection locked="0"/>
    </xf>
    <xf numFmtId="0" fontId="10" fillId="0" borderId="54" xfId="2" quotePrefix="1" applyFont="1" applyBorder="1" applyAlignment="1" applyProtection="1">
      <alignment horizontal="center" vertical="center" wrapText="1"/>
    </xf>
    <xf numFmtId="164" fontId="8" fillId="0" borderId="54" xfId="2" applyNumberFormat="1" applyFont="1" applyFill="1" applyBorder="1" applyAlignment="1" applyProtection="1">
      <alignment horizontal="right" vertical="center"/>
      <protection locked="0"/>
    </xf>
    <xf numFmtId="164" fontId="4" fillId="0" borderId="54" xfId="2" applyNumberFormat="1" applyFont="1" applyFill="1" applyBorder="1" applyAlignment="1" applyProtection="1">
      <alignment horizontal="right" vertical="center" wrapText="1"/>
    </xf>
    <xf numFmtId="164" fontId="8" fillId="0" borderId="54" xfId="2" applyNumberFormat="1" applyFont="1" applyFill="1" applyBorder="1" applyAlignment="1" applyProtection="1">
      <alignment horizontal="right" vertical="center" wrapText="1"/>
      <protection locked="0"/>
    </xf>
    <xf numFmtId="164" fontId="28" fillId="0" borderId="54" xfId="2" applyNumberFormat="1" applyFont="1" applyFill="1" applyBorder="1" applyAlignment="1" applyProtection="1">
      <alignment horizontal="right" vertical="center" wrapText="1"/>
      <protection locked="0"/>
    </xf>
    <xf numFmtId="164" fontId="28" fillId="0" borderId="55" xfId="2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2" applyFont="1" applyProtection="1"/>
    <xf numFmtId="0" fontId="25" fillId="0" borderId="0" xfId="2" quotePrefix="1" applyFont="1" applyProtection="1"/>
    <xf numFmtId="0" fontId="31" fillId="0" borderId="0" xfId="0" applyFont="1" applyAlignment="1" applyProtection="1">
      <alignment vertical="center"/>
      <protection locked="0"/>
    </xf>
    <xf numFmtId="0" fontId="28" fillId="0" borderId="0" xfId="2" quotePrefix="1" applyFont="1" applyProtection="1">
      <protection locked="0"/>
    </xf>
    <xf numFmtId="4" fontId="10" fillId="0" borderId="0" xfId="2" applyNumberFormat="1" applyFont="1" applyFill="1" applyBorder="1" applyAlignment="1" applyProtection="1">
      <alignment horizontal="center" vertical="center"/>
      <protection locked="0"/>
    </xf>
    <xf numFmtId="164" fontId="10" fillId="0" borderId="0" xfId="2" applyNumberFormat="1" applyFont="1" applyFill="1" applyBorder="1" applyAlignment="1" applyProtection="1">
      <alignment horizontal="center" vertical="center"/>
      <protection locked="0"/>
    </xf>
    <xf numFmtId="0" fontId="2" fillId="0" borderId="0" xfId="1" applyAlignment="1" applyProtection="1">
      <alignment horizontal="left" vertical="center"/>
    </xf>
    <xf numFmtId="0" fontId="1" fillId="0" borderId="0" xfId="3"/>
    <xf numFmtId="0" fontId="9" fillId="0" borderId="0" xfId="1" applyFont="1" applyBorder="1" applyAlignment="1" applyProtection="1">
      <alignment horizontal="left" vertical="center" wrapText="1"/>
    </xf>
    <xf numFmtId="0" fontId="10" fillId="0" borderId="58" xfId="2" applyFont="1" applyBorder="1" applyAlignment="1" applyProtection="1">
      <alignment horizontal="center" vertical="center" wrapText="1"/>
    </xf>
    <xf numFmtId="0" fontId="12" fillId="0" borderId="60" xfId="2" applyFont="1" applyBorder="1" applyAlignment="1" applyProtection="1">
      <alignment horizontal="center" vertical="center"/>
    </xf>
    <xf numFmtId="0" fontId="10" fillId="0" borderId="42" xfId="2" applyFont="1" applyFill="1" applyBorder="1" applyAlignment="1" applyProtection="1">
      <alignment horizontal="center" vertical="center" wrapText="1"/>
    </xf>
    <xf numFmtId="164" fontId="8" fillId="0" borderId="60" xfId="2" applyNumberFormat="1" applyFont="1" applyFill="1" applyBorder="1" applyAlignment="1" applyProtection="1">
      <alignment vertical="center"/>
      <protection locked="0"/>
    </xf>
    <xf numFmtId="0" fontId="10" fillId="0" borderId="42" xfId="2" quotePrefix="1" applyFont="1" applyFill="1" applyBorder="1" applyAlignment="1" applyProtection="1">
      <alignment horizontal="center" vertical="center" wrapText="1"/>
    </xf>
    <xf numFmtId="164" fontId="28" fillId="0" borderId="60" xfId="2" applyNumberFormat="1" applyFont="1" applyFill="1" applyBorder="1" applyAlignment="1" applyProtection="1">
      <alignment horizontal="right" vertical="center" wrapText="1"/>
    </xf>
    <xf numFmtId="164" fontId="28" fillId="0" borderId="60" xfId="2" applyNumberFormat="1" applyFont="1" applyFill="1" applyBorder="1" applyAlignment="1" applyProtection="1">
      <alignment vertical="center"/>
      <protection locked="0"/>
    </xf>
    <xf numFmtId="164" fontId="28" fillId="0" borderId="60" xfId="2" applyNumberFormat="1" applyFont="1" applyFill="1" applyBorder="1" applyAlignment="1" applyProtection="1">
      <alignment vertical="center"/>
    </xf>
    <xf numFmtId="0" fontId="10" fillId="0" borderId="23" xfId="2" applyFont="1" applyFill="1" applyBorder="1" applyAlignment="1" applyProtection="1">
      <alignment vertical="center" wrapText="1"/>
    </xf>
    <xf numFmtId="164" fontId="8" fillId="0" borderId="60" xfId="2" applyNumberFormat="1" applyFont="1" applyFill="1" applyBorder="1" applyAlignment="1" applyProtection="1">
      <alignment horizontal="right" vertical="center" wrapText="1"/>
    </xf>
    <xf numFmtId="0" fontId="10" fillId="0" borderId="54" xfId="2" applyFont="1" applyFill="1" applyBorder="1" applyAlignment="1" applyProtection="1">
      <alignment horizontal="center" vertical="center" wrapText="1"/>
    </xf>
    <xf numFmtId="164" fontId="28" fillId="0" borderId="70" xfId="2" applyNumberFormat="1" applyFont="1" applyFill="1" applyBorder="1" applyAlignment="1" applyProtection="1">
      <alignment vertical="center"/>
      <protection locked="0"/>
    </xf>
    <xf numFmtId="0" fontId="9" fillId="0" borderId="0" xfId="1" applyFont="1" applyBorder="1" applyAlignment="1" applyProtection="1">
      <alignment horizontal="left" vertical="center" wrapText="1"/>
      <protection locked="0"/>
    </xf>
    <xf numFmtId="0" fontId="2" fillId="0" borderId="0" xfId="1" applyFill="1" applyProtection="1">
      <protection locked="0"/>
    </xf>
    <xf numFmtId="0" fontId="13" fillId="0" borderId="0" xfId="1" applyFont="1" applyAlignment="1" applyProtection="1">
      <alignment horizontal="center" vertical="center" wrapText="1"/>
    </xf>
    <xf numFmtId="0" fontId="10" fillId="0" borderId="10" xfId="1" applyFont="1" applyFill="1" applyBorder="1" applyAlignment="1" applyProtection="1">
      <alignment horizontal="left" vertical="center" wrapText="1"/>
    </xf>
    <xf numFmtId="0" fontId="10" fillId="0" borderId="8" xfId="1" applyFont="1" applyFill="1" applyBorder="1" applyAlignment="1" applyProtection="1">
      <alignment horizontal="left" vertical="center" wrapText="1"/>
    </xf>
    <xf numFmtId="0" fontId="3" fillId="0" borderId="0" xfId="1" applyFont="1" applyAlignment="1" applyProtection="1">
      <alignment horizontal="left" wrapText="1"/>
    </xf>
    <xf numFmtId="0" fontId="2" fillId="0" borderId="0" xfId="1" applyAlignment="1" applyProtection="1">
      <alignment horizontal="left" vertical="center" wrapText="1"/>
    </xf>
    <xf numFmtId="0" fontId="4" fillId="0" borderId="0" xfId="1" applyFont="1" applyAlignment="1" applyProtection="1">
      <alignment horizontal="center" vertical="center" wrapText="1"/>
      <protection locked="0"/>
    </xf>
    <xf numFmtId="0" fontId="2" fillId="0" borderId="0" xfId="1" applyAlignment="1" applyProtection="1">
      <alignment horizontal="center" vertical="top" wrapText="1"/>
      <protection locked="0"/>
    </xf>
    <xf numFmtId="0" fontId="5" fillId="0" borderId="0" xfId="1" applyFont="1" applyAlignment="1" applyProtection="1">
      <alignment horizontal="center" vertical="center" wrapText="1"/>
    </xf>
    <xf numFmtId="0" fontId="9" fillId="0" borderId="0" xfId="1" applyFont="1" applyAlignment="1" applyProtection="1">
      <alignment horizontal="left" vertical="center"/>
    </xf>
    <xf numFmtId="0" fontId="11" fillId="0" borderId="1" xfId="1" applyFont="1" applyBorder="1" applyAlignment="1" applyProtection="1">
      <alignment horizontal="center" vertical="center" wrapText="1"/>
    </xf>
    <xf numFmtId="0" fontId="11" fillId="0" borderId="2" xfId="1" applyFont="1" applyBorder="1" applyAlignment="1" applyProtection="1">
      <alignment horizontal="center" vertical="center" wrapText="1"/>
    </xf>
    <xf numFmtId="0" fontId="12" fillId="0" borderId="4" xfId="1" applyFont="1" applyBorder="1" applyAlignment="1" applyProtection="1">
      <alignment horizontal="center" wrapText="1"/>
    </xf>
    <xf numFmtId="0" fontId="12" fillId="0" borderId="5" xfId="1" applyFont="1" applyBorder="1" applyAlignment="1" applyProtection="1">
      <alignment horizontal="center" wrapText="1"/>
    </xf>
    <xf numFmtId="0" fontId="12" fillId="0" borderId="6" xfId="1" applyFont="1" applyBorder="1" applyAlignment="1" applyProtection="1">
      <alignment horizontal="center" wrapText="1"/>
    </xf>
    <xf numFmtId="0" fontId="7" fillId="0" borderId="4" xfId="1" applyFont="1" applyFill="1" applyBorder="1" applyAlignment="1" applyProtection="1">
      <alignment horizontal="left" vertical="center" wrapText="1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9" fillId="0" borderId="4" xfId="1" applyFont="1" applyFill="1" applyBorder="1" applyAlignment="1" applyProtection="1">
      <alignment horizontal="left" vertical="center" wrapText="1"/>
    </xf>
    <xf numFmtId="0" fontId="9" fillId="0" borderId="5" xfId="1" applyFont="1" applyFill="1" applyBorder="1" applyAlignment="1" applyProtection="1">
      <alignment horizontal="left" vertical="center" wrapText="1"/>
    </xf>
    <xf numFmtId="0" fontId="9" fillId="0" borderId="6" xfId="1" applyFont="1" applyFill="1" applyBorder="1" applyAlignment="1" applyProtection="1">
      <alignment horizontal="left"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5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10" fillId="0" borderId="4" xfId="1" applyFont="1" applyBorder="1" applyAlignment="1" applyProtection="1">
      <alignment horizontal="left" vertical="center" wrapText="1"/>
      <protection locked="0"/>
    </xf>
    <xf numFmtId="0" fontId="10" fillId="0" borderId="5" xfId="1" applyFont="1" applyBorder="1" applyAlignment="1" applyProtection="1">
      <alignment horizontal="left" vertical="center" wrapText="1"/>
      <protection locked="0"/>
    </xf>
    <xf numFmtId="0" fontId="10" fillId="0" borderId="6" xfId="1" applyFont="1" applyBorder="1" applyAlignment="1" applyProtection="1">
      <alignment horizontal="left" vertical="center" wrapText="1"/>
      <protection locked="0"/>
    </xf>
    <xf numFmtId="0" fontId="10" fillId="0" borderId="10" xfId="1" applyFont="1" applyFill="1" applyBorder="1" applyAlignment="1" applyProtection="1">
      <alignment horizontal="left" vertical="center" wrapText="1" indent="3"/>
    </xf>
    <xf numFmtId="0" fontId="10" fillId="0" borderId="8" xfId="1" applyFont="1" applyFill="1" applyBorder="1" applyAlignment="1" applyProtection="1">
      <alignment horizontal="left" vertical="center" wrapText="1" indent="3"/>
    </xf>
    <xf numFmtId="0" fontId="9" fillId="0" borderId="4" xfId="1" applyFont="1" applyFill="1" applyBorder="1" applyAlignment="1" applyProtection="1">
      <alignment vertical="center" wrapText="1"/>
    </xf>
    <xf numFmtId="0" fontId="9" fillId="0" borderId="5" xfId="1" applyFont="1" applyFill="1" applyBorder="1" applyAlignment="1" applyProtection="1">
      <alignment vertical="center" wrapText="1"/>
    </xf>
    <xf numFmtId="0" fontId="9" fillId="0" borderId="6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5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10" fillId="0" borderId="13" xfId="1" applyFont="1" applyFill="1" applyBorder="1" applyAlignment="1" applyProtection="1">
      <alignment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6" xfId="1" applyFont="1" applyFill="1" applyBorder="1" applyAlignment="1" applyProtection="1">
      <alignment horizontal="left" vertical="center" wrapText="1" indent="2"/>
    </xf>
    <xf numFmtId="0" fontId="10" fillId="0" borderId="17" xfId="1" applyFont="1" applyFill="1" applyBorder="1" applyAlignment="1" applyProtection="1">
      <alignment horizontal="left" vertical="center" wrapText="1" indent="2"/>
    </xf>
    <xf numFmtId="0" fontId="10" fillId="0" borderId="4" xfId="0" applyFont="1" applyFill="1" applyBorder="1" applyAlignment="1" applyProtection="1">
      <alignment horizontal="left" vertical="center" wrapText="1" indent="2"/>
    </xf>
    <xf numFmtId="0" fontId="10" fillId="0" borderId="5" xfId="0" applyFont="1" applyFill="1" applyBorder="1" applyAlignment="1" applyProtection="1">
      <alignment horizontal="left" vertical="center" wrapText="1" indent="2"/>
    </xf>
    <xf numFmtId="0" fontId="10" fillId="0" borderId="6" xfId="0" applyFont="1" applyFill="1" applyBorder="1" applyAlignment="1" applyProtection="1">
      <alignment horizontal="left" vertical="center" wrapText="1" indent="2"/>
    </xf>
    <xf numFmtId="0" fontId="9" fillId="0" borderId="0" xfId="1" applyFont="1" applyFill="1" applyBorder="1" applyAlignment="1" applyProtection="1">
      <alignment horizontal="left" wrapText="1"/>
    </xf>
    <xf numFmtId="0" fontId="10" fillId="0" borderId="20" xfId="1" applyFont="1" applyFill="1" applyBorder="1" applyAlignment="1" applyProtection="1">
      <alignment horizontal="center" vertical="center"/>
    </xf>
    <xf numFmtId="0" fontId="10" fillId="0" borderId="21" xfId="1" applyFont="1" applyFill="1" applyBorder="1" applyAlignment="1" applyProtection="1">
      <alignment horizontal="center" vertical="center"/>
    </xf>
    <xf numFmtId="0" fontId="10" fillId="0" borderId="7" xfId="1" applyFont="1" applyFill="1" applyBorder="1" applyAlignment="1" applyProtection="1">
      <alignment vertical="center" wrapText="1"/>
    </xf>
    <xf numFmtId="0" fontId="10" fillId="0" borderId="22" xfId="2" applyFont="1" applyFill="1" applyBorder="1" applyAlignment="1" applyProtection="1">
      <alignment horizontal="left" vertical="center" wrapText="1" indent="2"/>
    </xf>
    <xf numFmtId="0" fontId="10" fillId="0" borderId="23" xfId="2" applyFont="1" applyFill="1" applyBorder="1" applyAlignment="1" applyProtection="1">
      <alignment horizontal="left" vertical="center" wrapText="1" indent="2"/>
    </xf>
    <xf numFmtId="0" fontId="10" fillId="0" borderId="24" xfId="1" applyFont="1" applyFill="1" applyBorder="1" applyAlignment="1" applyProtection="1">
      <alignment vertical="center" wrapText="1"/>
    </xf>
    <xf numFmtId="0" fontId="10" fillId="0" borderId="25" xfId="1" applyFont="1" applyFill="1" applyBorder="1" applyAlignment="1" applyProtection="1">
      <alignment vertical="center" wrapText="1"/>
    </xf>
    <xf numFmtId="0" fontId="10" fillId="0" borderId="26" xfId="1" applyFont="1" applyFill="1" applyBorder="1" applyAlignment="1" applyProtection="1">
      <alignment vertical="center" wrapText="1"/>
    </xf>
    <xf numFmtId="0" fontId="10" fillId="0" borderId="27" xfId="1" applyFont="1" applyFill="1" applyBorder="1" applyAlignment="1" applyProtection="1">
      <alignment horizontal="center" vertical="center"/>
    </xf>
    <xf numFmtId="0" fontId="10" fillId="0" borderId="7" xfId="1" applyFont="1" applyFill="1" applyBorder="1" applyAlignment="1" applyProtection="1">
      <alignment horizontal="left" vertical="center" wrapText="1"/>
    </xf>
    <xf numFmtId="0" fontId="9" fillId="0" borderId="4" xfId="1" applyFont="1" applyFill="1" applyBorder="1" applyAlignment="1" applyProtection="1">
      <alignment horizontal="left" vertical="center" wrapText="1" indent="2"/>
    </xf>
    <xf numFmtId="0" fontId="9" fillId="0" borderId="5" xfId="1" applyFont="1" applyFill="1" applyBorder="1" applyAlignment="1" applyProtection="1">
      <alignment horizontal="left" vertical="center" wrapText="1" indent="2"/>
    </xf>
    <xf numFmtId="0" fontId="9" fillId="0" borderId="6" xfId="1" applyFont="1" applyFill="1" applyBorder="1" applyAlignment="1" applyProtection="1">
      <alignment horizontal="left" vertical="center" wrapText="1" indent="2"/>
    </xf>
    <xf numFmtId="0" fontId="15" fillId="0" borderId="4" xfId="1" applyFont="1" applyFill="1" applyBorder="1" applyAlignment="1" applyProtection="1">
      <alignment vertical="center" wrapText="1"/>
    </xf>
    <xf numFmtId="0" fontId="15" fillId="0" borderId="5" xfId="1" applyFont="1" applyFill="1" applyBorder="1" applyAlignment="1" applyProtection="1">
      <alignment vertical="center" wrapText="1"/>
    </xf>
    <xf numFmtId="0" fontId="15" fillId="0" borderId="6" xfId="1" applyFont="1" applyFill="1" applyBorder="1" applyAlignment="1" applyProtection="1">
      <alignment vertical="center" wrapText="1"/>
    </xf>
    <xf numFmtId="0" fontId="7" fillId="0" borderId="28" xfId="1" applyFont="1" applyFill="1" applyBorder="1" applyAlignment="1" applyProtection="1">
      <alignment vertical="center" wrapText="1"/>
    </xf>
    <xf numFmtId="0" fontId="7" fillId="0" borderId="29" xfId="1" applyFont="1" applyFill="1" applyBorder="1" applyAlignment="1" applyProtection="1">
      <alignment vertical="center" wrapText="1"/>
    </xf>
    <xf numFmtId="0" fontId="7" fillId="0" borderId="17" xfId="1" applyFont="1" applyFill="1" applyBorder="1" applyAlignment="1" applyProtection="1">
      <alignment vertical="center" wrapText="1"/>
    </xf>
    <xf numFmtId="0" fontId="7" fillId="0" borderId="4" xfId="1" applyFont="1" applyFill="1" applyBorder="1" applyAlignment="1" applyProtection="1">
      <alignment vertical="center" wrapText="1"/>
    </xf>
    <xf numFmtId="0" fontId="7" fillId="0" borderId="5" xfId="1" applyFont="1" applyFill="1" applyBorder="1" applyAlignment="1" applyProtection="1">
      <alignment vertical="center" wrapText="1"/>
    </xf>
    <xf numFmtId="0" fontId="7" fillId="0" borderId="6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horizontal="left" vertical="center" wrapText="1" indent="1"/>
    </xf>
    <xf numFmtId="0" fontId="10" fillId="0" borderId="5" xfId="1" applyFont="1" applyFill="1" applyBorder="1" applyAlignment="1" applyProtection="1">
      <alignment horizontal="left" vertical="center" wrapText="1" indent="1"/>
    </xf>
    <xf numFmtId="0" fontId="10" fillId="0" borderId="6" xfId="1" applyFont="1" applyFill="1" applyBorder="1" applyAlignment="1" applyProtection="1">
      <alignment horizontal="left" vertical="center" wrapText="1" indent="1"/>
    </xf>
    <xf numFmtId="0" fontId="10" fillId="0" borderId="59" xfId="2" applyFont="1" applyFill="1" applyBorder="1" applyAlignment="1" applyProtection="1">
      <alignment horizontal="left" vertical="center" wrapText="1"/>
    </xf>
    <xf numFmtId="0" fontId="10" fillId="0" borderId="38" xfId="2" applyFont="1" applyFill="1" applyBorder="1" applyAlignment="1" applyProtection="1">
      <alignment horizontal="left" vertical="center" wrapText="1"/>
    </xf>
    <xf numFmtId="0" fontId="10" fillId="0" borderId="39" xfId="2" applyFont="1" applyFill="1" applyBorder="1" applyAlignment="1" applyProtection="1">
      <alignment horizontal="left" vertical="center" wrapText="1"/>
    </xf>
    <xf numFmtId="0" fontId="9" fillId="0" borderId="61" xfId="2" applyFont="1" applyFill="1" applyBorder="1" applyAlignment="1" applyProtection="1">
      <alignment vertical="center" wrapText="1"/>
    </xf>
    <xf numFmtId="0" fontId="9" fillId="0" borderId="23" xfId="2" applyFont="1" applyFill="1" applyBorder="1" applyAlignment="1" applyProtection="1">
      <alignment vertical="center" wrapText="1"/>
    </xf>
    <xf numFmtId="0" fontId="10" fillId="0" borderId="67" xfId="2" applyFont="1" applyFill="1" applyBorder="1" applyAlignment="1" applyProtection="1">
      <alignment horizontal="left" vertical="center" wrapText="1" indent="2"/>
    </xf>
    <xf numFmtId="0" fontId="10" fillId="0" borderId="68" xfId="2" applyFont="1" applyFill="1" applyBorder="1" applyAlignment="1" applyProtection="1">
      <alignment horizontal="left" vertical="center" wrapText="1" indent="2"/>
    </xf>
    <xf numFmtId="0" fontId="10" fillId="0" borderId="69" xfId="2" applyFont="1" applyFill="1" applyBorder="1" applyAlignment="1" applyProtection="1">
      <alignment horizontal="left" vertical="center" wrapText="1" indent="2"/>
    </xf>
    <xf numFmtId="0" fontId="10" fillId="0" borderId="64" xfId="2" applyFont="1" applyFill="1" applyBorder="1" applyAlignment="1" applyProtection="1">
      <alignment horizontal="left" vertical="center" wrapText="1"/>
    </xf>
    <xf numFmtId="0" fontId="10" fillId="0" borderId="65" xfId="2" applyFont="1" applyFill="1" applyBorder="1" applyAlignment="1" applyProtection="1">
      <alignment horizontal="left" vertical="center" wrapText="1"/>
    </xf>
    <xf numFmtId="0" fontId="10" fillId="0" borderId="62" xfId="2" applyFont="1" applyFill="1" applyBorder="1" applyAlignment="1" applyProtection="1">
      <alignment horizontal="left" vertical="center" wrapText="1"/>
    </xf>
    <xf numFmtId="0" fontId="10" fillId="0" borderId="39" xfId="2" applyFont="1" applyFill="1" applyBorder="1" applyAlignment="1" applyProtection="1">
      <alignment vertical="center" wrapText="1"/>
    </xf>
    <xf numFmtId="0" fontId="10" fillId="0" borderId="42" xfId="2" applyFont="1" applyFill="1" applyBorder="1" applyAlignment="1" applyProtection="1">
      <alignment horizontal="left" vertical="center" wrapText="1" indent="2"/>
    </xf>
    <xf numFmtId="0" fontId="10" fillId="0" borderId="39" xfId="2" applyFont="1" applyFill="1" applyBorder="1" applyAlignment="1" applyProtection="1">
      <alignment horizontal="left" vertical="center" wrapText="1" indent="2"/>
    </xf>
    <xf numFmtId="0" fontId="10" fillId="0" borderId="61" xfId="2" applyFont="1" applyFill="1" applyBorder="1" applyAlignment="1" applyProtection="1">
      <alignment vertical="center" wrapText="1"/>
    </xf>
    <xf numFmtId="0" fontId="10" fillId="0" borderId="23" xfId="2" applyFont="1" applyFill="1" applyBorder="1" applyAlignment="1" applyProtection="1">
      <alignment vertical="center" wrapText="1"/>
    </xf>
    <xf numFmtId="0" fontId="10" fillId="0" borderId="64" xfId="2" applyFont="1" applyFill="1" applyBorder="1" applyAlignment="1" applyProtection="1">
      <alignment horizontal="center" vertical="center" wrapText="1"/>
    </xf>
    <xf numFmtId="0" fontId="10" fillId="0" borderId="65" xfId="2" applyFont="1" applyFill="1" applyBorder="1" applyAlignment="1" applyProtection="1">
      <alignment horizontal="center" vertical="center" wrapText="1"/>
    </xf>
    <xf numFmtId="0" fontId="10" fillId="0" borderId="23" xfId="2" applyFont="1" applyFill="1" applyBorder="1" applyAlignment="1" applyProtection="1">
      <alignment horizontal="left" vertical="center" wrapText="1"/>
    </xf>
    <xf numFmtId="0" fontId="10" fillId="0" borderId="49" xfId="2" applyFont="1" applyFill="1" applyBorder="1" applyAlignment="1" applyProtection="1">
      <alignment horizontal="left" vertical="center" wrapText="1"/>
    </xf>
    <xf numFmtId="0" fontId="10" fillId="0" borderId="66" xfId="2" applyFont="1" applyFill="1" applyBorder="1" applyAlignment="1" applyProtection="1">
      <alignment horizontal="left" vertical="center" wrapText="1"/>
    </xf>
    <xf numFmtId="0" fontId="10" fillId="0" borderId="63" xfId="2" applyFont="1" applyFill="1" applyBorder="1" applyAlignment="1" applyProtection="1">
      <alignment horizontal="left" vertical="center" wrapText="1"/>
    </xf>
    <xf numFmtId="0" fontId="10" fillId="0" borderId="49" xfId="2" applyFont="1" applyFill="1" applyBorder="1" applyAlignment="1" applyProtection="1">
      <alignment horizontal="center" vertical="center" wrapText="1"/>
    </xf>
    <xf numFmtId="0" fontId="10" fillId="0" borderId="66" xfId="2" applyFont="1" applyFill="1" applyBorder="1" applyAlignment="1" applyProtection="1">
      <alignment horizontal="center" vertical="center" wrapText="1"/>
    </xf>
    <xf numFmtId="0" fontId="10" fillId="0" borderId="63" xfId="2" applyFont="1" applyFill="1" applyBorder="1" applyAlignment="1" applyProtection="1">
      <alignment horizontal="center" vertical="center" wrapText="1"/>
    </xf>
    <xf numFmtId="0" fontId="10" fillId="0" borderId="62" xfId="2" applyFont="1" applyFill="1" applyBorder="1" applyAlignment="1" applyProtection="1">
      <alignment vertical="center" wrapText="1"/>
    </xf>
    <xf numFmtId="0" fontId="10" fillId="0" borderId="63" xfId="2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horizontal="left" wrapText="1"/>
    </xf>
    <xf numFmtId="0" fontId="10" fillId="0" borderId="56" xfId="2" applyFont="1" applyBorder="1" applyAlignment="1" applyProtection="1">
      <alignment horizontal="center" vertical="center" wrapText="1"/>
    </xf>
    <xf numFmtId="0" fontId="10" fillId="0" borderId="57" xfId="2" applyFont="1" applyBorder="1" applyAlignment="1" applyProtection="1">
      <alignment horizontal="center" vertical="center" wrapText="1"/>
    </xf>
    <xf numFmtId="0" fontId="12" fillId="0" borderId="59" xfId="2" applyFont="1" applyBorder="1" applyAlignment="1" applyProtection="1">
      <alignment horizontal="center" vertical="center" wrapText="1"/>
    </xf>
    <xf numFmtId="0" fontId="12" fillId="0" borderId="38" xfId="2" applyFont="1" applyBorder="1" applyAlignment="1" applyProtection="1">
      <alignment horizontal="center" vertical="center" wrapText="1"/>
    </xf>
    <xf numFmtId="0" fontId="10" fillId="0" borderId="59" xfId="2" applyFont="1" applyFill="1" applyBorder="1" applyAlignment="1" applyProtection="1">
      <alignment horizontal="left" vertical="center" wrapText="1" indent="2"/>
    </xf>
    <xf numFmtId="0" fontId="10" fillId="0" borderId="38" xfId="2" applyFont="1" applyFill="1" applyBorder="1" applyAlignment="1" applyProtection="1">
      <alignment horizontal="left" vertical="center" wrapText="1" indent="2"/>
    </xf>
    <xf numFmtId="49" fontId="7" fillId="0" borderId="0" xfId="2" applyNumberFormat="1" applyFont="1" applyBorder="1" applyAlignment="1" applyProtection="1">
      <alignment horizontal="left" vertical="center" wrapText="1"/>
    </xf>
    <xf numFmtId="0" fontId="10" fillId="0" borderId="30" xfId="2" applyFont="1" applyBorder="1" applyAlignment="1" applyProtection="1">
      <alignment horizontal="center" vertical="center" wrapText="1"/>
    </xf>
    <xf numFmtId="0" fontId="10" fillId="0" borderId="31" xfId="2" applyFont="1" applyBorder="1" applyAlignment="1" applyProtection="1">
      <alignment horizontal="center" vertical="center" wrapText="1"/>
    </xf>
    <xf numFmtId="0" fontId="10" fillId="0" borderId="32" xfId="2" applyFont="1" applyBorder="1" applyAlignment="1" applyProtection="1">
      <alignment horizontal="center" vertical="center" wrapText="1"/>
    </xf>
    <xf numFmtId="0" fontId="10" fillId="0" borderId="37" xfId="2" applyFont="1" applyBorder="1" applyAlignment="1" applyProtection="1">
      <alignment horizontal="center" vertical="center" wrapText="1"/>
    </xf>
    <xf numFmtId="0" fontId="10" fillId="0" borderId="38" xfId="2" applyFont="1" applyBorder="1" applyAlignment="1" applyProtection="1">
      <alignment horizontal="center" vertical="center" wrapText="1"/>
    </xf>
    <xf numFmtId="0" fontId="10" fillId="0" borderId="39" xfId="2" applyFont="1" applyBorder="1" applyAlignment="1" applyProtection="1">
      <alignment horizontal="center" vertical="center" wrapText="1"/>
    </xf>
    <xf numFmtId="0" fontId="10" fillId="0" borderId="33" xfId="2" applyFont="1" applyFill="1" applyBorder="1" applyAlignment="1" applyProtection="1">
      <alignment horizontal="center" vertical="center" wrapText="1"/>
    </xf>
    <xf numFmtId="0" fontId="10" fillId="0" borderId="40" xfId="2" applyFont="1" applyFill="1" applyBorder="1" applyAlignment="1" applyProtection="1">
      <alignment horizontal="center" vertical="center" wrapText="1"/>
    </xf>
    <xf numFmtId="0" fontId="10" fillId="0" borderId="34" xfId="2" applyFont="1" applyFill="1" applyBorder="1" applyAlignment="1" applyProtection="1">
      <alignment horizontal="center" vertical="center" wrapText="1"/>
    </xf>
    <xf numFmtId="0" fontId="10" fillId="0" borderId="41" xfId="2" applyFont="1" applyFill="1" applyBorder="1" applyAlignment="1" applyProtection="1">
      <alignment horizontal="center" vertical="center" wrapText="1"/>
    </xf>
    <xf numFmtId="0" fontId="10" fillId="0" borderId="35" xfId="2" applyFont="1" applyFill="1" applyBorder="1" applyAlignment="1" applyProtection="1">
      <alignment horizontal="left" vertical="center" wrapText="1"/>
    </xf>
    <xf numFmtId="0" fontId="10" fillId="0" borderId="36" xfId="2" applyFont="1" applyFill="1" applyBorder="1" applyAlignment="1" applyProtection="1">
      <alignment horizontal="left" vertical="center" wrapText="1"/>
    </xf>
    <xf numFmtId="0" fontId="10" fillId="0" borderId="0" xfId="2" applyFont="1" applyBorder="1" applyAlignment="1" applyProtection="1">
      <alignment horizontal="center" vertical="center" wrapText="1"/>
      <protection locked="0"/>
    </xf>
    <xf numFmtId="0" fontId="10" fillId="0" borderId="42" xfId="2" applyFont="1" applyBorder="1" applyAlignment="1" applyProtection="1">
      <alignment horizontal="center" vertical="center" wrapText="1"/>
    </xf>
    <xf numFmtId="0" fontId="10" fillId="0" borderId="43" xfId="2" applyFont="1" applyFill="1" applyBorder="1" applyAlignment="1" applyProtection="1">
      <alignment horizontal="center" vertical="center" wrapText="1"/>
    </xf>
    <xf numFmtId="0" fontId="10" fillId="0" borderId="44" xfId="2" applyFont="1" applyFill="1" applyBorder="1" applyAlignment="1" applyProtection="1">
      <alignment horizontal="center" vertical="center" wrapText="1"/>
    </xf>
    <xf numFmtId="0" fontId="25" fillId="0" borderId="0" xfId="2" quotePrefix="1" applyFont="1" applyAlignment="1" applyProtection="1">
      <alignment horizontal="left" vertical="center" wrapText="1"/>
    </xf>
    <xf numFmtId="0" fontId="10" fillId="0" borderId="45" xfId="2" applyFont="1" applyBorder="1" applyAlignment="1" applyProtection="1">
      <alignment horizontal="center" vertical="center" wrapText="1"/>
    </xf>
    <xf numFmtId="0" fontId="10" fillId="0" borderId="46" xfId="2" applyFont="1" applyBorder="1" applyAlignment="1" applyProtection="1">
      <alignment horizontal="center" vertical="center" wrapText="1"/>
    </xf>
    <xf numFmtId="0" fontId="10" fillId="0" borderId="47" xfId="2" applyFont="1" applyBorder="1" applyAlignment="1" applyProtection="1">
      <alignment horizontal="center" vertical="center" wrapText="1"/>
    </xf>
    <xf numFmtId="0" fontId="7" fillId="2" borderId="37" xfId="2" applyFont="1" applyFill="1" applyBorder="1" applyAlignment="1" applyProtection="1">
      <alignment horizontal="center" vertical="center" wrapText="1"/>
    </xf>
    <xf numFmtId="0" fontId="7" fillId="2" borderId="38" xfId="2" applyFont="1" applyFill="1" applyBorder="1" applyAlignment="1" applyProtection="1">
      <alignment horizontal="center" vertical="center" wrapText="1"/>
    </xf>
    <xf numFmtId="0" fontId="7" fillId="2" borderId="50" xfId="2" applyFont="1" applyFill="1" applyBorder="1" applyAlignment="1" applyProtection="1">
      <alignment horizontal="center" vertical="center" wrapText="1"/>
    </xf>
    <xf numFmtId="0" fontId="9" fillId="0" borderId="22" xfId="2" applyFont="1" applyBorder="1" applyAlignment="1" applyProtection="1">
      <alignment horizontal="left" vertical="center" wrapText="1"/>
    </xf>
    <xf numFmtId="0" fontId="9" fillId="0" borderId="23" xfId="2" applyFont="1" applyBorder="1" applyAlignment="1" applyProtection="1">
      <alignment horizontal="left" vertical="center" wrapText="1"/>
    </xf>
    <xf numFmtId="0" fontId="0" fillId="0" borderId="22" xfId="2" applyFont="1" applyBorder="1" applyAlignment="1" applyProtection="1">
      <alignment horizontal="center" vertical="center"/>
    </xf>
    <xf numFmtId="0" fontId="27" fillId="0" borderId="22" xfId="2" applyFont="1" applyBorder="1" applyAlignment="1" applyProtection="1">
      <alignment horizontal="center" vertical="center"/>
    </xf>
    <xf numFmtId="0" fontId="27" fillId="0" borderId="53" xfId="2" applyFont="1" applyBorder="1" applyAlignment="1" applyProtection="1">
      <alignment horizontal="center" vertical="center"/>
    </xf>
    <xf numFmtId="0" fontId="10" fillId="0" borderId="23" xfId="2" applyFont="1" applyBorder="1" applyAlignment="1" applyProtection="1">
      <alignment horizontal="left" vertical="center" wrapText="1" indent="1"/>
    </xf>
    <xf numFmtId="0" fontId="9" fillId="0" borderId="54" xfId="2" applyFont="1" applyBorder="1" applyAlignment="1" applyProtection="1">
      <alignment horizontal="left" vertical="center" wrapText="1"/>
    </xf>
  </cellXfs>
  <cellStyles count="4">
    <cellStyle name="Excel Built-in Normal" xfId="2"/>
    <cellStyle name="Normalny" xfId="0" builtinId="0"/>
    <cellStyle name="Normalny 2" xfId="1"/>
    <cellStyle name="Normalny 3" xfId="3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wsp&#243;lny\2019\Plan\Plan%202019-06\_Druk%20i%20objasnienia%20z%20MZ\plan_R-F_na_2019_PUBLICZNE_fin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sp&#243;lny/2019/Plan/Plan%20Rzecz-Fi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ział I"/>
      <sheetName val="dzial II"/>
      <sheetName val="dział III"/>
      <sheetName val="dzial IV"/>
      <sheetName val="dział V"/>
    </sheetNames>
    <sheetDataSet>
      <sheetData sheetId="0">
        <row r="3">
          <cell r="A3" t="str">
            <v>Proszę wpisać nazwę uczelni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ział I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37"/>
  <sheetViews>
    <sheetView tabSelected="1" view="pageBreakPreview" zoomScaleNormal="100" zoomScaleSheetLayoutView="100" workbookViewId="0">
      <selection activeCell="E1" sqref="E1"/>
    </sheetView>
  </sheetViews>
  <sheetFormatPr defaultColWidth="10.28515625" defaultRowHeight="12.75" zeroHeight="1"/>
  <cols>
    <col min="1" max="1" width="6.42578125" style="56" customWidth="1"/>
    <col min="2" max="2" width="7.42578125" style="27" customWidth="1"/>
    <col min="3" max="3" width="78.42578125" style="27" customWidth="1"/>
    <col min="4" max="4" width="5.42578125" style="57" customWidth="1"/>
    <col min="5" max="5" width="16.28515625" style="2" customWidth="1"/>
    <col min="6" max="6" width="10.28515625" style="2" customWidth="1"/>
    <col min="7" max="7" width="54.7109375" style="2" customWidth="1"/>
    <col min="8" max="14" width="10.28515625" style="2" customWidth="1"/>
    <col min="15" max="15" width="60.7109375" style="3" customWidth="1"/>
    <col min="16" max="17" width="60.7109375" style="2" customWidth="1"/>
    <col min="18" max="16384" width="10.28515625" style="2"/>
  </cols>
  <sheetData>
    <row r="1" spans="1:15" ht="178.5" customHeight="1">
      <c r="A1" s="129" t="s">
        <v>0</v>
      </c>
      <c r="B1" s="129"/>
      <c r="C1" s="129"/>
      <c r="D1" s="1"/>
      <c r="E1" s="126" t="s">
        <v>132</v>
      </c>
    </row>
    <row r="2" spans="1:15" ht="18" customHeight="1">
      <c r="A2" s="130" t="s">
        <v>1</v>
      </c>
      <c r="B2" s="130"/>
      <c r="C2" s="130"/>
      <c r="D2" s="1"/>
      <c r="E2" s="4"/>
    </row>
    <row r="3" spans="1:15" ht="34.5" customHeight="1">
      <c r="A3" s="131" t="s">
        <v>2</v>
      </c>
      <c r="B3" s="131"/>
      <c r="C3" s="131"/>
      <c r="D3" s="131"/>
      <c r="E3" s="131"/>
    </row>
    <row r="4" spans="1:15" ht="15.75" customHeight="1">
      <c r="A4" s="132" t="s">
        <v>3</v>
      </c>
      <c r="B4" s="132"/>
      <c r="C4" s="132"/>
      <c r="D4" s="132"/>
      <c r="E4" s="132"/>
    </row>
    <row r="5" spans="1:15" s="5" customFormat="1" ht="32.25" customHeight="1">
      <c r="A5" s="133" t="s">
        <v>91</v>
      </c>
      <c r="B5" s="133"/>
      <c r="C5" s="133"/>
      <c r="D5" s="133"/>
      <c r="E5" s="133"/>
      <c r="O5" s="6"/>
    </row>
    <row r="6" spans="1:15" ht="6" customHeight="1">
      <c r="A6" s="7"/>
      <c r="B6" s="7"/>
      <c r="C6" s="7"/>
      <c r="D6" s="7"/>
      <c r="E6" s="8"/>
      <c r="F6" s="9"/>
    </row>
    <row r="7" spans="1:15" ht="15.75">
      <c r="A7" s="134" t="s">
        <v>4</v>
      </c>
      <c r="B7" s="134"/>
      <c r="C7" s="134"/>
      <c r="D7" s="134"/>
      <c r="E7" s="4"/>
    </row>
    <row r="8" spans="1:15" ht="6.75" customHeight="1" thickBot="1">
      <c r="A8" s="10" t="s">
        <v>5</v>
      </c>
      <c r="B8" s="11"/>
      <c r="C8" s="11"/>
      <c r="D8" s="1"/>
      <c r="E8" s="4"/>
      <c r="O8" s="12"/>
    </row>
    <row r="9" spans="1:15" ht="34.5" customHeight="1">
      <c r="A9" s="135" t="s">
        <v>6</v>
      </c>
      <c r="B9" s="136"/>
      <c r="C9" s="136"/>
      <c r="D9" s="136"/>
      <c r="E9" s="13" t="s">
        <v>90</v>
      </c>
      <c r="F9" s="9"/>
      <c r="O9" s="14"/>
    </row>
    <row r="10" spans="1:15" s="16" customFormat="1" ht="13.5" customHeight="1">
      <c r="A10" s="137">
        <v>1</v>
      </c>
      <c r="B10" s="138"/>
      <c r="C10" s="138"/>
      <c r="D10" s="139"/>
      <c r="E10" s="15">
        <v>2</v>
      </c>
      <c r="G10" s="17"/>
      <c r="O10" s="14"/>
    </row>
    <row r="11" spans="1:15" ht="24" customHeight="1">
      <c r="A11" s="140" t="s">
        <v>7</v>
      </c>
      <c r="B11" s="141"/>
      <c r="C11" s="142"/>
      <c r="D11" s="18" t="s">
        <v>8</v>
      </c>
      <c r="E11" s="19">
        <f t="shared" ref="E11" si="0">E12+E28</f>
        <v>162192.89999999997</v>
      </c>
      <c r="G11" s="20"/>
      <c r="O11" s="14"/>
    </row>
    <row r="12" spans="1:15" ht="31.5" customHeight="1">
      <c r="A12" s="143" t="s">
        <v>9</v>
      </c>
      <c r="B12" s="144"/>
      <c r="C12" s="145"/>
      <c r="D12" s="18" t="s">
        <v>10</v>
      </c>
      <c r="E12" s="21">
        <f t="shared" ref="E12" si="1">E13+E24+E23+E22+E20+E19+E18+E16+E15+E14+E26+E27</f>
        <v>155472.09999999998</v>
      </c>
      <c r="F12" s="22"/>
      <c r="G12" s="23"/>
      <c r="O12" s="14"/>
    </row>
    <row r="13" spans="1:15" ht="24" customHeight="1">
      <c r="A13" s="146" t="s">
        <v>11</v>
      </c>
      <c r="B13" s="147"/>
      <c r="C13" s="148"/>
      <c r="D13" s="18" t="s">
        <v>12</v>
      </c>
      <c r="E13" s="24">
        <f>90658.9+5238.5+989.2</f>
        <v>96886.599999999991</v>
      </c>
      <c r="G13" s="23"/>
      <c r="O13" s="14"/>
    </row>
    <row r="14" spans="1:15" ht="24" customHeight="1">
      <c r="A14" s="127" t="s">
        <v>13</v>
      </c>
      <c r="B14" s="128"/>
      <c r="C14" s="128"/>
      <c r="D14" s="25" t="s">
        <v>14</v>
      </c>
      <c r="E14" s="26">
        <v>1793.9</v>
      </c>
      <c r="O14" s="14"/>
    </row>
    <row r="15" spans="1:15" ht="24" customHeight="1">
      <c r="A15" s="127" t="s">
        <v>15</v>
      </c>
      <c r="B15" s="128"/>
      <c r="C15" s="128"/>
      <c r="D15" s="25" t="s">
        <v>16</v>
      </c>
      <c r="E15" s="26">
        <v>30.1</v>
      </c>
      <c r="O15" s="14"/>
    </row>
    <row r="16" spans="1:15" ht="24" customHeight="1">
      <c r="A16" s="127" t="s">
        <v>17</v>
      </c>
      <c r="B16" s="128"/>
      <c r="C16" s="128"/>
      <c r="D16" s="25" t="s">
        <v>18</v>
      </c>
      <c r="E16" s="26">
        <v>34669.5</v>
      </c>
      <c r="O16" s="14"/>
    </row>
    <row r="17" spans="1:15" ht="24" customHeight="1">
      <c r="A17" s="152" t="s">
        <v>19</v>
      </c>
      <c r="B17" s="153"/>
      <c r="C17" s="153"/>
      <c r="D17" s="25" t="s">
        <v>20</v>
      </c>
      <c r="E17" s="26">
        <v>33144</v>
      </c>
      <c r="F17" s="27"/>
      <c r="O17" s="14"/>
    </row>
    <row r="18" spans="1:15" ht="24" customHeight="1">
      <c r="A18" s="127" t="s">
        <v>21</v>
      </c>
      <c r="B18" s="128"/>
      <c r="C18" s="128"/>
      <c r="D18" s="18" t="s">
        <v>22</v>
      </c>
      <c r="E18" s="26">
        <v>306.10000000000002</v>
      </c>
      <c r="O18" s="14"/>
    </row>
    <row r="19" spans="1:15" ht="24" customHeight="1">
      <c r="A19" s="127" t="s">
        <v>23</v>
      </c>
      <c r="B19" s="128"/>
      <c r="C19" s="128"/>
      <c r="D19" s="18" t="s">
        <v>24</v>
      </c>
      <c r="E19" s="26">
        <v>2250</v>
      </c>
      <c r="O19" s="14"/>
    </row>
    <row r="20" spans="1:15" ht="30" customHeight="1">
      <c r="A20" s="127" t="s">
        <v>25</v>
      </c>
      <c r="B20" s="128"/>
      <c r="C20" s="128"/>
      <c r="D20" s="18" t="s">
        <v>26</v>
      </c>
      <c r="E20" s="26">
        <v>10164.299999999999</v>
      </c>
      <c r="O20" s="14"/>
    </row>
    <row r="21" spans="1:15" ht="24" customHeight="1">
      <c r="A21" s="152" t="s">
        <v>27</v>
      </c>
      <c r="B21" s="153"/>
      <c r="C21" s="153"/>
      <c r="D21" s="25" t="s">
        <v>28</v>
      </c>
      <c r="E21" s="26">
        <v>8722.1</v>
      </c>
      <c r="O21" s="14"/>
    </row>
    <row r="22" spans="1:15" ht="24" customHeight="1">
      <c r="A22" s="127" t="s">
        <v>29</v>
      </c>
      <c r="B22" s="128"/>
      <c r="C22" s="128"/>
      <c r="D22" s="25" t="s">
        <v>30</v>
      </c>
      <c r="E22" s="26">
        <v>1828.7</v>
      </c>
      <c r="O22" s="14"/>
    </row>
    <row r="23" spans="1:15" ht="34.5" customHeight="1">
      <c r="A23" s="127" t="s">
        <v>31</v>
      </c>
      <c r="B23" s="128"/>
      <c r="C23" s="128"/>
      <c r="D23" s="25" t="s">
        <v>32</v>
      </c>
      <c r="E23" s="26">
        <v>1966.5</v>
      </c>
      <c r="O23" s="14"/>
    </row>
    <row r="24" spans="1:15" ht="24" customHeight="1">
      <c r="A24" s="127" t="s">
        <v>33</v>
      </c>
      <c r="B24" s="128"/>
      <c r="C24" s="128"/>
      <c r="D24" s="25" t="s">
        <v>34</v>
      </c>
      <c r="E24" s="26">
        <v>5576.4</v>
      </c>
      <c r="O24" s="14"/>
    </row>
    <row r="25" spans="1:15" ht="30" customHeight="1">
      <c r="A25" s="152" t="s">
        <v>35</v>
      </c>
      <c r="B25" s="153"/>
      <c r="C25" s="153"/>
      <c r="D25" s="25" t="s">
        <v>36</v>
      </c>
      <c r="E25" s="26">
        <v>1815</v>
      </c>
      <c r="G25" s="28"/>
      <c r="O25" s="14"/>
    </row>
    <row r="26" spans="1:15" ht="24" customHeight="1">
      <c r="A26" s="149" t="s">
        <v>37</v>
      </c>
      <c r="B26" s="150"/>
      <c r="C26" s="151"/>
      <c r="D26" s="25" t="s">
        <v>38</v>
      </c>
      <c r="E26" s="26">
        <v>0</v>
      </c>
      <c r="F26" s="27"/>
      <c r="H26" s="29"/>
      <c r="O26" s="14"/>
    </row>
    <row r="27" spans="1:15" ht="24" customHeight="1">
      <c r="A27" s="149" t="s">
        <v>39</v>
      </c>
      <c r="B27" s="150"/>
      <c r="C27" s="151"/>
      <c r="D27" s="25" t="s">
        <v>40</v>
      </c>
      <c r="E27" s="26">
        <v>0</v>
      </c>
      <c r="F27" s="27"/>
      <c r="H27" s="29"/>
      <c r="O27" s="14"/>
    </row>
    <row r="28" spans="1:15" s="31" customFormat="1" ht="24" customHeight="1">
      <c r="A28" s="154" t="s">
        <v>41</v>
      </c>
      <c r="B28" s="155"/>
      <c r="C28" s="156"/>
      <c r="D28" s="25" t="s">
        <v>42</v>
      </c>
      <c r="E28" s="30">
        <f>E29+E30</f>
        <v>6720.8</v>
      </c>
      <c r="O28" s="14"/>
    </row>
    <row r="29" spans="1:15" s="31" customFormat="1" ht="24" customHeight="1">
      <c r="A29" s="157" t="s">
        <v>43</v>
      </c>
      <c r="B29" s="158"/>
      <c r="C29" s="159"/>
      <c r="D29" s="25" t="s">
        <v>44</v>
      </c>
      <c r="E29" s="26">
        <v>0</v>
      </c>
      <c r="O29" s="14"/>
    </row>
    <row r="30" spans="1:15" s="31" customFormat="1" ht="24" customHeight="1">
      <c r="A30" s="160" t="s">
        <v>45</v>
      </c>
      <c r="B30" s="161"/>
      <c r="C30" s="162"/>
      <c r="D30" s="25" t="s">
        <v>46</v>
      </c>
      <c r="E30" s="32">
        <v>6720.8</v>
      </c>
      <c r="O30" s="14"/>
    </row>
    <row r="31" spans="1:15" ht="24" customHeight="1">
      <c r="A31" s="163" t="s">
        <v>47</v>
      </c>
      <c r="B31" s="128" t="s">
        <v>48</v>
      </c>
      <c r="C31" s="128"/>
      <c r="D31" s="25" t="s">
        <v>49</v>
      </c>
      <c r="E31" s="26">
        <v>0</v>
      </c>
      <c r="O31" s="14"/>
    </row>
    <row r="32" spans="1:15" ht="24" customHeight="1">
      <c r="A32" s="163"/>
      <c r="B32" s="128" t="s">
        <v>50</v>
      </c>
      <c r="C32" s="128"/>
      <c r="D32" s="33" t="s">
        <v>51</v>
      </c>
      <c r="E32" s="26">
        <v>6720.8</v>
      </c>
      <c r="O32" s="14"/>
    </row>
    <row r="33" spans="1:15" ht="48" customHeight="1" thickBot="1">
      <c r="A33" s="164"/>
      <c r="B33" s="165" t="s">
        <v>52</v>
      </c>
      <c r="C33" s="166"/>
      <c r="D33" s="34">
        <v>23</v>
      </c>
      <c r="E33" s="35">
        <v>5820.8</v>
      </c>
      <c r="F33" s="36"/>
      <c r="O33" s="14"/>
    </row>
    <row r="34" spans="1:15" ht="21" customHeight="1">
      <c r="A34" s="170"/>
      <c r="B34" s="170"/>
      <c r="C34" s="170"/>
      <c r="D34" s="37"/>
      <c r="E34" s="4"/>
      <c r="F34" s="36"/>
      <c r="O34" s="14"/>
    </row>
    <row r="35" spans="1:15" ht="19.5" customHeight="1">
      <c r="A35" s="170" t="s">
        <v>53</v>
      </c>
      <c r="B35" s="170"/>
      <c r="C35" s="170"/>
      <c r="D35" s="170"/>
      <c r="E35" s="4"/>
      <c r="F35" s="36"/>
      <c r="O35" s="14"/>
    </row>
    <row r="36" spans="1:15" ht="34.5" customHeight="1" thickBot="1">
      <c r="A36" s="38"/>
      <c r="B36" s="38"/>
      <c r="C36" s="38"/>
      <c r="D36" s="38"/>
      <c r="E36" s="4"/>
      <c r="F36" s="9"/>
      <c r="O36" s="14"/>
    </row>
    <row r="37" spans="1:15" s="16" customFormat="1" ht="31.5">
      <c r="A37" s="135" t="s">
        <v>6</v>
      </c>
      <c r="B37" s="136"/>
      <c r="C37" s="136"/>
      <c r="D37" s="136"/>
      <c r="E37" s="13" t="str">
        <f>E9</f>
        <v>Prowizorium na rok 2020</v>
      </c>
      <c r="G37" s="17"/>
      <c r="O37" s="14"/>
    </row>
    <row r="38" spans="1:15" ht="15.75">
      <c r="A38" s="137">
        <v>1</v>
      </c>
      <c r="B38" s="138"/>
      <c r="C38" s="138"/>
      <c r="D38" s="139"/>
      <c r="E38" s="15">
        <v>2</v>
      </c>
      <c r="G38" s="20"/>
      <c r="O38" s="14"/>
    </row>
    <row r="39" spans="1:15" ht="24" customHeight="1">
      <c r="A39" s="140" t="s">
        <v>54</v>
      </c>
      <c r="B39" s="141"/>
      <c r="C39" s="142"/>
      <c r="D39" s="18">
        <v>24</v>
      </c>
      <c r="E39" s="19">
        <f>E40+E59</f>
        <v>162573.30000000002</v>
      </c>
      <c r="F39" s="22"/>
      <c r="G39" s="23"/>
      <c r="O39" s="14"/>
    </row>
    <row r="40" spans="1:15" ht="23.1" customHeight="1">
      <c r="A40" s="143" t="s">
        <v>55</v>
      </c>
      <c r="B40" s="144"/>
      <c r="C40" s="145"/>
      <c r="D40" s="18">
        <v>25</v>
      </c>
      <c r="E40" s="21">
        <f>E56</f>
        <v>162573.30000000002</v>
      </c>
      <c r="O40" s="14"/>
    </row>
    <row r="41" spans="1:15" ht="23.1" customHeight="1">
      <c r="A41" s="157" t="s">
        <v>56</v>
      </c>
      <c r="B41" s="158"/>
      <c r="C41" s="159"/>
      <c r="D41" s="39">
        <v>26</v>
      </c>
      <c r="E41" s="40">
        <v>13818.7</v>
      </c>
      <c r="O41" s="14"/>
    </row>
    <row r="42" spans="1:15" ht="23.1" customHeight="1">
      <c r="A42" s="157" t="s">
        <v>57</v>
      </c>
      <c r="B42" s="158"/>
      <c r="C42" s="159"/>
      <c r="D42" s="39">
        <v>27</v>
      </c>
      <c r="E42" s="40">
        <v>11905.4</v>
      </c>
      <c r="O42" s="14"/>
    </row>
    <row r="43" spans="1:15" ht="23.1" customHeight="1">
      <c r="A43" s="157" t="s">
        <v>58</v>
      </c>
      <c r="B43" s="158"/>
      <c r="C43" s="159"/>
      <c r="D43" s="39">
        <v>28</v>
      </c>
      <c r="E43" s="40">
        <v>18814.7</v>
      </c>
      <c r="O43" s="14"/>
    </row>
    <row r="44" spans="1:15" ht="23.1" customHeight="1">
      <c r="A44" s="157" t="s">
        <v>59</v>
      </c>
      <c r="B44" s="158"/>
      <c r="C44" s="159"/>
      <c r="D44" s="39">
        <v>29</v>
      </c>
      <c r="E44" s="40">
        <v>220.1</v>
      </c>
      <c r="O44" s="14"/>
    </row>
    <row r="45" spans="1:15" ht="23.1" customHeight="1">
      <c r="A45" s="157" t="s">
        <v>60</v>
      </c>
      <c r="B45" s="158"/>
      <c r="C45" s="159"/>
      <c r="D45" s="39">
        <v>30</v>
      </c>
      <c r="E45" s="40">
        <f>ROUND(86596.8+3158,1)</f>
        <v>89754.8</v>
      </c>
      <c r="F45" s="108"/>
      <c r="O45" s="14"/>
    </row>
    <row r="46" spans="1:15" ht="23.1" customHeight="1">
      <c r="A46" s="167" t="s">
        <v>61</v>
      </c>
      <c r="B46" s="168"/>
      <c r="C46" s="169"/>
      <c r="D46" s="39">
        <v>31</v>
      </c>
      <c r="E46" s="40">
        <f>ROUND('dział IV'!F9,1)</f>
        <v>86596.800000000003</v>
      </c>
      <c r="O46" s="14"/>
    </row>
    <row r="47" spans="1:15" ht="23.1" customHeight="1">
      <c r="A47" s="157" t="s">
        <v>62</v>
      </c>
      <c r="B47" s="158"/>
      <c r="C47" s="159"/>
      <c r="D47" s="39">
        <v>32</v>
      </c>
      <c r="E47" s="40">
        <f>ROUND(24201.4+989.2,1)</f>
        <v>25190.6</v>
      </c>
      <c r="F47" s="107"/>
      <c r="O47" s="14"/>
    </row>
    <row r="48" spans="1:15" ht="23.1" customHeight="1">
      <c r="A48" s="171" t="s">
        <v>63</v>
      </c>
      <c r="B48" s="158" t="s">
        <v>64</v>
      </c>
      <c r="C48" s="159"/>
      <c r="D48" s="39">
        <v>33</v>
      </c>
      <c r="E48" s="40">
        <f>14272.6+989.2</f>
        <v>15261.800000000001</v>
      </c>
      <c r="F48" s="107"/>
      <c r="O48" s="14"/>
    </row>
    <row r="49" spans="1:15" ht="30.75" customHeight="1">
      <c r="A49" s="172"/>
      <c r="B49" s="41" t="s">
        <v>65</v>
      </c>
      <c r="C49" s="42" t="s">
        <v>66</v>
      </c>
      <c r="D49" s="39">
        <v>34</v>
      </c>
      <c r="E49" s="40">
        <v>36</v>
      </c>
      <c r="O49" s="14"/>
    </row>
    <row r="50" spans="1:15" ht="23.1" customHeight="1">
      <c r="A50" s="172"/>
      <c r="B50" s="173" t="s">
        <v>67</v>
      </c>
      <c r="C50" s="159"/>
      <c r="D50" s="39">
        <v>35</v>
      </c>
      <c r="E50" s="40">
        <v>2556.9</v>
      </c>
      <c r="O50" s="14"/>
    </row>
    <row r="51" spans="1:15" ht="23.1" customHeight="1">
      <c r="A51" s="172"/>
      <c r="B51" s="173" t="s">
        <v>68</v>
      </c>
      <c r="C51" s="159"/>
      <c r="D51" s="39">
        <v>36</v>
      </c>
      <c r="E51" s="40">
        <v>0</v>
      </c>
      <c r="O51" s="14"/>
    </row>
    <row r="52" spans="1:15" ht="23.1" customHeight="1">
      <c r="A52" s="172"/>
      <c r="B52" s="173" t="s">
        <v>69</v>
      </c>
      <c r="C52" s="159"/>
      <c r="D52" s="39">
        <v>37</v>
      </c>
      <c r="E52" s="40">
        <v>192.1</v>
      </c>
      <c r="F52" s="36"/>
      <c r="O52" s="14"/>
    </row>
    <row r="53" spans="1:15" ht="23.1" customHeight="1">
      <c r="A53" s="157" t="s">
        <v>70</v>
      </c>
      <c r="B53" s="158"/>
      <c r="C53" s="159"/>
      <c r="D53" s="39">
        <v>38</v>
      </c>
      <c r="E53" s="40">
        <v>2869</v>
      </c>
      <c r="F53" s="36"/>
      <c r="O53" s="14"/>
    </row>
    <row r="54" spans="1:15" ht="23.1" customHeight="1">
      <c r="A54" s="157" t="s">
        <v>71</v>
      </c>
      <c r="B54" s="158"/>
      <c r="C54" s="159"/>
      <c r="D54" s="39">
        <v>39</v>
      </c>
      <c r="E54" s="43">
        <f>SUM(E41:E45,E47,E53)</f>
        <v>162573.30000000002</v>
      </c>
      <c r="G54" s="44"/>
      <c r="O54" s="14"/>
    </row>
    <row r="55" spans="1:15" ht="23.1" customHeight="1">
      <c r="A55" s="174" t="s">
        <v>72</v>
      </c>
      <c r="B55" s="175"/>
      <c r="C55" s="175"/>
      <c r="D55" s="39">
        <v>40</v>
      </c>
      <c r="E55" s="26">
        <v>0</v>
      </c>
      <c r="O55" s="14"/>
    </row>
    <row r="56" spans="1:15" ht="23.1" customHeight="1">
      <c r="A56" s="176" t="s">
        <v>73</v>
      </c>
      <c r="B56" s="177"/>
      <c r="C56" s="178"/>
      <c r="D56" s="39">
        <v>41</v>
      </c>
      <c r="E56" s="43">
        <f>E54+E55</f>
        <v>162573.30000000002</v>
      </c>
      <c r="O56" s="14"/>
    </row>
    <row r="57" spans="1:15" ht="23.1" customHeight="1">
      <c r="A57" s="171" t="s">
        <v>63</v>
      </c>
      <c r="B57" s="180" t="s">
        <v>74</v>
      </c>
      <c r="C57" s="148"/>
      <c r="D57" s="39">
        <v>42</v>
      </c>
      <c r="E57" s="40">
        <v>1857</v>
      </c>
      <c r="O57" s="14"/>
    </row>
    <row r="58" spans="1:15" ht="23.1" customHeight="1">
      <c r="A58" s="179"/>
      <c r="B58" s="148" t="s">
        <v>75</v>
      </c>
      <c r="C58" s="128"/>
      <c r="D58" s="39">
        <v>43</v>
      </c>
      <c r="E58" s="45">
        <v>0</v>
      </c>
      <c r="O58" s="14"/>
    </row>
    <row r="59" spans="1:15" ht="23.1" customHeight="1">
      <c r="A59" s="181" t="s">
        <v>76</v>
      </c>
      <c r="B59" s="182"/>
      <c r="C59" s="183"/>
      <c r="D59" s="39">
        <v>44</v>
      </c>
      <c r="E59" s="46">
        <v>0</v>
      </c>
      <c r="O59" s="47"/>
    </row>
    <row r="60" spans="1:15" ht="23.1" customHeight="1">
      <c r="A60" s="157" t="s">
        <v>77</v>
      </c>
      <c r="B60" s="158"/>
      <c r="C60" s="159"/>
      <c r="D60" s="39">
        <v>45</v>
      </c>
      <c r="E60" s="40">
        <v>0</v>
      </c>
      <c r="O60" s="47"/>
    </row>
    <row r="61" spans="1:15" ht="23.1" customHeight="1">
      <c r="A61" s="157" t="s">
        <v>78</v>
      </c>
      <c r="B61" s="158"/>
      <c r="C61" s="159"/>
      <c r="D61" s="39">
        <v>46</v>
      </c>
      <c r="E61" s="43">
        <v>0</v>
      </c>
      <c r="O61" s="47"/>
    </row>
    <row r="62" spans="1:15" ht="23.1" customHeight="1">
      <c r="A62" s="163" t="s">
        <v>47</v>
      </c>
      <c r="B62" s="128" t="s">
        <v>79</v>
      </c>
      <c r="C62" s="128"/>
      <c r="D62" s="39">
        <v>47</v>
      </c>
      <c r="E62" s="40">
        <v>0</v>
      </c>
      <c r="O62" s="47"/>
    </row>
    <row r="63" spans="1:15" ht="23.1" customHeight="1">
      <c r="A63" s="163"/>
      <c r="B63" s="128" t="s">
        <v>80</v>
      </c>
      <c r="C63" s="128"/>
      <c r="D63" s="39">
        <v>48</v>
      </c>
      <c r="E63" s="40">
        <v>0</v>
      </c>
      <c r="O63" s="47"/>
    </row>
    <row r="64" spans="1:15" ht="23.1" customHeight="1">
      <c r="A64" s="190" t="s">
        <v>81</v>
      </c>
      <c r="B64" s="191"/>
      <c r="C64" s="192"/>
      <c r="D64" s="39">
        <v>49</v>
      </c>
      <c r="E64" s="48">
        <f>E11-E39</f>
        <v>-380.40000000005239</v>
      </c>
      <c r="O64" s="47"/>
    </row>
    <row r="65" spans="1:15" ht="23.1" customHeight="1">
      <c r="A65" s="190" t="s">
        <v>82</v>
      </c>
      <c r="B65" s="191"/>
      <c r="C65" s="192"/>
      <c r="D65" s="39">
        <v>50</v>
      </c>
      <c r="E65" s="40">
        <v>759</v>
      </c>
      <c r="F65" s="36"/>
      <c r="O65" s="47"/>
    </row>
    <row r="66" spans="1:15" ht="23.1" customHeight="1">
      <c r="A66" s="193" t="s">
        <v>83</v>
      </c>
      <c r="B66" s="194"/>
      <c r="C66" s="195"/>
      <c r="D66" s="39">
        <v>51</v>
      </c>
      <c r="E66" s="40">
        <v>759</v>
      </c>
      <c r="F66" s="36"/>
      <c r="O66" s="47"/>
    </row>
    <row r="67" spans="1:15" ht="23.1" customHeight="1">
      <c r="A67" s="190" t="s">
        <v>84</v>
      </c>
      <c r="B67" s="191"/>
      <c r="C67" s="192"/>
      <c r="D67" s="39">
        <v>52</v>
      </c>
      <c r="E67" s="40">
        <v>0</v>
      </c>
      <c r="F67" s="3"/>
      <c r="G67" s="3"/>
      <c r="H67" s="3"/>
      <c r="O67" s="47"/>
    </row>
    <row r="68" spans="1:15" ht="23.1" customHeight="1">
      <c r="A68" s="193" t="s">
        <v>85</v>
      </c>
      <c r="B68" s="194"/>
      <c r="C68" s="195"/>
      <c r="D68" s="39">
        <v>53</v>
      </c>
      <c r="E68" s="40">
        <v>0</v>
      </c>
      <c r="O68" s="47"/>
    </row>
    <row r="69" spans="1:15" ht="23.1" customHeight="1">
      <c r="A69" s="190" t="s">
        <v>86</v>
      </c>
      <c r="B69" s="191"/>
      <c r="C69" s="192"/>
      <c r="D69" s="39">
        <v>54</v>
      </c>
      <c r="E69" s="48">
        <f>E64+E65-E67</f>
        <v>378.59999999994761</v>
      </c>
      <c r="F69" s="36"/>
      <c r="O69" s="47"/>
    </row>
    <row r="70" spans="1:15" ht="23.1" customHeight="1">
      <c r="A70" s="184" t="s">
        <v>87</v>
      </c>
      <c r="B70" s="185"/>
      <c r="C70" s="186"/>
      <c r="D70" s="39">
        <v>55</v>
      </c>
      <c r="E70" s="40">
        <v>0</v>
      </c>
      <c r="O70" s="47"/>
    </row>
    <row r="71" spans="1:15" ht="23.1" customHeight="1">
      <c r="A71" s="184" t="s">
        <v>88</v>
      </c>
      <c r="B71" s="185"/>
      <c r="C71" s="186"/>
      <c r="D71" s="39">
        <v>56</v>
      </c>
      <c r="E71" s="40">
        <v>0</v>
      </c>
      <c r="F71" s="36"/>
      <c r="O71" s="47"/>
    </row>
    <row r="72" spans="1:15" ht="23.1" customHeight="1" thickBot="1">
      <c r="A72" s="187" t="s">
        <v>89</v>
      </c>
      <c r="B72" s="188"/>
      <c r="C72" s="189"/>
      <c r="D72" s="49">
        <v>57</v>
      </c>
      <c r="E72" s="50">
        <f>E69-E70-E71</f>
        <v>378.59999999994761</v>
      </c>
      <c r="O72" s="47"/>
    </row>
    <row r="73" spans="1:15" ht="23.1" customHeight="1">
      <c r="A73" s="51"/>
      <c r="B73" s="52"/>
      <c r="C73" s="52"/>
      <c r="D73" s="53"/>
      <c r="G73" s="54"/>
      <c r="O73" s="47"/>
    </row>
    <row r="74" spans="1:15" ht="23.1" customHeight="1">
      <c r="A74" s="51"/>
      <c r="B74" s="52"/>
      <c r="C74" s="52"/>
      <c r="D74" s="53"/>
      <c r="O74" s="47"/>
    </row>
    <row r="75" spans="1:15" ht="23.1" customHeight="1">
      <c r="A75" s="51"/>
      <c r="B75" s="52"/>
      <c r="C75" s="52"/>
      <c r="D75" s="53"/>
      <c r="O75" s="47"/>
    </row>
    <row r="76" spans="1:15" ht="15.75">
      <c r="A76" s="51"/>
      <c r="B76" s="52"/>
      <c r="C76" s="52"/>
      <c r="D76" s="53"/>
      <c r="O76" s="47"/>
    </row>
    <row r="77" spans="1:15" ht="15.75">
      <c r="A77" s="51"/>
      <c r="B77" s="52"/>
      <c r="C77" s="52"/>
      <c r="D77" s="53"/>
      <c r="O77" s="47"/>
    </row>
    <row r="78" spans="1:15" ht="15.75">
      <c r="A78" s="51"/>
      <c r="B78" s="52"/>
      <c r="C78" s="52"/>
      <c r="D78" s="53"/>
      <c r="O78" s="47"/>
    </row>
    <row r="79" spans="1:15" ht="15.75">
      <c r="A79" s="51"/>
      <c r="B79" s="52"/>
      <c r="C79" s="52"/>
      <c r="D79" s="53"/>
      <c r="O79" s="47"/>
    </row>
    <row r="80" spans="1:15" ht="15.75">
      <c r="A80" s="51"/>
      <c r="B80" s="52"/>
      <c r="C80" s="52"/>
      <c r="D80" s="53"/>
      <c r="O80" s="47"/>
    </row>
    <row r="81" spans="1:15" ht="15.75">
      <c r="A81" s="51"/>
      <c r="B81" s="52"/>
      <c r="C81" s="52"/>
      <c r="D81" s="53"/>
      <c r="O81" s="47"/>
    </row>
    <row r="82" spans="1:15" ht="15.75">
      <c r="A82" s="51"/>
      <c r="B82" s="52"/>
      <c r="C82" s="52"/>
      <c r="D82" s="53"/>
      <c r="O82" s="47"/>
    </row>
    <row r="83" spans="1:15" ht="15.75">
      <c r="A83" s="51"/>
      <c r="B83" s="52"/>
      <c r="C83" s="52"/>
      <c r="D83" s="53"/>
      <c r="O83" s="47"/>
    </row>
    <row r="84" spans="1:15" ht="15.75">
      <c r="A84" s="51"/>
      <c r="B84" s="52"/>
      <c r="C84" s="52"/>
      <c r="D84" s="53"/>
      <c r="O84" s="47"/>
    </row>
    <row r="85" spans="1:15" ht="15.75">
      <c r="A85" s="51"/>
      <c r="B85" s="52"/>
      <c r="C85" s="52"/>
      <c r="D85" s="53"/>
      <c r="O85" s="47"/>
    </row>
    <row r="86" spans="1:15" ht="15.75">
      <c r="A86" s="51"/>
      <c r="B86" s="52"/>
      <c r="C86" s="52"/>
      <c r="D86" s="53"/>
      <c r="O86" s="47"/>
    </row>
    <row r="87" spans="1:15" ht="33.75" customHeight="1">
      <c r="A87" s="51"/>
      <c r="B87" s="52"/>
      <c r="C87" s="52"/>
      <c r="D87" s="53"/>
      <c r="O87" s="47"/>
    </row>
    <row r="88" spans="1:15" ht="28.5" customHeight="1">
      <c r="A88" s="51"/>
      <c r="B88" s="52"/>
      <c r="C88" s="52"/>
      <c r="D88" s="53"/>
      <c r="O88" s="47"/>
    </row>
    <row r="89" spans="1:15" ht="28.5" customHeight="1">
      <c r="A89" s="51"/>
      <c r="B89" s="52"/>
      <c r="C89" s="52"/>
      <c r="D89" s="53"/>
      <c r="O89" s="47"/>
    </row>
    <row r="90" spans="1:15" ht="28.5" customHeight="1">
      <c r="A90" s="51"/>
      <c r="B90" s="52"/>
      <c r="C90" s="52"/>
      <c r="D90" s="53"/>
      <c r="O90" s="47"/>
    </row>
    <row r="91" spans="1:15" ht="28.5" customHeight="1">
      <c r="A91" s="51"/>
      <c r="B91" s="52"/>
      <c r="C91" s="52"/>
      <c r="D91" s="53"/>
      <c r="O91" s="47"/>
    </row>
    <row r="92" spans="1:15" ht="28.5" customHeight="1">
      <c r="A92" s="51"/>
      <c r="B92" s="52"/>
      <c r="C92" s="52"/>
      <c r="D92" s="53"/>
    </row>
    <row r="93" spans="1:15" ht="28.5" customHeight="1">
      <c r="A93" s="51"/>
      <c r="B93" s="52"/>
      <c r="C93" s="52"/>
      <c r="D93" s="53"/>
    </row>
    <row r="94" spans="1:15" ht="28.5" customHeight="1">
      <c r="A94" s="51"/>
      <c r="B94" s="52"/>
      <c r="C94" s="52"/>
      <c r="D94" s="53"/>
    </row>
    <row r="95" spans="1:15" ht="28.5" customHeight="1">
      <c r="A95" s="51"/>
      <c r="B95" s="52"/>
      <c r="C95" s="52"/>
      <c r="D95" s="53"/>
    </row>
    <row r="96" spans="1:15" ht="28.5" customHeight="1">
      <c r="A96" s="51"/>
      <c r="B96" s="52"/>
      <c r="C96" s="52"/>
      <c r="D96" s="53"/>
    </row>
    <row r="97" spans="1:4" ht="28.5" customHeight="1">
      <c r="A97" s="51"/>
      <c r="B97" s="52"/>
      <c r="C97" s="52"/>
      <c r="D97" s="53"/>
    </row>
    <row r="98" spans="1:4" ht="28.5" customHeight="1">
      <c r="A98" s="51"/>
      <c r="B98" s="52"/>
      <c r="C98" s="52"/>
      <c r="D98" s="53"/>
    </row>
    <row r="99" spans="1:4" ht="28.5" customHeight="1">
      <c r="A99" s="51"/>
      <c r="B99" s="52"/>
      <c r="C99" s="52"/>
      <c r="D99" s="53"/>
    </row>
    <row r="100" spans="1:4" ht="28.5" customHeight="1">
      <c r="A100" s="51"/>
      <c r="B100" s="52"/>
      <c r="C100" s="52"/>
      <c r="D100" s="53"/>
    </row>
    <row r="101" spans="1:4" ht="28.5" customHeight="1">
      <c r="A101" s="51"/>
      <c r="B101" s="52"/>
      <c r="C101" s="52"/>
      <c r="D101" s="53"/>
    </row>
    <row r="102" spans="1:4" ht="28.5" customHeight="1">
      <c r="A102" s="51"/>
      <c r="B102" s="52"/>
      <c r="C102" s="52"/>
      <c r="D102" s="53"/>
    </row>
    <row r="103" spans="1:4" ht="28.5" customHeight="1">
      <c r="A103" s="51"/>
      <c r="B103" s="52"/>
      <c r="C103" s="52"/>
      <c r="D103" s="53"/>
    </row>
    <row r="104" spans="1:4" ht="28.5" customHeight="1">
      <c r="A104" s="51"/>
      <c r="B104" s="52"/>
      <c r="C104" s="52"/>
      <c r="D104" s="53"/>
    </row>
    <row r="105" spans="1:4" ht="28.5" customHeight="1">
      <c r="A105" s="51"/>
      <c r="B105" s="52"/>
      <c r="C105" s="52"/>
      <c r="D105" s="53"/>
    </row>
    <row r="106" spans="1:4" ht="28.5" customHeight="1">
      <c r="A106" s="51"/>
      <c r="B106" s="52"/>
      <c r="C106" s="52"/>
      <c r="D106" s="53"/>
    </row>
    <row r="107" spans="1:4" ht="28.5" customHeight="1">
      <c r="A107" s="51"/>
      <c r="B107" s="52"/>
      <c r="C107" s="52"/>
      <c r="D107" s="53"/>
    </row>
    <row r="108" spans="1:4" ht="28.5" customHeight="1">
      <c r="A108" s="51"/>
      <c r="B108" s="52"/>
      <c r="C108" s="52"/>
      <c r="D108" s="53"/>
    </row>
    <row r="109" spans="1:4" ht="28.5" customHeight="1">
      <c r="A109" s="51"/>
      <c r="B109" s="52"/>
      <c r="C109" s="52"/>
      <c r="D109" s="53"/>
    </row>
    <row r="110" spans="1:4" ht="28.5" customHeight="1">
      <c r="A110" s="51"/>
      <c r="B110" s="52"/>
      <c r="C110" s="52"/>
      <c r="D110" s="53"/>
    </row>
    <row r="111" spans="1:4" ht="28.5" customHeight="1">
      <c r="A111" s="51"/>
      <c r="B111" s="52"/>
      <c r="C111" s="52"/>
      <c r="D111" s="53"/>
    </row>
    <row r="112" spans="1:4" ht="28.5" customHeight="1">
      <c r="A112" s="51"/>
      <c r="B112" s="52"/>
      <c r="C112" s="52"/>
      <c r="D112" s="53"/>
    </row>
    <row r="113" spans="1:15" ht="28.5" customHeight="1">
      <c r="A113" s="51"/>
      <c r="B113" s="52"/>
      <c r="C113" s="52"/>
      <c r="D113" s="53"/>
    </row>
    <row r="114" spans="1:15" ht="28.5" customHeight="1">
      <c r="A114" s="51"/>
      <c r="B114" s="52"/>
      <c r="C114" s="52"/>
      <c r="D114" s="53"/>
      <c r="O114" s="55"/>
    </row>
    <row r="115" spans="1:15" ht="28.5" customHeight="1">
      <c r="A115" s="51"/>
      <c r="B115" s="52"/>
      <c r="C115" s="52"/>
      <c r="D115" s="53"/>
      <c r="O115" s="55"/>
    </row>
    <row r="116" spans="1:15" ht="28.5" customHeight="1">
      <c r="A116" s="51"/>
      <c r="B116" s="52"/>
      <c r="C116" s="52"/>
      <c r="D116" s="53"/>
      <c r="O116" s="55"/>
    </row>
    <row r="117" spans="1:15" ht="28.5" customHeight="1">
      <c r="A117" s="51"/>
      <c r="B117" s="52"/>
      <c r="C117" s="52"/>
      <c r="D117" s="53"/>
      <c r="O117" s="55"/>
    </row>
    <row r="118" spans="1:15" ht="28.5" customHeight="1">
      <c r="A118" s="51"/>
      <c r="B118" s="52"/>
      <c r="C118" s="52"/>
      <c r="D118" s="53"/>
      <c r="O118" s="55"/>
    </row>
    <row r="119" spans="1:15" ht="28.5" customHeight="1">
      <c r="A119" s="51"/>
      <c r="B119" s="52"/>
      <c r="C119" s="52"/>
      <c r="D119" s="53"/>
    </row>
    <row r="120" spans="1:15" ht="28.5" customHeight="1">
      <c r="A120" s="51"/>
      <c r="B120" s="52"/>
      <c r="C120" s="52"/>
      <c r="D120" s="53"/>
    </row>
    <row r="121" spans="1:15" ht="28.5" customHeight="1">
      <c r="A121" s="51"/>
      <c r="B121" s="52"/>
      <c r="C121" s="52"/>
      <c r="D121" s="53"/>
    </row>
    <row r="122" spans="1:15" ht="28.5" customHeight="1">
      <c r="A122" s="51"/>
      <c r="B122" s="52"/>
      <c r="C122" s="52"/>
      <c r="D122" s="53"/>
    </row>
    <row r="123" spans="1:15" ht="28.5" customHeight="1">
      <c r="A123" s="51"/>
      <c r="B123" s="52"/>
      <c r="C123" s="52"/>
      <c r="D123" s="53"/>
    </row>
    <row r="124" spans="1:15" ht="28.5" customHeight="1">
      <c r="A124" s="51"/>
      <c r="B124" s="52"/>
      <c r="C124" s="52"/>
      <c r="D124" s="53"/>
    </row>
    <row r="125" spans="1:15" ht="28.5" customHeight="1">
      <c r="A125" s="51"/>
      <c r="B125" s="52"/>
      <c r="C125" s="52"/>
      <c r="D125" s="53"/>
    </row>
    <row r="126" spans="1:15" ht="28.5" customHeight="1">
      <c r="A126" s="51"/>
      <c r="B126" s="52"/>
      <c r="C126" s="52"/>
      <c r="D126" s="53"/>
    </row>
    <row r="127" spans="1:15">
      <c r="A127" s="51"/>
      <c r="B127" s="52"/>
      <c r="C127" s="52"/>
      <c r="D127" s="53"/>
    </row>
    <row r="128" spans="1:15">
      <c r="A128" s="51"/>
      <c r="B128" s="52"/>
      <c r="C128" s="52"/>
      <c r="D128" s="53"/>
    </row>
    <row r="129" spans="1:4">
      <c r="A129" s="51"/>
      <c r="B129" s="52"/>
      <c r="C129" s="52"/>
      <c r="D129" s="53"/>
    </row>
    <row r="130" spans="1:4">
      <c r="A130" s="51"/>
      <c r="B130" s="52"/>
      <c r="C130" s="52"/>
      <c r="D130" s="53"/>
    </row>
    <row r="131" spans="1:4">
      <c r="A131" s="51"/>
      <c r="B131" s="52"/>
      <c r="C131" s="52"/>
      <c r="D131" s="53"/>
    </row>
    <row r="132" spans="1:4">
      <c r="A132" s="51"/>
      <c r="B132" s="52"/>
      <c r="C132" s="52"/>
      <c r="D132" s="53"/>
    </row>
    <row r="133" spans="1:4">
      <c r="A133" s="51"/>
      <c r="B133" s="52"/>
      <c r="C133" s="52"/>
      <c r="D133" s="53"/>
    </row>
    <row r="134" spans="1:4">
      <c r="A134" s="51"/>
      <c r="B134" s="52"/>
      <c r="C134" s="52"/>
      <c r="D134" s="53"/>
    </row>
    <row r="135" spans="1:4">
      <c r="A135" s="51"/>
      <c r="B135" s="52"/>
      <c r="C135" s="52"/>
      <c r="D135" s="53"/>
    </row>
    <row r="136" spans="1:4">
      <c r="A136" s="51"/>
      <c r="B136" s="52"/>
      <c r="C136" s="52"/>
      <c r="D136" s="53"/>
    </row>
    <row r="137" spans="1:4">
      <c r="A137" s="51"/>
      <c r="B137" s="52"/>
      <c r="C137" s="52"/>
      <c r="D137" s="53"/>
    </row>
    <row r="138" spans="1:4">
      <c r="A138" s="51"/>
      <c r="B138" s="52"/>
      <c r="C138" s="52"/>
      <c r="D138" s="53"/>
    </row>
    <row r="139" spans="1:4">
      <c r="A139" s="51"/>
      <c r="B139" s="52"/>
      <c r="C139" s="52"/>
      <c r="D139" s="53"/>
    </row>
    <row r="140" spans="1:4">
      <c r="A140" s="51"/>
      <c r="B140" s="52"/>
      <c r="C140" s="52"/>
      <c r="D140" s="53"/>
    </row>
    <row r="141" spans="1:4">
      <c r="A141" s="51"/>
      <c r="B141" s="52"/>
      <c r="C141" s="52"/>
      <c r="D141" s="53"/>
    </row>
    <row r="142" spans="1:4">
      <c r="A142" s="51"/>
      <c r="B142" s="52"/>
      <c r="C142" s="52"/>
      <c r="D142" s="53"/>
    </row>
    <row r="143" spans="1:4">
      <c r="A143" s="51"/>
      <c r="B143" s="52"/>
      <c r="C143" s="52"/>
      <c r="D143" s="53"/>
    </row>
    <row r="144" spans="1:4">
      <c r="A144" s="51"/>
      <c r="B144" s="52"/>
      <c r="C144" s="52"/>
      <c r="D144" s="53"/>
    </row>
    <row r="145" spans="1:4">
      <c r="A145" s="51"/>
      <c r="B145" s="52"/>
      <c r="C145" s="52"/>
      <c r="D145" s="53"/>
    </row>
    <row r="146" spans="1:4">
      <c r="A146" s="51"/>
      <c r="B146" s="52"/>
      <c r="C146" s="52"/>
      <c r="D146" s="53"/>
    </row>
    <row r="147" spans="1:4">
      <c r="A147" s="51"/>
      <c r="B147" s="52"/>
      <c r="C147" s="52"/>
      <c r="D147" s="53"/>
    </row>
    <row r="148" spans="1:4">
      <c r="A148" s="51"/>
      <c r="B148" s="52"/>
      <c r="C148" s="52"/>
      <c r="D148" s="53"/>
    </row>
    <row r="149" spans="1:4">
      <c r="A149" s="51"/>
      <c r="B149" s="52"/>
      <c r="C149" s="52"/>
      <c r="D149" s="53"/>
    </row>
    <row r="150" spans="1:4">
      <c r="A150" s="51"/>
      <c r="B150" s="52"/>
      <c r="C150" s="52"/>
      <c r="D150" s="53"/>
    </row>
    <row r="151" spans="1:4">
      <c r="A151" s="51"/>
      <c r="B151" s="52"/>
      <c r="C151" s="52"/>
      <c r="D151" s="53"/>
    </row>
    <row r="152" spans="1:4">
      <c r="A152" s="51"/>
      <c r="B152" s="52"/>
      <c r="C152" s="52"/>
      <c r="D152" s="53"/>
    </row>
    <row r="153" spans="1:4">
      <c r="A153" s="51"/>
      <c r="B153" s="52"/>
      <c r="C153" s="52"/>
      <c r="D153" s="53"/>
    </row>
    <row r="154" spans="1:4">
      <c r="A154" s="51"/>
      <c r="B154" s="52"/>
      <c r="C154" s="52"/>
      <c r="D154" s="53"/>
    </row>
    <row r="155" spans="1:4">
      <c r="A155" s="51"/>
      <c r="B155" s="52"/>
      <c r="C155" s="52"/>
      <c r="D155" s="53"/>
    </row>
    <row r="156" spans="1:4">
      <c r="A156" s="51"/>
      <c r="B156" s="52"/>
      <c r="C156" s="52"/>
      <c r="D156" s="53"/>
    </row>
    <row r="157" spans="1:4">
      <c r="A157" s="51"/>
      <c r="B157" s="52"/>
      <c r="C157" s="52"/>
      <c r="D157" s="53"/>
    </row>
    <row r="158" spans="1:4">
      <c r="A158" s="51"/>
      <c r="B158" s="52"/>
      <c r="C158" s="52"/>
      <c r="D158" s="53"/>
    </row>
    <row r="159" spans="1:4">
      <c r="A159" s="51"/>
      <c r="B159" s="52"/>
      <c r="C159" s="52"/>
      <c r="D159" s="53"/>
    </row>
    <row r="160" spans="1:4">
      <c r="A160" s="51"/>
      <c r="B160" s="52"/>
      <c r="C160" s="52"/>
      <c r="D160" s="53"/>
    </row>
    <row r="161" spans="1:4">
      <c r="A161" s="51"/>
      <c r="B161" s="52"/>
      <c r="C161" s="52"/>
      <c r="D161" s="53"/>
    </row>
    <row r="162" spans="1:4">
      <c r="A162" s="51"/>
      <c r="B162" s="52"/>
      <c r="C162" s="52"/>
      <c r="D162" s="53"/>
    </row>
    <row r="163" spans="1:4">
      <c r="A163" s="51"/>
      <c r="B163" s="52"/>
      <c r="C163" s="52"/>
      <c r="D163" s="53"/>
    </row>
    <row r="164" spans="1:4">
      <c r="A164" s="51"/>
      <c r="B164" s="52"/>
      <c r="C164" s="52"/>
      <c r="D164" s="53"/>
    </row>
    <row r="165" spans="1:4">
      <c r="A165" s="51"/>
      <c r="B165" s="52"/>
      <c r="C165" s="52"/>
      <c r="D165" s="53"/>
    </row>
    <row r="166" spans="1:4">
      <c r="A166" s="51"/>
      <c r="B166" s="52"/>
      <c r="C166" s="52"/>
      <c r="D166" s="53"/>
    </row>
    <row r="167" spans="1:4">
      <c r="A167" s="51"/>
      <c r="B167" s="52"/>
      <c r="C167" s="52"/>
      <c r="D167" s="53"/>
    </row>
    <row r="168" spans="1:4">
      <c r="A168" s="51"/>
      <c r="B168" s="52"/>
      <c r="C168" s="52"/>
      <c r="D168" s="53"/>
    </row>
    <row r="169" spans="1:4">
      <c r="A169" s="51"/>
      <c r="B169" s="52"/>
      <c r="C169" s="52"/>
      <c r="D169" s="53"/>
    </row>
    <row r="170" spans="1:4">
      <c r="A170" s="51"/>
      <c r="B170" s="52"/>
      <c r="C170" s="52"/>
      <c r="D170" s="53"/>
    </row>
    <row r="171" spans="1:4">
      <c r="A171" s="51"/>
      <c r="B171" s="52"/>
      <c r="C171" s="52"/>
      <c r="D171" s="53"/>
    </row>
    <row r="172" spans="1:4">
      <c r="A172" s="51"/>
      <c r="B172" s="52"/>
      <c r="C172" s="52"/>
      <c r="D172" s="53"/>
    </row>
    <row r="173" spans="1:4">
      <c r="A173" s="51"/>
      <c r="B173" s="52"/>
      <c r="C173" s="52"/>
      <c r="D173" s="53"/>
    </row>
    <row r="174" spans="1:4">
      <c r="A174" s="51"/>
      <c r="B174" s="52"/>
      <c r="C174" s="52"/>
      <c r="D174" s="53"/>
    </row>
    <row r="175" spans="1:4">
      <c r="A175" s="51"/>
      <c r="B175" s="52"/>
      <c r="C175" s="52"/>
      <c r="D175" s="53"/>
    </row>
    <row r="176" spans="1:4">
      <c r="A176" s="51"/>
      <c r="B176" s="52"/>
      <c r="C176" s="52"/>
      <c r="D176" s="53"/>
    </row>
    <row r="177" spans="1:4">
      <c r="A177" s="51"/>
      <c r="B177" s="52"/>
      <c r="C177" s="52"/>
      <c r="D177" s="53"/>
    </row>
    <row r="178" spans="1:4">
      <c r="A178" s="51"/>
      <c r="B178" s="52"/>
      <c r="C178" s="52"/>
      <c r="D178" s="53"/>
    </row>
    <row r="179" spans="1:4">
      <c r="A179" s="51"/>
      <c r="B179" s="52"/>
      <c r="C179" s="52"/>
      <c r="D179" s="53"/>
    </row>
    <row r="180" spans="1:4">
      <c r="A180" s="51"/>
      <c r="B180" s="52"/>
      <c r="C180" s="52"/>
      <c r="D180" s="53"/>
    </row>
    <row r="181" spans="1:4">
      <c r="A181" s="51"/>
      <c r="B181" s="52"/>
      <c r="C181" s="52"/>
      <c r="D181" s="53"/>
    </row>
    <row r="182" spans="1:4">
      <c r="A182" s="51"/>
      <c r="B182" s="52"/>
      <c r="C182" s="52"/>
      <c r="D182" s="53"/>
    </row>
    <row r="183" spans="1:4">
      <c r="A183" s="51"/>
      <c r="B183" s="52"/>
      <c r="C183" s="52"/>
      <c r="D183" s="53"/>
    </row>
    <row r="184" spans="1:4">
      <c r="A184" s="51"/>
      <c r="B184" s="52"/>
      <c r="C184" s="52"/>
      <c r="D184" s="53"/>
    </row>
    <row r="185" spans="1:4">
      <c r="A185" s="51"/>
      <c r="B185" s="52"/>
      <c r="C185" s="52"/>
      <c r="D185" s="53"/>
    </row>
    <row r="186" spans="1:4">
      <c r="A186" s="51"/>
      <c r="B186" s="52"/>
      <c r="C186" s="52"/>
      <c r="D186" s="53"/>
    </row>
    <row r="187" spans="1:4">
      <c r="A187" s="51"/>
      <c r="B187" s="52"/>
      <c r="C187" s="52"/>
      <c r="D187" s="53"/>
    </row>
    <row r="188" spans="1:4">
      <c r="A188" s="51"/>
      <c r="B188" s="52"/>
      <c r="C188" s="52"/>
      <c r="D188" s="53"/>
    </row>
    <row r="189" spans="1:4">
      <c r="A189" s="51"/>
      <c r="B189" s="52"/>
      <c r="C189" s="52"/>
      <c r="D189" s="53"/>
    </row>
    <row r="190" spans="1:4">
      <c r="A190" s="51"/>
      <c r="B190" s="52"/>
      <c r="C190" s="52"/>
      <c r="D190" s="53"/>
    </row>
    <row r="191" spans="1:4">
      <c r="A191" s="51"/>
      <c r="B191" s="52"/>
      <c r="C191" s="52"/>
      <c r="D191" s="53"/>
    </row>
    <row r="192" spans="1:4">
      <c r="A192" s="51"/>
      <c r="B192" s="52"/>
      <c r="C192" s="52"/>
      <c r="D192" s="53"/>
    </row>
    <row r="193" spans="1:4">
      <c r="A193" s="51"/>
      <c r="B193" s="52"/>
      <c r="C193" s="52"/>
      <c r="D193" s="53"/>
    </row>
    <row r="194" spans="1:4">
      <c r="A194" s="51"/>
      <c r="B194" s="52"/>
      <c r="C194" s="52"/>
      <c r="D194" s="53"/>
    </row>
    <row r="195" spans="1:4">
      <c r="A195" s="51"/>
      <c r="B195" s="52"/>
      <c r="C195" s="52"/>
      <c r="D195" s="53"/>
    </row>
    <row r="196" spans="1:4">
      <c r="A196" s="51"/>
      <c r="B196" s="52"/>
      <c r="C196" s="52"/>
      <c r="D196" s="53"/>
    </row>
    <row r="197" spans="1:4">
      <c r="A197" s="51"/>
      <c r="B197" s="52"/>
      <c r="C197" s="52"/>
      <c r="D197" s="53"/>
    </row>
    <row r="198" spans="1:4">
      <c r="A198" s="51"/>
      <c r="B198" s="52"/>
      <c r="C198" s="52"/>
      <c r="D198" s="53"/>
    </row>
    <row r="199" spans="1:4">
      <c r="A199" s="51"/>
      <c r="B199" s="52"/>
      <c r="C199" s="52"/>
      <c r="D199" s="53"/>
    </row>
    <row r="200" spans="1:4">
      <c r="A200" s="51"/>
      <c r="B200" s="52"/>
      <c r="C200" s="52"/>
      <c r="D200" s="53"/>
    </row>
    <row r="201" spans="1:4">
      <c r="A201" s="51"/>
      <c r="B201" s="52"/>
      <c r="C201" s="52"/>
      <c r="D201" s="53"/>
    </row>
    <row r="202" spans="1:4">
      <c r="A202" s="51"/>
      <c r="B202" s="52"/>
      <c r="C202" s="52"/>
      <c r="D202" s="53"/>
    </row>
    <row r="203" spans="1:4">
      <c r="A203" s="51"/>
      <c r="B203" s="52"/>
      <c r="C203" s="52"/>
      <c r="D203" s="53"/>
    </row>
    <row r="204" spans="1:4">
      <c r="A204" s="51"/>
      <c r="B204" s="52"/>
      <c r="C204" s="52"/>
      <c r="D204" s="53"/>
    </row>
    <row r="205" spans="1:4">
      <c r="A205" s="51"/>
      <c r="B205" s="52"/>
      <c r="C205" s="52"/>
      <c r="D205" s="53"/>
    </row>
    <row r="206" spans="1:4">
      <c r="A206" s="51"/>
      <c r="B206" s="52"/>
      <c r="C206" s="52"/>
      <c r="D206" s="53"/>
    </row>
    <row r="207" spans="1:4">
      <c r="A207" s="51"/>
      <c r="B207" s="52"/>
      <c r="C207" s="52"/>
      <c r="D207" s="53"/>
    </row>
    <row r="208" spans="1:4">
      <c r="A208" s="51"/>
      <c r="B208" s="52"/>
      <c r="C208" s="52"/>
      <c r="D208" s="53"/>
    </row>
    <row r="209" spans="1:4">
      <c r="A209" s="51"/>
      <c r="B209" s="52"/>
      <c r="C209" s="52"/>
      <c r="D209" s="53"/>
    </row>
    <row r="210" spans="1:4">
      <c r="A210" s="51"/>
      <c r="B210" s="52"/>
      <c r="C210" s="52"/>
      <c r="D210" s="53"/>
    </row>
    <row r="211" spans="1:4">
      <c r="A211" s="51"/>
      <c r="B211" s="52"/>
      <c r="C211" s="52"/>
      <c r="D211" s="53"/>
    </row>
    <row r="212" spans="1:4">
      <c r="A212" s="51"/>
      <c r="B212" s="52"/>
      <c r="C212" s="52"/>
      <c r="D212" s="53"/>
    </row>
    <row r="213" spans="1:4"/>
    <row r="214" spans="1:4"/>
    <row r="215" spans="1:4"/>
    <row r="216" spans="1:4"/>
    <row r="217" spans="1:4"/>
    <row r="218" spans="1:4"/>
    <row r="219" spans="1:4"/>
    <row r="220" spans="1:4"/>
    <row r="221" spans="1:4"/>
    <row r="222" spans="1:4"/>
    <row r="223" spans="1:4"/>
    <row r="224" spans="1:4"/>
    <row r="225"/>
    <row r="226"/>
    <row r="227"/>
    <row r="228"/>
    <row r="229"/>
    <row r="230"/>
    <row r="231"/>
    <row r="232"/>
    <row r="233"/>
    <row r="234"/>
    <row r="235"/>
    <row r="236"/>
    <row r="237" hidden="1"/>
  </sheetData>
  <mergeCells count="72">
    <mergeCell ref="A70:C70"/>
    <mergeCell ref="A71:C71"/>
    <mergeCell ref="A72:C72"/>
    <mergeCell ref="A64:C64"/>
    <mergeCell ref="A65:C65"/>
    <mergeCell ref="A66:C66"/>
    <mergeCell ref="A67:C67"/>
    <mergeCell ref="A68:C68"/>
    <mergeCell ref="A69:C69"/>
    <mergeCell ref="A59:C59"/>
    <mergeCell ref="A60:C60"/>
    <mergeCell ref="A61:C61"/>
    <mergeCell ref="A62:A63"/>
    <mergeCell ref="B62:C62"/>
    <mergeCell ref="B63:C63"/>
    <mergeCell ref="A53:C53"/>
    <mergeCell ref="A54:C54"/>
    <mergeCell ref="A55:C55"/>
    <mergeCell ref="A56:C56"/>
    <mergeCell ref="A57:A58"/>
    <mergeCell ref="B57:C57"/>
    <mergeCell ref="B58:C58"/>
    <mergeCell ref="A47:C47"/>
    <mergeCell ref="A48:A52"/>
    <mergeCell ref="B48:C48"/>
    <mergeCell ref="B50:C50"/>
    <mergeCell ref="B51:C51"/>
    <mergeCell ref="B52:C52"/>
    <mergeCell ref="A46:C46"/>
    <mergeCell ref="A34:C34"/>
    <mergeCell ref="A35:D35"/>
    <mergeCell ref="A37:D37"/>
    <mergeCell ref="A38:D38"/>
    <mergeCell ref="A39:C39"/>
    <mergeCell ref="A40:C40"/>
    <mergeCell ref="A41:C41"/>
    <mergeCell ref="A42:C42"/>
    <mergeCell ref="A43:C43"/>
    <mergeCell ref="A44:C44"/>
    <mergeCell ref="A45:C45"/>
    <mergeCell ref="A27:C27"/>
    <mergeCell ref="A28:C28"/>
    <mergeCell ref="A29:C29"/>
    <mergeCell ref="A30:C30"/>
    <mergeCell ref="A31:A33"/>
    <mergeCell ref="B31:C31"/>
    <mergeCell ref="B32:C32"/>
    <mergeCell ref="B33:C33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14:C14"/>
    <mergeCell ref="A1:C1"/>
    <mergeCell ref="A2:C2"/>
    <mergeCell ref="A3:E3"/>
    <mergeCell ref="A4:E4"/>
    <mergeCell ref="A5:E5"/>
    <mergeCell ref="A7:D7"/>
    <mergeCell ref="A9:D9"/>
    <mergeCell ref="A10:D10"/>
    <mergeCell ref="A11:C11"/>
    <mergeCell ref="A12:C12"/>
    <mergeCell ref="A13:C13"/>
  </mergeCells>
  <conditionalFormatting sqref="E21">
    <cfRule type="cellIs" dxfId="14" priority="31" stopIfTrue="1" operator="greaterThan">
      <formula>$E$20</formula>
    </cfRule>
  </conditionalFormatting>
  <conditionalFormatting sqref="E46">
    <cfRule type="expression" dxfId="13" priority="25">
      <formula>OR(AND(ISBLANK($E$45)=TRUE,ISBLANK($E$46)=FALSE),AND(ISBLANK($E$45)=FALSE,$E$46&gt;=$E$45))</formula>
    </cfRule>
    <cfRule type="cellIs" dxfId="12" priority="30" operator="greaterThan">
      <formula>$E$45</formula>
    </cfRule>
  </conditionalFormatting>
  <conditionalFormatting sqref="E66">
    <cfRule type="cellIs" dxfId="11" priority="29" operator="greaterThan">
      <formula>$E$65</formula>
    </cfRule>
  </conditionalFormatting>
  <conditionalFormatting sqref="E68">
    <cfRule type="cellIs" dxfId="10" priority="28" operator="greaterThan">
      <formula>$E$67</formula>
    </cfRule>
  </conditionalFormatting>
  <conditionalFormatting sqref="E15">
    <cfRule type="cellIs" dxfId="9" priority="27" operator="greaterThan">
      <formula>$E$14</formula>
    </cfRule>
  </conditionalFormatting>
  <conditionalFormatting sqref="E33">
    <cfRule type="cellIs" dxfId="8" priority="26" operator="greaterThan">
      <formula>$E$32</formula>
    </cfRule>
  </conditionalFormatting>
  <conditionalFormatting sqref="E47">
    <cfRule type="cellIs" dxfId="7" priority="32" operator="lessThan">
      <formula>$E$48+$E$50+$E$52+$E$51</formula>
    </cfRule>
  </conditionalFormatting>
  <conditionalFormatting sqref="E56:E57">
    <cfRule type="cellIs" dxfId="6" priority="33" operator="notEqual">
      <formula>#REF!+#REF!+#REF!</formula>
    </cfRule>
  </conditionalFormatting>
  <conditionalFormatting sqref="E58">
    <cfRule type="expression" dxfId="5" priority="24">
      <formula>$E$58&gt;$E$56</formula>
    </cfRule>
  </conditionalFormatting>
  <conditionalFormatting sqref="E25">
    <cfRule type="cellIs" dxfId="4" priority="23" stopIfTrue="1" operator="greaterThan">
      <formula>$E$20</formula>
    </cfRule>
  </conditionalFormatting>
  <conditionalFormatting sqref="E48">
    <cfRule type="expression" dxfId="3" priority="22">
      <formula>$E$48&lt;$E$49</formula>
    </cfRule>
  </conditionalFormatting>
  <conditionalFormatting sqref="E17">
    <cfRule type="cellIs" dxfId="2" priority="21" operator="greaterThan">
      <formula>$E$16</formula>
    </cfRule>
  </conditionalFormatting>
  <conditionalFormatting sqref="E56">
    <cfRule type="cellIs" dxfId="1" priority="20" operator="lessThan">
      <formula>$E$57+$E$58</formula>
    </cfRule>
  </conditionalFormatting>
  <dataValidations count="3">
    <dataValidation type="custom" allowBlank="1" showInputMessage="1" showErrorMessage="1" errorTitle="Znaki po przecinku" error="Wpisana wartość może mieć wyłącznie 1 znak po przecinku." sqref="E29 E14:E27 E58 E41:E53 E31:E33 E70:E71 E65:E68 E60:E63 E55">
      <formula1>MOD(E14*10,1)=0</formula1>
    </dataValidation>
    <dataValidation allowBlank="1" showErrorMessage="1" sqref="A3:E3"/>
    <dataValidation type="custom" allowBlank="1" showInputMessage="1" showErrorMessage="1" sqref="E57">
      <formula1>MOD(E57*10,1)=0</formula1>
    </dataValidation>
  </dataValidations>
  <pageMargins left="0.7" right="0.7" top="0.75" bottom="0.75" header="0.3" footer="0.3"/>
  <pageSetup paperSize="9" scale="78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workbookViewId="0">
      <selection activeCell="E1" sqref="E1"/>
    </sheetView>
  </sheetViews>
  <sheetFormatPr defaultRowHeight="12.75"/>
  <cols>
    <col min="1" max="1" width="7" style="2" customWidth="1"/>
    <col min="2" max="2" width="6.28515625" style="2" customWidth="1"/>
    <col min="3" max="3" width="61.42578125" style="2" customWidth="1"/>
    <col min="4" max="4" width="5.5703125" style="2" customWidth="1"/>
    <col min="5" max="5" width="12.7109375" style="2" customWidth="1"/>
    <col min="6" max="16384" width="9.140625" style="110"/>
  </cols>
  <sheetData>
    <row r="1" spans="1:5">
      <c r="A1" s="109" t="str">
        <f>'[1]dział I'!A3</f>
        <v>Proszę wpisać nazwę uczelni</v>
      </c>
      <c r="B1" s="4"/>
      <c r="C1" s="4"/>
      <c r="D1" s="4"/>
      <c r="E1" s="4"/>
    </row>
    <row r="2" spans="1:5" ht="15.75">
      <c r="A2" s="223" t="s">
        <v>112</v>
      </c>
      <c r="B2" s="223"/>
      <c r="C2" s="223"/>
      <c r="D2" s="223"/>
      <c r="E2" s="223"/>
    </row>
    <row r="3" spans="1:5" ht="16.5" thickBot="1">
      <c r="A3" s="111"/>
      <c r="B3" s="111"/>
      <c r="C3" s="111"/>
      <c r="D3" s="111"/>
      <c r="E3" s="4"/>
    </row>
    <row r="4" spans="1:5" ht="31.5">
      <c r="A4" s="224" t="s">
        <v>93</v>
      </c>
      <c r="B4" s="225"/>
      <c r="C4" s="225"/>
      <c r="D4" s="225"/>
      <c r="E4" s="112" t="s">
        <v>113</v>
      </c>
    </row>
    <row r="5" spans="1:5" ht="15">
      <c r="A5" s="226">
        <v>1</v>
      </c>
      <c r="B5" s="227"/>
      <c r="C5" s="227"/>
      <c r="D5" s="227"/>
      <c r="E5" s="113">
        <v>2</v>
      </c>
    </row>
    <row r="6" spans="1:5" ht="21.75" customHeight="1">
      <c r="A6" s="199" t="s">
        <v>114</v>
      </c>
      <c r="B6" s="200"/>
      <c r="C6" s="200"/>
      <c r="D6" s="114" t="s">
        <v>8</v>
      </c>
      <c r="E6" s="115">
        <v>671.61585688311652</v>
      </c>
    </row>
    <row r="7" spans="1:5" ht="21.75" customHeight="1">
      <c r="A7" s="228" t="s">
        <v>115</v>
      </c>
      <c r="B7" s="229"/>
      <c r="C7" s="209"/>
      <c r="D7" s="116" t="s">
        <v>10</v>
      </c>
      <c r="E7" s="115">
        <v>671.61585688311607</v>
      </c>
    </row>
    <row r="8" spans="1:5" ht="21.75" customHeight="1">
      <c r="A8" s="221" t="s">
        <v>116</v>
      </c>
      <c r="B8" s="222"/>
      <c r="C8" s="222"/>
      <c r="D8" s="116" t="s">
        <v>12</v>
      </c>
      <c r="E8" s="117">
        <f>E9+E11</f>
        <v>6581.779773784654</v>
      </c>
    </row>
    <row r="9" spans="1:5" ht="21.75" customHeight="1">
      <c r="A9" s="204" t="s">
        <v>47</v>
      </c>
      <c r="B9" s="207" t="s">
        <v>117</v>
      </c>
      <c r="C9" s="207"/>
      <c r="D9" s="116" t="s">
        <v>14</v>
      </c>
      <c r="E9" s="118">
        <v>6581.779773784654</v>
      </c>
    </row>
    <row r="10" spans="1:5" ht="21.75" customHeight="1">
      <c r="A10" s="205"/>
      <c r="B10" s="208" t="s">
        <v>118</v>
      </c>
      <c r="C10" s="209"/>
      <c r="D10" s="116" t="s">
        <v>16</v>
      </c>
      <c r="E10" s="118">
        <v>345.91554066776598</v>
      </c>
    </row>
    <row r="11" spans="1:5" ht="21.75" customHeight="1">
      <c r="A11" s="206"/>
      <c r="B11" s="198" t="s">
        <v>119</v>
      </c>
      <c r="C11" s="198"/>
      <c r="D11" s="114" t="s">
        <v>18</v>
      </c>
      <c r="E11" s="118">
        <v>0</v>
      </c>
    </row>
    <row r="12" spans="1:5" ht="21.75" customHeight="1">
      <c r="A12" s="210" t="s">
        <v>120</v>
      </c>
      <c r="B12" s="211"/>
      <c r="C12" s="211"/>
      <c r="D12" s="116" t="s">
        <v>20</v>
      </c>
      <c r="E12" s="119">
        <f>E13+E19</f>
        <v>7253.4390229672408</v>
      </c>
    </row>
    <row r="13" spans="1:5" ht="21.75" customHeight="1">
      <c r="A13" s="212" t="s">
        <v>47</v>
      </c>
      <c r="B13" s="214" t="s">
        <v>121</v>
      </c>
      <c r="C13" s="214"/>
      <c r="D13" s="116" t="s">
        <v>22</v>
      </c>
      <c r="E13" s="119">
        <f>SUM(E14:E18)</f>
        <v>6879.1433922994747</v>
      </c>
    </row>
    <row r="14" spans="1:5" ht="21.75" customHeight="1">
      <c r="A14" s="213"/>
      <c r="B14" s="215" t="s">
        <v>47</v>
      </c>
      <c r="C14" s="120" t="s">
        <v>122</v>
      </c>
      <c r="D14" s="116" t="s">
        <v>24</v>
      </c>
      <c r="E14" s="118">
        <v>3844.4787323848545</v>
      </c>
    </row>
    <row r="15" spans="1:5" ht="36" customHeight="1">
      <c r="A15" s="213"/>
      <c r="B15" s="216"/>
      <c r="C15" s="120" t="s">
        <v>123</v>
      </c>
      <c r="D15" s="116" t="s">
        <v>26</v>
      </c>
      <c r="E15" s="118">
        <v>250.86766180557544</v>
      </c>
    </row>
    <row r="16" spans="1:5" ht="21.75" customHeight="1">
      <c r="A16" s="213"/>
      <c r="B16" s="216"/>
      <c r="C16" s="120" t="s">
        <v>124</v>
      </c>
      <c r="D16" s="114" t="s">
        <v>28</v>
      </c>
      <c r="E16" s="118">
        <v>2733.796998109045</v>
      </c>
    </row>
    <row r="17" spans="1:5" ht="36" customHeight="1">
      <c r="A17" s="213"/>
      <c r="B17" s="216"/>
      <c r="C17" s="120" t="s">
        <v>125</v>
      </c>
      <c r="D17" s="116" t="s">
        <v>30</v>
      </c>
      <c r="E17" s="118">
        <v>0</v>
      </c>
    </row>
    <row r="18" spans="1:5" ht="21.75" customHeight="1">
      <c r="A18" s="213"/>
      <c r="B18" s="217"/>
      <c r="C18" s="120" t="s">
        <v>126</v>
      </c>
      <c r="D18" s="116" t="s">
        <v>32</v>
      </c>
      <c r="E18" s="118">
        <v>50</v>
      </c>
    </row>
    <row r="19" spans="1:5" ht="21.75" customHeight="1">
      <c r="A19" s="213"/>
      <c r="B19" s="214" t="s">
        <v>127</v>
      </c>
      <c r="C19" s="214"/>
      <c r="D19" s="114">
        <f t="shared" ref="D19:D27" si="0">D18+1</f>
        <v>14</v>
      </c>
      <c r="E19" s="119">
        <f>SUM(E20:E24)</f>
        <v>374.29563066776598</v>
      </c>
    </row>
    <row r="20" spans="1:5" ht="21.75" customHeight="1">
      <c r="A20" s="213"/>
      <c r="B20" s="218" t="s">
        <v>47</v>
      </c>
      <c r="C20" s="120" t="s">
        <v>122</v>
      </c>
      <c r="D20" s="114">
        <f t="shared" si="0"/>
        <v>15</v>
      </c>
      <c r="E20" s="118">
        <v>25.649739932839847</v>
      </c>
    </row>
    <row r="21" spans="1:5" ht="36" customHeight="1">
      <c r="A21" s="213"/>
      <c r="B21" s="219"/>
      <c r="C21" s="120" t="s">
        <v>123</v>
      </c>
      <c r="D21" s="114">
        <f t="shared" si="0"/>
        <v>16</v>
      </c>
      <c r="E21" s="118">
        <v>38.127991792059234</v>
      </c>
    </row>
    <row r="22" spans="1:5" ht="21.75" customHeight="1">
      <c r="A22" s="213"/>
      <c r="B22" s="219"/>
      <c r="C22" s="120" t="s">
        <v>128</v>
      </c>
      <c r="D22" s="114">
        <f t="shared" si="0"/>
        <v>17</v>
      </c>
      <c r="E22" s="118">
        <v>300.51789894286691</v>
      </c>
    </row>
    <row r="23" spans="1:5" ht="21.75" customHeight="1">
      <c r="A23" s="213"/>
      <c r="B23" s="219"/>
      <c r="C23" s="120" t="s">
        <v>129</v>
      </c>
      <c r="D23" s="114">
        <f t="shared" si="0"/>
        <v>18</v>
      </c>
      <c r="E23" s="118">
        <v>0</v>
      </c>
    </row>
    <row r="24" spans="1:5" ht="21.75" customHeight="1">
      <c r="A24" s="213"/>
      <c r="B24" s="220"/>
      <c r="C24" s="120" t="s">
        <v>126</v>
      </c>
      <c r="D24" s="114">
        <f t="shared" si="0"/>
        <v>19</v>
      </c>
      <c r="E24" s="118">
        <v>10</v>
      </c>
    </row>
    <row r="25" spans="1:5" ht="21.75" customHeight="1">
      <c r="A25" s="196" t="s">
        <v>130</v>
      </c>
      <c r="B25" s="197"/>
      <c r="C25" s="198"/>
      <c r="D25" s="114">
        <f t="shared" si="0"/>
        <v>20</v>
      </c>
      <c r="E25" s="118"/>
    </row>
    <row r="26" spans="1:5" ht="21.75" customHeight="1">
      <c r="A26" s="199" t="s">
        <v>131</v>
      </c>
      <c r="B26" s="200"/>
      <c r="C26" s="200"/>
      <c r="D26" s="114">
        <f t="shared" si="0"/>
        <v>21</v>
      </c>
      <c r="E26" s="121">
        <f>E6+E8-E12+E25</f>
        <v>-4.3392299470724538E-2</v>
      </c>
    </row>
    <row r="27" spans="1:5" ht="21.75" customHeight="1" thickBot="1">
      <c r="A27" s="201" t="s">
        <v>115</v>
      </c>
      <c r="B27" s="202"/>
      <c r="C27" s="203"/>
      <c r="D27" s="122">
        <f t="shared" si="0"/>
        <v>22</v>
      </c>
      <c r="E27" s="123">
        <f>E26</f>
        <v>-4.3392299470724538E-2</v>
      </c>
    </row>
    <row r="28" spans="1:5" ht="15.75">
      <c r="A28" s="124"/>
      <c r="B28" s="124"/>
      <c r="C28" s="124"/>
      <c r="D28" s="124"/>
    </row>
    <row r="29" spans="1:5">
      <c r="A29" s="125"/>
      <c r="B29" s="125"/>
      <c r="C29" s="125"/>
      <c r="D29" s="125"/>
    </row>
    <row r="30" spans="1:5">
      <c r="A30" s="125"/>
      <c r="B30" s="125"/>
      <c r="C30" s="125"/>
      <c r="D30" s="125"/>
    </row>
    <row r="31" spans="1:5">
      <c r="A31" s="125"/>
      <c r="B31" s="125"/>
      <c r="C31" s="125"/>
      <c r="D31" s="125"/>
    </row>
    <row r="32" spans="1:5">
      <c r="A32" s="125"/>
      <c r="B32" s="125"/>
      <c r="C32" s="125"/>
      <c r="D32" s="125"/>
    </row>
    <row r="33" spans="1:4">
      <c r="A33" s="125"/>
      <c r="B33" s="125"/>
      <c r="C33" s="125"/>
      <c r="D33" s="125"/>
    </row>
    <row r="34" spans="1:4">
      <c r="A34" s="125"/>
      <c r="B34" s="125"/>
      <c r="C34" s="125"/>
      <c r="D34" s="125"/>
    </row>
    <row r="35" spans="1:4">
      <c r="A35" s="125"/>
      <c r="B35" s="125"/>
      <c r="C35" s="125"/>
      <c r="D35" s="125"/>
    </row>
    <row r="36" spans="1:4">
      <c r="A36" s="125"/>
      <c r="B36" s="125"/>
      <c r="C36" s="125"/>
      <c r="D36" s="125"/>
    </row>
    <row r="37" spans="1:4">
      <c r="A37" s="125"/>
      <c r="B37" s="125"/>
      <c r="C37" s="125"/>
      <c r="D37" s="125"/>
    </row>
    <row r="38" spans="1:4">
      <c r="A38" s="125"/>
      <c r="B38" s="125"/>
      <c r="C38" s="125"/>
      <c r="D38" s="125"/>
    </row>
    <row r="39" spans="1:4">
      <c r="A39" s="125"/>
      <c r="B39" s="125"/>
      <c r="C39" s="125"/>
      <c r="D39" s="125"/>
    </row>
    <row r="40" spans="1:4">
      <c r="A40" s="125"/>
      <c r="B40" s="125"/>
      <c r="C40" s="125"/>
      <c r="D40" s="125"/>
    </row>
    <row r="41" spans="1:4">
      <c r="A41" s="125"/>
      <c r="B41" s="125"/>
      <c r="C41" s="125"/>
      <c r="D41" s="125"/>
    </row>
    <row r="42" spans="1:4">
      <c r="A42" s="125"/>
      <c r="B42" s="125"/>
      <c r="C42" s="125"/>
      <c r="D42" s="125"/>
    </row>
    <row r="43" spans="1:4">
      <c r="A43" s="125"/>
      <c r="B43" s="125"/>
      <c r="C43" s="125"/>
      <c r="D43" s="125"/>
    </row>
    <row r="44" spans="1:4">
      <c r="A44" s="125"/>
      <c r="B44" s="125"/>
      <c r="C44" s="125"/>
      <c r="D44" s="125"/>
    </row>
    <row r="45" spans="1:4">
      <c r="A45" s="125"/>
      <c r="B45" s="125"/>
      <c r="C45" s="125"/>
      <c r="D45" s="125"/>
    </row>
    <row r="46" spans="1:4">
      <c r="A46" s="125"/>
      <c r="B46" s="125"/>
      <c r="C46" s="125"/>
      <c r="D46" s="125"/>
    </row>
    <row r="47" spans="1:4">
      <c r="A47" s="125"/>
      <c r="B47" s="125"/>
      <c r="C47" s="125"/>
      <c r="D47" s="125"/>
    </row>
    <row r="48" spans="1:4">
      <c r="A48" s="125"/>
      <c r="B48" s="125"/>
      <c r="C48" s="125"/>
      <c r="D48" s="125"/>
    </row>
    <row r="49" spans="1:4">
      <c r="A49" s="125"/>
      <c r="B49" s="125"/>
      <c r="C49" s="125"/>
      <c r="D49" s="125"/>
    </row>
    <row r="50" spans="1:4">
      <c r="A50" s="125"/>
      <c r="B50" s="125"/>
      <c r="C50" s="125"/>
      <c r="D50" s="125"/>
    </row>
    <row r="51" spans="1:4">
      <c r="A51" s="125"/>
      <c r="B51" s="125"/>
      <c r="C51" s="125"/>
      <c r="D51" s="125"/>
    </row>
    <row r="52" spans="1:4">
      <c r="A52" s="125"/>
      <c r="B52" s="125"/>
      <c r="C52" s="125"/>
      <c r="D52" s="125"/>
    </row>
    <row r="53" spans="1:4">
      <c r="A53" s="125"/>
      <c r="B53" s="125"/>
      <c r="C53" s="125"/>
      <c r="D53" s="125"/>
    </row>
    <row r="54" spans="1:4">
      <c r="A54" s="125"/>
      <c r="B54" s="125"/>
      <c r="C54" s="125"/>
      <c r="D54" s="125"/>
    </row>
    <row r="55" spans="1:4">
      <c r="A55" s="125"/>
      <c r="B55" s="125"/>
      <c r="C55" s="125"/>
      <c r="D55" s="125"/>
    </row>
    <row r="56" spans="1:4">
      <c r="A56" s="125"/>
      <c r="B56" s="125"/>
      <c r="C56" s="125"/>
      <c r="D56" s="125"/>
    </row>
    <row r="57" spans="1:4">
      <c r="A57" s="125"/>
      <c r="B57" s="125"/>
      <c r="C57" s="125"/>
      <c r="D57" s="125"/>
    </row>
    <row r="58" spans="1:4">
      <c r="A58" s="125"/>
      <c r="B58" s="125"/>
      <c r="C58" s="125"/>
      <c r="D58" s="125"/>
    </row>
    <row r="59" spans="1:4">
      <c r="A59" s="125"/>
      <c r="B59" s="125"/>
      <c r="C59" s="125"/>
      <c r="D59" s="125"/>
    </row>
    <row r="60" spans="1:4">
      <c r="A60" s="125"/>
      <c r="B60" s="125"/>
      <c r="C60" s="125"/>
      <c r="D60" s="125"/>
    </row>
    <row r="61" spans="1:4">
      <c r="A61" s="125"/>
      <c r="B61" s="125"/>
      <c r="C61" s="125"/>
      <c r="D61" s="125"/>
    </row>
    <row r="62" spans="1:4">
      <c r="A62" s="125"/>
      <c r="B62" s="125"/>
      <c r="C62" s="125"/>
      <c r="D62" s="125"/>
    </row>
    <row r="63" spans="1:4">
      <c r="A63" s="125"/>
      <c r="B63" s="125"/>
      <c r="C63" s="125"/>
      <c r="D63" s="125"/>
    </row>
    <row r="64" spans="1:4">
      <c r="A64" s="125"/>
      <c r="B64" s="125"/>
      <c r="C64" s="125"/>
      <c r="D64" s="125"/>
    </row>
    <row r="65" spans="1:4">
      <c r="A65" s="125"/>
      <c r="B65" s="125"/>
      <c r="C65" s="125"/>
      <c r="D65" s="125"/>
    </row>
    <row r="66" spans="1:4">
      <c r="A66" s="125"/>
      <c r="B66" s="125"/>
      <c r="C66" s="125"/>
      <c r="D66" s="125"/>
    </row>
    <row r="67" spans="1:4">
      <c r="A67" s="125"/>
      <c r="B67" s="125"/>
      <c r="C67" s="125"/>
      <c r="D67" s="125"/>
    </row>
    <row r="68" spans="1:4">
      <c r="A68" s="125"/>
      <c r="B68" s="125"/>
      <c r="C68" s="125"/>
      <c r="D68" s="125"/>
    </row>
    <row r="69" spans="1:4">
      <c r="A69" s="125"/>
      <c r="B69" s="125"/>
      <c r="C69" s="125"/>
      <c r="D69" s="125"/>
    </row>
    <row r="70" spans="1:4">
      <c r="A70" s="125"/>
      <c r="B70" s="125"/>
      <c r="C70" s="125"/>
      <c r="D70" s="125"/>
    </row>
    <row r="71" spans="1:4">
      <c r="A71" s="125"/>
      <c r="B71" s="125"/>
      <c r="C71" s="125"/>
      <c r="D71" s="125"/>
    </row>
    <row r="72" spans="1:4">
      <c r="A72" s="125"/>
      <c r="B72" s="125"/>
      <c r="C72" s="125"/>
      <c r="D72" s="125"/>
    </row>
    <row r="73" spans="1:4">
      <c r="A73" s="125"/>
      <c r="B73" s="125"/>
      <c r="C73" s="125"/>
      <c r="D73" s="125"/>
    </row>
    <row r="74" spans="1:4">
      <c r="A74" s="125"/>
      <c r="B74" s="125"/>
      <c r="C74" s="125"/>
      <c r="D74" s="125"/>
    </row>
    <row r="75" spans="1:4">
      <c r="A75" s="125"/>
      <c r="B75" s="125"/>
      <c r="C75" s="125"/>
      <c r="D75" s="125"/>
    </row>
    <row r="76" spans="1:4">
      <c r="A76" s="125"/>
      <c r="B76" s="125"/>
      <c r="C76" s="125"/>
      <c r="D76" s="125"/>
    </row>
    <row r="77" spans="1:4">
      <c r="A77" s="125"/>
      <c r="B77" s="125"/>
      <c r="C77" s="125"/>
      <c r="D77" s="125"/>
    </row>
    <row r="78" spans="1:4">
      <c r="A78" s="125"/>
      <c r="B78" s="125"/>
      <c r="C78" s="125"/>
      <c r="D78" s="125"/>
    </row>
    <row r="79" spans="1:4">
      <c r="A79" s="125"/>
      <c r="B79" s="125"/>
      <c r="C79" s="125"/>
      <c r="D79" s="125"/>
    </row>
    <row r="80" spans="1:4">
      <c r="A80" s="125"/>
      <c r="B80" s="125"/>
      <c r="C80" s="125"/>
      <c r="D80" s="125"/>
    </row>
    <row r="81" spans="1:4">
      <c r="A81" s="125"/>
      <c r="B81" s="125"/>
      <c r="C81" s="125"/>
      <c r="D81" s="125"/>
    </row>
    <row r="82" spans="1:4">
      <c r="A82" s="125"/>
      <c r="B82" s="125"/>
      <c r="C82" s="125"/>
      <c r="D82" s="125"/>
    </row>
    <row r="83" spans="1:4">
      <c r="A83" s="125"/>
      <c r="B83" s="125"/>
      <c r="C83" s="125"/>
      <c r="D83" s="125"/>
    </row>
  </sheetData>
  <mergeCells count="19">
    <mergeCell ref="A8:C8"/>
    <mergeCell ref="A2:E2"/>
    <mergeCell ref="A4:D4"/>
    <mergeCell ref="A5:D5"/>
    <mergeCell ref="A6:C6"/>
    <mergeCell ref="A7:C7"/>
    <mergeCell ref="A25:C25"/>
    <mergeCell ref="A26:C26"/>
    <mergeCell ref="A27:C27"/>
    <mergeCell ref="A9:A11"/>
    <mergeCell ref="B9:C9"/>
    <mergeCell ref="B10:C10"/>
    <mergeCell ref="B11:C11"/>
    <mergeCell ref="A12:C12"/>
    <mergeCell ref="A13:A24"/>
    <mergeCell ref="B13:C13"/>
    <mergeCell ref="B14:B18"/>
    <mergeCell ref="B19:C19"/>
    <mergeCell ref="B20:B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W31"/>
  <sheetViews>
    <sheetView view="pageBreakPreview" zoomScale="80" zoomScaleNormal="100" zoomScaleSheetLayoutView="80" workbookViewId="0">
      <selection activeCell="E1" sqref="E1"/>
    </sheetView>
  </sheetViews>
  <sheetFormatPr defaultColWidth="0" defaultRowHeight="12.75"/>
  <cols>
    <col min="1" max="1" width="7.42578125" style="60" customWidth="1"/>
    <col min="2" max="2" width="13" style="60" customWidth="1"/>
    <col min="3" max="3" width="19.5703125" style="60" customWidth="1"/>
    <col min="4" max="4" width="4.85546875" style="60" customWidth="1"/>
    <col min="5" max="5" width="13.42578125" style="60" bestFit="1" customWidth="1"/>
    <col min="6" max="6" width="16" style="60" customWidth="1"/>
    <col min="7" max="8" width="14.42578125" style="60" customWidth="1"/>
    <col min="9" max="9" width="15.5703125" style="60" customWidth="1"/>
    <col min="10" max="11" width="22.7109375" style="60" customWidth="1"/>
    <col min="12" max="12" width="22.7109375" style="60" hidden="1" customWidth="1"/>
    <col min="13" max="14" width="24.28515625" style="60" hidden="1" customWidth="1"/>
    <col min="15" max="15" width="20.5703125" style="60" hidden="1" customWidth="1"/>
    <col min="16" max="16" width="27.7109375" style="60" hidden="1" customWidth="1"/>
    <col min="17" max="17" width="9.85546875" style="60" hidden="1" customWidth="1"/>
    <col min="18" max="257" width="0" style="60" hidden="1" customWidth="1"/>
    <col min="258" max="16384" width="8.7109375" style="60" hidden="1"/>
  </cols>
  <sheetData>
    <row r="1" spans="1:257" ht="17.25" customHeight="1">
      <c r="A1" s="58" t="s">
        <v>2</v>
      </c>
      <c r="B1" s="59"/>
      <c r="C1" s="59"/>
      <c r="D1" s="59"/>
      <c r="E1" s="59"/>
      <c r="F1" s="59"/>
      <c r="G1" s="59"/>
      <c r="H1" s="59"/>
      <c r="I1" s="59"/>
      <c r="Q1" s="61"/>
    </row>
    <row r="2" spans="1:257" s="63" customFormat="1" ht="25.5">
      <c r="A2" s="230" t="s">
        <v>92</v>
      </c>
      <c r="B2" s="230"/>
      <c r="C2" s="230"/>
      <c r="D2" s="230"/>
      <c r="E2" s="230"/>
      <c r="F2" s="230"/>
      <c r="G2" s="230"/>
      <c r="H2" s="230"/>
      <c r="I2" s="230"/>
      <c r="J2" s="62"/>
      <c r="K2" s="62"/>
      <c r="L2" s="62"/>
      <c r="M2" s="62"/>
      <c r="Q2" s="64"/>
    </row>
    <row r="3" spans="1:257" s="68" customFormat="1" thickBot="1">
      <c r="A3" s="65"/>
      <c r="B3" s="65"/>
      <c r="C3" s="66"/>
      <c r="D3" s="66"/>
      <c r="E3" s="66"/>
      <c r="F3" s="66"/>
      <c r="G3" s="66"/>
      <c r="H3" s="66"/>
      <c r="I3" s="66"/>
      <c r="J3" s="67"/>
      <c r="K3" s="67"/>
      <c r="L3" s="67"/>
      <c r="M3" s="67"/>
      <c r="N3" s="67"/>
      <c r="O3" s="67"/>
      <c r="P3" s="67"/>
    </row>
    <row r="4" spans="1:257" ht="16.5" thickBot="1">
      <c r="A4" s="231" t="s">
        <v>93</v>
      </c>
      <c r="B4" s="232"/>
      <c r="C4" s="232"/>
      <c r="D4" s="233"/>
      <c r="E4" s="237" t="s">
        <v>94</v>
      </c>
      <c r="F4" s="239" t="s">
        <v>95</v>
      </c>
      <c r="G4" s="241" t="s">
        <v>47</v>
      </c>
      <c r="H4" s="241"/>
      <c r="I4" s="242"/>
      <c r="J4" s="69"/>
      <c r="K4" s="69"/>
      <c r="L4" s="243"/>
      <c r="M4" s="243"/>
      <c r="N4" s="243"/>
      <c r="O4" s="69"/>
      <c r="P4" s="70"/>
      <c r="Q4" s="71"/>
    </row>
    <row r="5" spans="1:257" ht="16.5" thickBot="1">
      <c r="A5" s="234"/>
      <c r="B5" s="235"/>
      <c r="C5" s="235"/>
      <c r="D5" s="236"/>
      <c r="E5" s="238"/>
      <c r="F5" s="240"/>
      <c r="G5" s="244" t="s">
        <v>96</v>
      </c>
      <c r="H5" s="72" t="s">
        <v>63</v>
      </c>
      <c r="I5" s="245" t="s">
        <v>97</v>
      </c>
      <c r="J5" s="69"/>
      <c r="K5" s="69"/>
      <c r="L5" s="69"/>
      <c r="M5" s="69"/>
      <c r="N5" s="69"/>
      <c r="O5" s="73"/>
      <c r="P5" s="69"/>
      <c r="Q5" s="71"/>
    </row>
    <row r="6" spans="1:257" ht="31.5" customHeight="1">
      <c r="A6" s="234"/>
      <c r="B6" s="235"/>
      <c r="C6" s="235"/>
      <c r="D6" s="236"/>
      <c r="E6" s="238"/>
      <c r="F6" s="240"/>
      <c r="G6" s="244"/>
      <c r="H6" s="74" t="s">
        <v>98</v>
      </c>
      <c r="I6" s="246"/>
      <c r="J6" s="69"/>
      <c r="K6" s="69"/>
      <c r="L6" s="69"/>
      <c r="M6" s="69"/>
      <c r="N6" s="69"/>
      <c r="O6" s="73"/>
      <c r="P6" s="69"/>
      <c r="Q6" s="71"/>
    </row>
    <row r="7" spans="1:257" ht="15.75">
      <c r="A7" s="248">
        <v>1</v>
      </c>
      <c r="B7" s="249"/>
      <c r="C7" s="249"/>
      <c r="D7" s="250"/>
      <c r="E7" s="75">
        <v>2</v>
      </c>
      <c r="F7" s="76">
        <v>3</v>
      </c>
      <c r="G7" s="77">
        <v>4</v>
      </c>
      <c r="H7" s="76">
        <v>5</v>
      </c>
      <c r="I7" s="78">
        <v>6</v>
      </c>
      <c r="J7" s="70"/>
      <c r="K7" s="70"/>
      <c r="L7" s="70"/>
      <c r="M7" s="69"/>
      <c r="N7" s="70"/>
      <c r="O7" s="70"/>
      <c r="P7" s="70"/>
      <c r="Q7" s="71"/>
    </row>
    <row r="8" spans="1:257" s="82" customFormat="1" ht="18.75">
      <c r="A8" s="251" t="s">
        <v>111</v>
      </c>
      <c r="B8" s="252"/>
      <c r="C8" s="252"/>
      <c r="D8" s="252"/>
      <c r="E8" s="252"/>
      <c r="F8" s="252"/>
      <c r="G8" s="252"/>
      <c r="H8" s="252"/>
      <c r="I8" s="253"/>
      <c r="J8" s="79"/>
      <c r="K8" s="79"/>
      <c r="L8" s="79"/>
      <c r="M8" s="80"/>
      <c r="N8" s="79"/>
      <c r="O8" s="79"/>
      <c r="P8" s="79"/>
      <c r="Q8" s="81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  <c r="IR8" s="83"/>
      <c r="IS8" s="83"/>
      <c r="IT8" s="83"/>
      <c r="IU8" s="83"/>
      <c r="IV8" s="83"/>
      <c r="IW8" s="83"/>
    </row>
    <row r="9" spans="1:257" s="82" customFormat="1" ht="33.950000000000003" customHeight="1">
      <c r="A9" s="254" t="s">
        <v>99</v>
      </c>
      <c r="B9" s="255"/>
      <c r="C9" s="255"/>
      <c r="D9" s="84" t="s">
        <v>8</v>
      </c>
      <c r="E9" s="85">
        <f>E10+E15</f>
        <v>2118.6000000000004</v>
      </c>
      <c r="F9" s="86">
        <f>F10+F15</f>
        <v>86596.799999999988</v>
      </c>
      <c r="G9" s="86">
        <f>G10+G15</f>
        <v>76119.8</v>
      </c>
      <c r="H9" s="86">
        <f>H10+H15</f>
        <v>1253.4000000000001</v>
      </c>
      <c r="I9" s="87">
        <f>I10+I15</f>
        <v>10477</v>
      </c>
      <c r="L9" s="79"/>
      <c r="M9" s="80"/>
      <c r="N9" s="79"/>
      <c r="O9" s="79"/>
      <c r="P9" s="79"/>
      <c r="Q9" s="81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0"/>
      <c r="IV9" s="60"/>
      <c r="IW9" s="60"/>
    </row>
    <row r="10" spans="1:257" ht="33.950000000000003" customHeight="1">
      <c r="A10" s="256" t="s">
        <v>47</v>
      </c>
      <c r="B10" s="255" t="s">
        <v>100</v>
      </c>
      <c r="C10" s="255"/>
      <c r="D10" s="84" t="s">
        <v>10</v>
      </c>
      <c r="E10" s="86">
        <f>E11+E13+E12+E14</f>
        <v>1238.9000000000001</v>
      </c>
      <c r="F10" s="86">
        <f t="shared" ref="F10:G10" si="0">F11+F13+F12+F14</f>
        <v>59061.499999999993</v>
      </c>
      <c r="G10" s="86">
        <f t="shared" si="0"/>
        <v>51723.100000000006</v>
      </c>
      <c r="H10" s="88">
        <f>ROUND(G10*2%*(100/102),1)</f>
        <v>1014.2</v>
      </c>
      <c r="I10" s="87">
        <f>I11+I13+I12+I14</f>
        <v>7338.4</v>
      </c>
      <c r="J10" s="70"/>
      <c r="K10" s="89"/>
      <c r="L10" s="90"/>
      <c r="M10" s="69"/>
      <c r="N10" s="70"/>
      <c r="O10" s="70"/>
      <c r="P10" s="70"/>
      <c r="Q10" s="71"/>
    </row>
    <row r="11" spans="1:257" ht="24" customHeight="1">
      <c r="A11" s="257"/>
      <c r="B11" s="259" t="s">
        <v>101</v>
      </c>
      <c r="C11" s="91" t="s">
        <v>102</v>
      </c>
      <c r="D11" s="84" t="s">
        <v>12</v>
      </c>
      <c r="E11" s="92">
        <v>137.80000000000001</v>
      </c>
      <c r="F11" s="93">
        <f t="shared" ref="F11:F15" si="1">G11+I11</f>
        <v>9518.7999999999993</v>
      </c>
      <c r="G11" s="92">
        <v>8195.4</v>
      </c>
      <c r="H11" s="94"/>
      <c r="I11" s="95">
        <v>1323.4</v>
      </c>
      <c r="J11" s="70"/>
      <c r="K11" s="70"/>
      <c r="L11" s="90"/>
      <c r="M11" s="69"/>
      <c r="N11" s="70"/>
      <c r="O11" s="70"/>
      <c r="P11" s="70"/>
      <c r="Q11" s="71"/>
    </row>
    <row r="12" spans="1:257" ht="24" customHeight="1">
      <c r="A12" s="257"/>
      <c r="B12" s="259"/>
      <c r="C12" s="91" t="s">
        <v>103</v>
      </c>
      <c r="D12" s="84" t="s">
        <v>14</v>
      </c>
      <c r="E12" s="92">
        <v>21.3</v>
      </c>
      <c r="F12" s="93">
        <f t="shared" si="1"/>
        <v>3281.1000000000004</v>
      </c>
      <c r="G12" s="92">
        <v>2877.3</v>
      </c>
      <c r="H12" s="94"/>
      <c r="I12" s="95">
        <v>403.8</v>
      </c>
      <c r="J12" s="70"/>
      <c r="K12" s="70"/>
      <c r="L12" s="90"/>
      <c r="M12" s="69"/>
      <c r="N12" s="70"/>
      <c r="O12" s="70"/>
      <c r="P12" s="70"/>
      <c r="Q12" s="71"/>
    </row>
    <row r="13" spans="1:257" ht="24" customHeight="1">
      <c r="A13" s="257"/>
      <c r="B13" s="259"/>
      <c r="C13" s="91" t="s">
        <v>104</v>
      </c>
      <c r="D13" s="84" t="s">
        <v>16</v>
      </c>
      <c r="E13" s="92">
        <v>619.4</v>
      </c>
      <c r="F13" s="93">
        <f t="shared" si="1"/>
        <v>31909.1</v>
      </c>
      <c r="G13" s="92">
        <v>27829.599999999999</v>
      </c>
      <c r="H13" s="94"/>
      <c r="I13" s="95">
        <v>4079.5</v>
      </c>
      <c r="J13" s="70"/>
      <c r="K13" s="96"/>
      <c r="L13" s="90"/>
      <c r="M13" s="69"/>
      <c r="N13" s="70"/>
      <c r="O13" s="70"/>
      <c r="P13" s="70"/>
      <c r="Q13" s="71"/>
    </row>
    <row r="14" spans="1:257" ht="24" customHeight="1">
      <c r="A14" s="257"/>
      <c r="B14" s="259"/>
      <c r="C14" s="91" t="s">
        <v>105</v>
      </c>
      <c r="D14" s="84" t="s">
        <v>18</v>
      </c>
      <c r="E14" s="92">
        <v>460.4</v>
      </c>
      <c r="F14" s="93">
        <f t="shared" si="1"/>
        <v>14352.5</v>
      </c>
      <c r="G14" s="92">
        <v>12820.8</v>
      </c>
      <c r="H14" s="94"/>
      <c r="I14" s="95">
        <v>1531.7</v>
      </c>
      <c r="J14" s="70"/>
      <c r="K14" s="70"/>
      <c r="L14" s="70"/>
      <c r="M14" s="69"/>
      <c r="N14" s="70"/>
      <c r="O14" s="70"/>
      <c r="P14" s="70"/>
      <c r="Q14" s="71"/>
    </row>
    <row r="15" spans="1:257" ht="33.950000000000003" customHeight="1" thickBot="1">
      <c r="A15" s="258"/>
      <c r="B15" s="260" t="s">
        <v>106</v>
      </c>
      <c r="C15" s="260"/>
      <c r="D15" s="97" t="s">
        <v>20</v>
      </c>
      <c r="E15" s="98">
        <v>879.7</v>
      </c>
      <c r="F15" s="99">
        <f t="shared" si="1"/>
        <v>27535.3</v>
      </c>
      <c r="G15" s="100">
        <v>24396.7</v>
      </c>
      <c r="H15" s="101">
        <f>ROUND(G15*1%*(100/102),1)</f>
        <v>239.2</v>
      </c>
      <c r="I15" s="102">
        <v>3138.6</v>
      </c>
      <c r="J15" s="70"/>
      <c r="K15" s="70"/>
      <c r="L15" s="70"/>
      <c r="M15" s="69"/>
      <c r="N15" s="70"/>
      <c r="O15" s="70"/>
      <c r="P15" s="70"/>
      <c r="Q15" s="71"/>
    </row>
    <row r="16" spans="1:257" s="68" customFormat="1" ht="1.5" customHeight="1">
      <c r="A16" s="65"/>
      <c r="B16" s="65"/>
      <c r="C16" s="66"/>
      <c r="D16" s="66"/>
      <c r="E16" s="66"/>
      <c r="F16" s="66"/>
      <c r="G16" s="66"/>
      <c r="H16" s="66"/>
      <c r="I16" s="66"/>
      <c r="J16" s="67"/>
      <c r="K16" s="67"/>
      <c r="L16" s="67"/>
      <c r="M16" s="67"/>
      <c r="N16" s="67"/>
      <c r="O16" s="67"/>
      <c r="P16" s="67"/>
    </row>
    <row r="17" spans="1:16" s="68" customFormat="1" ht="12">
      <c r="A17" s="103" t="s">
        <v>107</v>
      </c>
      <c r="B17" s="65"/>
      <c r="C17" s="66"/>
      <c r="D17" s="66"/>
      <c r="E17" s="66"/>
      <c r="F17" s="66"/>
      <c r="G17" s="66"/>
      <c r="H17" s="66"/>
      <c r="I17" s="66"/>
      <c r="J17" s="67"/>
      <c r="K17" s="67"/>
      <c r="L17" s="67"/>
      <c r="M17" s="67"/>
      <c r="N17" s="67"/>
      <c r="O17" s="67"/>
      <c r="P17" s="67"/>
    </row>
    <row r="18" spans="1:16" s="68" customFormat="1" ht="12">
      <c r="A18" s="104" t="s">
        <v>108</v>
      </c>
      <c r="B18" s="65"/>
      <c r="C18" s="66"/>
      <c r="D18" s="66"/>
      <c r="E18" s="66"/>
      <c r="F18" s="66"/>
      <c r="G18" s="66"/>
      <c r="H18" s="66"/>
      <c r="I18" s="66"/>
      <c r="J18" s="67"/>
      <c r="K18" s="67"/>
      <c r="L18" s="67"/>
      <c r="M18" s="67"/>
      <c r="N18" s="67"/>
      <c r="O18" s="67"/>
      <c r="P18" s="67"/>
    </row>
    <row r="19" spans="1:16" s="68" customFormat="1" ht="12">
      <c r="A19" s="247" t="s">
        <v>109</v>
      </c>
      <c r="B19" s="247"/>
      <c r="C19" s="247"/>
      <c r="D19" s="247"/>
      <c r="E19" s="247"/>
      <c r="F19" s="247"/>
      <c r="G19" s="247"/>
      <c r="H19" s="247"/>
      <c r="I19" s="247"/>
      <c r="J19" s="67"/>
      <c r="K19" s="67"/>
      <c r="L19" s="67"/>
      <c r="M19" s="67"/>
      <c r="N19" s="67"/>
      <c r="O19" s="67"/>
      <c r="P19" s="67"/>
    </row>
    <row r="20" spans="1:16" s="68" customFormat="1" ht="12">
      <c r="A20" s="104" t="s">
        <v>110</v>
      </c>
      <c r="B20" s="65"/>
      <c r="C20" s="65"/>
      <c r="D20" s="65"/>
      <c r="E20" s="65"/>
      <c r="F20" s="65"/>
      <c r="G20" s="65"/>
      <c r="H20" s="65"/>
      <c r="I20" s="65"/>
    </row>
    <row r="21" spans="1:16" ht="15">
      <c r="A21" s="105"/>
      <c r="B21" s="106"/>
    </row>
    <row r="22" spans="1:16" ht="15">
      <c r="A22" s="105"/>
    </row>
    <row r="23" spans="1:16" ht="34.5" customHeight="1">
      <c r="A23" s="105"/>
    </row>
    <row r="24" spans="1:16" ht="15">
      <c r="A24" s="105"/>
    </row>
    <row r="25" spans="1:16" ht="15">
      <c r="A25" s="105"/>
    </row>
    <row r="26" spans="1:16" ht="15">
      <c r="A26" s="105"/>
    </row>
    <row r="27" spans="1:16" ht="15">
      <c r="A27" s="105"/>
    </row>
    <row r="28" spans="1:16" ht="15">
      <c r="A28" s="105"/>
    </row>
    <row r="29" spans="1:16" ht="15">
      <c r="A29" s="105"/>
    </row>
    <row r="30" spans="1:16" ht="15">
      <c r="A30" s="105"/>
    </row>
    <row r="31" spans="1:16" ht="15">
      <c r="A31" s="105"/>
    </row>
  </sheetData>
  <mergeCells count="16">
    <mergeCell ref="L4:N4"/>
    <mergeCell ref="G5:G6"/>
    <mergeCell ref="I5:I6"/>
    <mergeCell ref="A19:I19"/>
    <mergeCell ref="A7:D7"/>
    <mergeCell ref="A8:I8"/>
    <mergeCell ref="A9:C9"/>
    <mergeCell ref="A10:A15"/>
    <mergeCell ref="B10:C10"/>
    <mergeCell ref="B11:B14"/>
    <mergeCell ref="B15:C15"/>
    <mergeCell ref="A2:I2"/>
    <mergeCell ref="A4:D6"/>
    <mergeCell ref="E4:E6"/>
    <mergeCell ref="F4:F6"/>
    <mergeCell ref="G4:I4"/>
  </mergeCells>
  <dataValidations count="3">
    <dataValidation type="custom" allowBlank="1" showInputMessage="1" showErrorMessage="1" errorTitle="Znaki po przecinku" error="Wpisana wartość może mieć wyłącznie 1 znak po przecinku." sqref="G11:G15 I11:I14 H15:I15 H10">
      <formula1>MOD(G10*10,1)=0</formula1>
    </dataValidation>
    <dataValidation type="custom" allowBlank="1" showInputMessage="1" showErrorMessage="1" errorTitle="Znaki po przecinku" error="Wpisujemy zatrudnienie w pełnych etatach bez miejsc po przecinku." sqref="E11:E15">
      <formula1>MOD(E11*10,1)=0</formula1>
    </dataValidation>
    <dataValidation type="custom" allowBlank="1" showInputMessage="1" showErrorMessage="1" sqref="F11:F15">
      <formula1>MOD(F11*10,1)=0</formula1>
    </dataValidation>
  </dataValidations>
  <pageMargins left="0.7" right="0.7" top="0.75" bottom="0.75" header="0.3" footer="0.3"/>
  <pageSetup paperSize="9" scale="75" fitToHeight="0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0B74AF-5DA0-4C7F-9E14-3A7B7B5FB532}">
            <xm:f>'\wspólny\2019\Plan\[Plan Rzecz-Fin 2019.xlsx]dział I'!#REF!&gt;#REF!</xm:f>
            <x14:dxf>
              <fill>
                <patternFill>
                  <bgColor rgb="FFFF0000"/>
                </patternFill>
              </fill>
            </x14:dxf>
          </x14:cfRule>
          <xm:sqref>F9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dział I</vt:lpstr>
      <vt:lpstr>dzial II</vt:lpstr>
      <vt:lpstr>dział 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MJakubik</dc:creator>
  <cp:lastModifiedBy>Katarzyna Partyka</cp:lastModifiedBy>
  <cp:lastPrinted>2019-12-05T13:21:05Z</cp:lastPrinted>
  <dcterms:created xsi:type="dcterms:W3CDTF">2019-12-04T06:43:12Z</dcterms:created>
  <dcterms:modified xsi:type="dcterms:W3CDTF">2019-12-20T11:53:46Z</dcterms:modified>
</cp:coreProperties>
</file>