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MED\Desktop\SENAT\uchwały Senatu 18.12.2019 r\podjęte\"/>
    </mc:Choice>
  </mc:AlternateContent>
  <bookViews>
    <workbookView xWindow="0" yWindow="0" windowWidth="28800" windowHeight="12330"/>
  </bookViews>
  <sheets>
    <sheet name="zal 2b" sheetId="4" r:id="rId1"/>
  </sheets>
  <definedNames>
    <definedName name="_xlnm.Print_Area" localSheetId="0">'zal 2b'!$A$1:$I$22</definedName>
  </definedNames>
  <calcPr calcId="162913" calcOnSave="0"/>
</workbook>
</file>

<file path=xl/calcChain.xml><?xml version="1.0" encoding="utf-8"?>
<calcChain xmlns="http://schemas.openxmlformats.org/spreadsheetml/2006/main">
  <c r="E19" i="4" l="1"/>
  <c r="F12" i="4"/>
  <c r="I12" i="4" s="1"/>
  <c r="B7" i="4"/>
  <c r="B20" i="4" l="1"/>
  <c r="D22" i="4" s="1"/>
  <c r="B18" i="4" l="1"/>
  <c r="B16" i="4"/>
  <c r="B17" i="4"/>
  <c r="C17" i="4" s="1"/>
  <c r="C18" i="4"/>
  <c r="D18" i="4" s="1"/>
  <c r="B19" i="4"/>
  <c r="C16" i="4"/>
  <c r="D17" i="4" l="1"/>
  <c r="C19" i="4"/>
  <c r="D16" i="4"/>
  <c r="D19" i="4" s="1"/>
</calcChain>
</file>

<file path=xl/sharedStrings.xml><?xml version="1.0" encoding="utf-8"?>
<sst xmlns="http://schemas.openxmlformats.org/spreadsheetml/2006/main" count="28" uniqueCount="26">
  <si>
    <t xml:space="preserve">Wydział </t>
  </si>
  <si>
    <t>Biblioteka Główna</t>
  </si>
  <si>
    <t>Koszt zakupu licencji na oprogramowanie STATISTICA (licencja +20% koszty Pośrednie)</t>
  </si>
  <si>
    <t>WASK</t>
  </si>
  <si>
    <t>Koszt utrzymania laboratoriów badawczych</t>
  </si>
  <si>
    <t>WL</t>
  </si>
  <si>
    <t>WFzOAM</t>
  </si>
  <si>
    <t>WNoZ</t>
  </si>
  <si>
    <t>RAZEM</t>
  </si>
  <si>
    <t>BIOBANK</t>
  </si>
  <si>
    <t xml:space="preserve">Koszty działań związanych z komercjalizacją wyników badań-CITT </t>
  </si>
  <si>
    <t>koszty zatrudnienia niezbędnej kadry N-T w 2020</t>
  </si>
  <si>
    <t>RAZEM WYDATKI OGÓLNO-WYDZIAŁOWE</t>
  </si>
  <si>
    <t>9=6+7+8</t>
  </si>
  <si>
    <t>WYDATKI MIĘDZYWYDZIAŁOWE</t>
  </si>
  <si>
    <t>SUBWENCJA 2020</t>
  </si>
  <si>
    <t>SUBWENCJA DLA JEDNOSTEK WYDZIAŁOWYCH</t>
  </si>
  <si>
    <t>DZIAŁALNOŚĆ STATUTOWA</t>
  </si>
  <si>
    <t>MŁODZI NAUKOWCY</t>
  </si>
  <si>
    <t>Punkty
 2017-2018</t>
  </si>
  <si>
    <t>WARTOŚĆ 1 PUNKTU W UCZELNI</t>
  </si>
  <si>
    <t>Fundusz rezerwowy Przewodniczącego Rady Dyscypliny 10% subwencji</t>
  </si>
  <si>
    <t>6=1+2+3+4+5</t>
  </si>
  <si>
    <t xml:space="preserve">Ogółem koszty utrzymania infrastruktury 
</t>
  </si>
  <si>
    <t>PODZIAŁ SUBWENCJI  na utrzymanie i rozwój potencjału badawczego w 2020r.</t>
  </si>
  <si>
    <t xml:space="preserve">załącznik 2b do uchwały nr 2102             Senatu Uniwersytetu Medycznego we Wrocławiu z dnia 18 grudnia 2019 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</si>
</sst>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z_ł_-;\-* #,##0.00\ _z_ł_-;_-* &quot;-&quot;??\ _z_ł_-;_-@_-"/>
    <numFmt numFmtId="164" formatCode="#,##0.00_ ;[Red]\-#,##0.00\ "/>
  </numFmts>
  <fonts count="1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color theme="5" tint="-0.249977111117893"/>
      <name val="Calibri"/>
      <family val="2"/>
      <charset val="238"/>
      <scheme val="minor"/>
    </font>
    <font>
      <b/>
      <sz val="11"/>
      <color rgb="FFC00000"/>
      <name val="Calibri"/>
      <family val="2"/>
      <charset val="238"/>
      <scheme val="minor"/>
    </font>
    <font>
      <b/>
      <sz val="12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  <font>
      <b/>
      <sz val="12"/>
      <color theme="5" tint="-0.249977111117893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BDD7EE"/>
        <bgColor rgb="FFBFBFBF"/>
      </patternFill>
    </fill>
    <fill>
      <patternFill patternType="solid">
        <fgColor rgb="FFDDEBF7"/>
        <bgColor indexed="6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34998626667073579"/>
      </top>
      <bottom style="thin">
        <color theme="0" tint="-0.499984740745262"/>
      </bottom>
      <diagonal/>
    </border>
  </borders>
  <cellStyleXfs count="4">
    <xf numFmtId="0" fontId="0" fillId="0" borderId="0"/>
    <xf numFmtId="0" fontId="4" fillId="0" borderId="0"/>
    <xf numFmtId="43" fontId="1" fillId="0" borderId="0" applyFont="0" applyFill="0" applyBorder="0" applyAlignment="0" applyProtection="0"/>
    <xf numFmtId="0" fontId="4" fillId="0" borderId="0"/>
  </cellStyleXfs>
  <cellXfs count="39">
    <xf numFmtId="0" fontId="0" fillId="0" borderId="0" xfId="0"/>
    <xf numFmtId="0" fontId="6" fillId="0" borderId="0" xfId="0" applyFont="1"/>
    <xf numFmtId="43" fontId="0" fillId="2" borderId="0" xfId="2" applyFont="1" applyFill="1" applyBorder="1"/>
    <xf numFmtId="0" fontId="3" fillId="2" borderId="0" xfId="0" applyFont="1" applyFill="1" applyBorder="1" applyAlignment="1">
      <alignment vertical="top" wrapText="1"/>
    </xf>
    <xf numFmtId="0" fontId="0" fillId="2" borderId="0" xfId="0" applyFill="1" applyBorder="1"/>
    <xf numFmtId="43" fontId="0" fillId="2" borderId="0" xfId="0" applyNumberFormat="1" applyFill="1" applyBorder="1"/>
    <xf numFmtId="0" fontId="2" fillId="0" borderId="0" xfId="0" applyFont="1" applyAlignment="1"/>
    <xf numFmtId="0" fontId="12" fillId="0" borderId="0" xfId="0" applyFont="1" applyAlignment="1">
      <alignment horizontal="left" indent="2"/>
    </xf>
    <xf numFmtId="0" fontId="3" fillId="6" borderId="1" xfId="0" applyFont="1" applyFill="1" applyBorder="1" applyAlignment="1">
      <alignment vertical="top"/>
    </xf>
    <xf numFmtId="0" fontId="0" fillId="6" borderId="1" xfId="0" applyFont="1" applyFill="1" applyBorder="1" applyAlignment="1">
      <alignment horizontal="center" vertical="center" wrapText="1"/>
    </xf>
    <xf numFmtId="164" fontId="0" fillId="0" borderId="1" xfId="2" applyNumberFormat="1" applyFont="1" applyFill="1" applyBorder="1" applyAlignment="1">
      <alignment vertical="center"/>
    </xf>
    <xf numFmtId="0" fontId="0" fillId="0" borderId="1" xfId="0" applyFill="1" applyBorder="1" applyAlignment="1">
      <alignment horizontal="left" vertical="center" wrapText="1" indent="1"/>
    </xf>
    <xf numFmtId="0" fontId="11" fillId="4" borderId="2" xfId="0" applyFont="1" applyFill="1" applyBorder="1" applyAlignment="1">
      <alignment horizontal="left" vertical="center" indent="1"/>
    </xf>
    <xf numFmtId="164" fontId="11" fillId="4" borderId="2" xfId="2" applyNumberFormat="1" applyFont="1" applyFill="1" applyBorder="1" applyAlignment="1">
      <alignment vertical="center"/>
    </xf>
    <xf numFmtId="0" fontId="3" fillId="6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/>
    </xf>
    <xf numFmtId="0" fontId="3" fillId="6" borderId="3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13" fillId="8" borderId="1" xfId="2" applyNumberFormat="1" applyFont="1" applyFill="1" applyBorder="1" applyAlignment="1">
      <alignment horizontal="center" vertical="center"/>
    </xf>
    <xf numFmtId="164" fontId="0" fillId="0" borderId="1" xfId="2" applyNumberFormat="1" applyFont="1" applyBorder="1" applyAlignment="1">
      <alignment vertical="center"/>
    </xf>
    <xf numFmtId="164" fontId="0" fillId="3" borderId="1" xfId="2" applyNumberFormat="1" applyFont="1" applyFill="1" applyBorder="1" applyAlignment="1">
      <alignment vertical="center"/>
    </xf>
    <xf numFmtId="164" fontId="0" fillId="3" borderId="1" xfId="0" applyNumberFormat="1" applyFill="1" applyBorder="1" applyAlignment="1">
      <alignment vertical="center"/>
    </xf>
    <xf numFmtId="0" fontId="0" fillId="8" borderId="1" xfId="0" applyFill="1" applyBorder="1" applyAlignment="1">
      <alignment horizontal="center" vertical="center"/>
    </xf>
    <xf numFmtId="0" fontId="0" fillId="8" borderId="3" xfId="0" applyFill="1" applyBorder="1" applyAlignment="1">
      <alignment horizontal="center" vertical="center"/>
    </xf>
    <xf numFmtId="164" fontId="0" fillId="0" borderId="1" xfId="0" applyNumberFormat="1" applyFill="1" applyBorder="1" applyAlignment="1">
      <alignment vertical="center"/>
    </xf>
    <xf numFmtId="164" fontId="0" fillId="9" borderId="3" xfId="0" applyNumberFormat="1" applyFill="1" applyBorder="1" applyAlignment="1">
      <alignment vertical="center"/>
    </xf>
    <xf numFmtId="164" fontId="8" fillId="5" borderId="5" xfId="2" applyNumberFormat="1" applyFont="1" applyFill="1" applyBorder="1" applyAlignment="1">
      <alignment horizontal="center" vertical="center"/>
    </xf>
    <xf numFmtId="164" fontId="5" fillId="3" borderId="1" xfId="2" applyNumberFormat="1" applyFont="1" applyFill="1" applyBorder="1" applyAlignment="1">
      <alignment vertical="center"/>
    </xf>
    <xf numFmtId="164" fontId="9" fillId="5" borderId="6" xfId="2" applyNumberFormat="1" applyFont="1" applyFill="1" applyBorder="1" applyAlignment="1">
      <alignment horizontal="center" vertical="center"/>
    </xf>
    <xf numFmtId="164" fontId="0" fillId="0" borderId="0" xfId="0" applyNumberFormat="1" applyAlignment="1">
      <alignment vertical="center"/>
    </xf>
    <xf numFmtId="0" fontId="10" fillId="0" borderId="0" xfId="0" applyFont="1" applyAlignment="1">
      <alignment vertical="center"/>
    </xf>
    <xf numFmtId="164" fontId="14" fillId="0" borderId="0" xfId="0" applyNumberFormat="1" applyFont="1" applyAlignment="1">
      <alignment vertical="center"/>
    </xf>
    <xf numFmtId="164" fontId="0" fillId="3" borderId="3" xfId="0" applyNumberFormat="1" applyFill="1" applyBorder="1" applyAlignment="1">
      <alignment vertical="center"/>
    </xf>
    <xf numFmtId="0" fontId="0" fillId="0" borderId="1" xfId="0" applyFill="1" applyBorder="1" applyAlignment="1">
      <alignment horizontal="left" vertical="center" indent="1"/>
    </xf>
    <xf numFmtId="0" fontId="5" fillId="3" borderId="1" xfId="0" applyFont="1" applyFill="1" applyBorder="1" applyAlignment="1">
      <alignment horizontal="left" vertical="center" indent="1"/>
    </xf>
    <xf numFmtId="0" fontId="0" fillId="0" borderId="0" xfId="0" applyAlignment="1">
      <alignment wrapText="1"/>
    </xf>
    <xf numFmtId="0" fontId="7" fillId="7" borderId="4" xfId="3" applyFont="1" applyFill="1" applyBorder="1" applyAlignment="1">
      <alignment horizontal="center" vertical="center" wrapText="1"/>
    </xf>
    <xf numFmtId="0" fontId="7" fillId="7" borderId="5" xfId="3" applyFont="1" applyFill="1" applyBorder="1" applyAlignment="1">
      <alignment horizontal="center" vertical="center" wrapText="1"/>
    </xf>
  </cellXfs>
  <cellStyles count="4">
    <cellStyle name="Dziesiętny" xfId="2" builtinId="3"/>
    <cellStyle name="Normalny" xfId="0" builtinId="0"/>
    <cellStyle name="Normalny 2" xfId="1"/>
    <cellStyle name="Normalny 3" xfId="3"/>
  </cellStyles>
  <dxfs count="0"/>
  <tableStyles count="0" defaultTableStyle="TableStyleMedium2" defaultPivotStyle="PivotStyleLight16"/>
  <colors>
    <mruColors>
      <color rgb="FFDDEBF7"/>
      <color rgb="FFBDD7EE"/>
      <color rgb="FFFFC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2"/>
  <sheetViews>
    <sheetView tabSelected="1" view="pageBreakPreview" zoomScaleNormal="100" zoomScaleSheetLayoutView="100" workbookViewId="0">
      <selection activeCell="I1" sqref="I1"/>
    </sheetView>
  </sheetViews>
  <sheetFormatPr defaultRowHeight="15" x14ac:dyDescent="0.25"/>
  <cols>
    <col min="1" max="1" width="18.85546875" customWidth="1"/>
    <col min="2" max="2" width="17.140625" customWidth="1"/>
    <col min="3" max="3" width="15.42578125" customWidth="1"/>
    <col min="4" max="4" width="17.5703125" customWidth="1"/>
    <col min="5" max="5" width="18.85546875" customWidth="1"/>
    <col min="6" max="6" width="16.140625" customWidth="1"/>
    <col min="7" max="7" width="15.42578125" customWidth="1"/>
    <col min="8" max="8" width="15.28515625" customWidth="1"/>
    <col min="9" max="9" width="18.28515625" customWidth="1"/>
    <col min="10" max="10" width="16" customWidth="1"/>
    <col min="11" max="11" width="15.140625" customWidth="1"/>
    <col min="12" max="12" width="16" customWidth="1"/>
    <col min="13" max="13" width="16.5703125" customWidth="1"/>
    <col min="14" max="14" width="16.85546875" customWidth="1"/>
    <col min="19" max="19" width="22.5703125" customWidth="1"/>
    <col min="20" max="20" width="22.140625" customWidth="1"/>
    <col min="21" max="21" width="16.42578125" customWidth="1"/>
    <col min="22" max="22" width="17.140625" customWidth="1"/>
    <col min="23" max="23" width="17.28515625" customWidth="1"/>
    <col min="24" max="24" width="13.42578125" customWidth="1"/>
  </cols>
  <sheetData>
    <row r="1" spans="1:22" ht="105.75" x14ac:dyDescent="0.3">
      <c r="A1" s="7" t="s">
        <v>24</v>
      </c>
      <c r="B1" s="6"/>
      <c r="C1" s="6"/>
      <c r="D1" s="6"/>
      <c r="E1" s="6"/>
      <c r="F1" s="6"/>
      <c r="G1" s="6"/>
      <c r="H1" s="6"/>
      <c r="I1" s="36" t="s">
        <v>25</v>
      </c>
      <c r="J1" s="6"/>
      <c r="K1" s="6"/>
      <c r="L1" s="6"/>
      <c r="M1" s="6"/>
      <c r="N1" s="6"/>
      <c r="O1" s="1"/>
      <c r="P1" s="1"/>
      <c r="Q1" s="1"/>
      <c r="R1" s="1"/>
      <c r="S1" s="1"/>
      <c r="T1" s="1"/>
      <c r="U1" s="1"/>
      <c r="V1" s="1"/>
    </row>
    <row r="3" spans="1:22" ht="24.75" customHeight="1" x14ac:dyDescent="0.25">
      <c r="A3" s="8"/>
      <c r="B3" s="9" t="s">
        <v>15</v>
      </c>
      <c r="C3" s="3"/>
      <c r="J3" s="3"/>
      <c r="K3" s="3"/>
      <c r="L3" s="3"/>
      <c r="M3" s="3"/>
    </row>
    <row r="4" spans="1:22" x14ac:dyDescent="0.25">
      <c r="A4" s="17">
        <v>1</v>
      </c>
      <c r="B4" s="17">
        <v>2</v>
      </c>
      <c r="C4" s="4"/>
      <c r="J4" s="4"/>
      <c r="K4" s="4"/>
      <c r="L4" s="4"/>
      <c r="M4" s="4"/>
    </row>
    <row r="5" spans="1:22" ht="30" x14ac:dyDescent="0.25">
      <c r="A5" s="11" t="s">
        <v>17</v>
      </c>
      <c r="B5" s="10">
        <v>17000000</v>
      </c>
      <c r="C5" s="2"/>
      <c r="J5" s="5"/>
      <c r="K5" s="2"/>
      <c r="L5" s="5"/>
      <c r="M5" s="5"/>
    </row>
    <row r="6" spans="1:22" ht="30" x14ac:dyDescent="0.25">
      <c r="A6" s="11" t="s">
        <v>18</v>
      </c>
      <c r="B6" s="10">
        <v>3000000</v>
      </c>
      <c r="C6" s="2"/>
      <c r="J6" s="5"/>
      <c r="K6" s="2"/>
      <c r="L6" s="5"/>
      <c r="M6" s="5"/>
    </row>
    <row r="7" spans="1:22" ht="25.5" customHeight="1" x14ac:dyDescent="0.25">
      <c r="A7" s="12" t="s">
        <v>8</v>
      </c>
      <c r="B7" s="13">
        <f>SUM(B5:B6)</f>
        <v>20000000</v>
      </c>
      <c r="C7" s="2"/>
      <c r="J7" s="5"/>
      <c r="K7" s="2"/>
      <c r="L7" s="5"/>
      <c r="M7" s="5"/>
    </row>
    <row r="8" spans="1:22" ht="11.25" customHeight="1" x14ac:dyDescent="0.25">
      <c r="A8" s="2"/>
      <c r="B8" s="2"/>
      <c r="C8" s="2"/>
      <c r="J8" s="2"/>
      <c r="K8" s="2"/>
      <c r="L8" s="5"/>
      <c r="M8" s="5"/>
    </row>
    <row r="9" spans="1:22" x14ac:dyDescent="0.25">
      <c r="A9" s="18"/>
      <c r="B9" s="18"/>
      <c r="C9" s="18"/>
      <c r="D9" s="18"/>
      <c r="E9" s="18" t="s">
        <v>14</v>
      </c>
      <c r="F9" s="18"/>
      <c r="G9" s="18"/>
      <c r="H9" s="18"/>
      <c r="I9" s="18"/>
    </row>
    <row r="10" spans="1:22" ht="63.75" x14ac:dyDescent="0.25">
      <c r="A10" s="14" t="s">
        <v>2</v>
      </c>
      <c r="B10" s="15" t="s">
        <v>3</v>
      </c>
      <c r="C10" s="14" t="s">
        <v>1</v>
      </c>
      <c r="D10" s="14" t="s">
        <v>4</v>
      </c>
      <c r="E10" s="14" t="s">
        <v>9</v>
      </c>
      <c r="F10" s="14" t="s">
        <v>23</v>
      </c>
      <c r="G10" s="14" t="s">
        <v>10</v>
      </c>
      <c r="H10" s="14" t="s">
        <v>11</v>
      </c>
      <c r="I10" s="14" t="s">
        <v>12</v>
      </c>
    </row>
    <row r="11" spans="1:22" x14ac:dyDescent="0.25">
      <c r="A11" s="17">
        <v>1</v>
      </c>
      <c r="B11" s="17">
        <v>2</v>
      </c>
      <c r="C11" s="17">
        <v>3</v>
      </c>
      <c r="D11" s="17">
        <v>4</v>
      </c>
      <c r="E11" s="17">
        <v>5</v>
      </c>
      <c r="F11" s="17" t="s">
        <v>22</v>
      </c>
      <c r="G11" s="19">
        <v>7</v>
      </c>
      <c r="H11" s="19">
        <v>8</v>
      </c>
      <c r="I11" s="17" t="s">
        <v>13</v>
      </c>
    </row>
    <row r="12" spans="1:22" ht="21" customHeight="1" x14ac:dyDescent="0.25">
      <c r="A12" s="20">
        <v>51660</v>
      </c>
      <c r="B12" s="20">
        <v>188254</v>
      </c>
      <c r="C12" s="20">
        <v>750000</v>
      </c>
      <c r="D12" s="20">
        <v>37000</v>
      </c>
      <c r="E12" s="20">
        <v>95000</v>
      </c>
      <c r="F12" s="21">
        <f>SUM(A12:E12)</f>
        <v>1121914</v>
      </c>
      <c r="G12" s="20">
        <v>280000</v>
      </c>
      <c r="H12" s="20">
        <v>3220000</v>
      </c>
      <c r="I12" s="22">
        <f>SUM(F12:H12)</f>
        <v>4621914</v>
      </c>
    </row>
    <row r="13" spans="1:22" ht="26.25" customHeight="1" x14ac:dyDescent="0.25">
      <c r="A13" s="18"/>
      <c r="B13" s="18"/>
      <c r="C13" s="18"/>
      <c r="D13" s="18"/>
      <c r="E13" s="18"/>
      <c r="F13" s="18"/>
      <c r="G13" s="18"/>
      <c r="H13" s="18"/>
      <c r="I13" s="18"/>
    </row>
    <row r="14" spans="1:22" ht="63.75" x14ac:dyDescent="0.25">
      <c r="A14" s="15" t="s">
        <v>0</v>
      </c>
      <c r="B14" s="14" t="s">
        <v>15</v>
      </c>
      <c r="C14" s="14" t="s">
        <v>21</v>
      </c>
      <c r="D14" s="16" t="s">
        <v>16</v>
      </c>
      <c r="E14" s="37" t="s">
        <v>19</v>
      </c>
      <c r="F14" s="18"/>
      <c r="G14" s="18"/>
      <c r="H14" s="18"/>
      <c r="I14" s="18"/>
    </row>
    <row r="15" spans="1:22" ht="15.75" customHeight="1" x14ac:dyDescent="0.25">
      <c r="A15" s="23">
        <v>1</v>
      </c>
      <c r="B15" s="23">
        <v>2</v>
      </c>
      <c r="C15" s="23">
        <v>3</v>
      </c>
      <c r="D15" s="24">
        <v>4</v>
      </c>
      <c r="E15" s="38"/>
      <c r="F15" s="18"/>
      <c r="G15" s="18"/>
      <c r="H15" s="18"/>
      <c r="I15" s="18"/>
    </row>
    <row r="16" spans="1:22" ht="21" customHeight="1" x14ac:dyDescent="0.25">
      <c r="A16" s="34" t="s">
        <v>5</v>
      </c>
      <c r="B16" s="10">
        <f>D22*E16</f>
        <v>8109225.5616072668</v>
      </c>
      <c r="C16" s="25">
        <f>B16*10%</f>
        <v>810922.5561607267</v>
      </c>
      <c r="D16" s="26">
        <f>B16-C16</f>
        <v>7298303.0054465402</v>
      </c>
      <c r="E16" s="27">
        <v>37793</v>
      </c>
      <c r="F16" s="18"/>
      <c r="G16" s="18"/>
      <c r="H16" s="18"/>
      <c r="I16" s="18"/>
    </row>
    <row r="17" spans="1:9" ht="21" customHeight="1" x14ac:dyDescent="0.25">
      <c r="A17" s="34" t="s">
        <v>6</v>
      </c>
      <c r="B17" s="10">
        <f>D22*E17</f>
        <v>1875981.2421647485</v>
      </c>
      <c r="C17" s="25">
        <f t="shared" ref="C17:C18" si="0">B17*10%</f>
        <v>187598.12421647485</v>
      </c>
      <c r="D17" s="26">
        <f t="shared" ref="D17:D18" si="1">B17-C17</f>
        <v>1688383.1179482737</v>
      </c>
      <c r="E17" s="27">
        <v>8743</v>
      </c>
      <c r="F17" s="18"/>
      <c r="G17" s="18"/>
      <c r="H17" s="18"/>
      <c r="I17" s="18"/>
    </row>
    <row r="18" spans="1:9" ht="21" customHeight="1" x14ac:dyDescent="0.25">
      <c r="A18" s="34" t="s">
        <v>7</v>
      </c>
      <c r="B18" s="10">
        <f>D22*E18</f>
        <v>2392879.196227985</v>
      </c>
      <c r="C18" s="25">
        <f t="shared" si="0"/>
        <v>239287.91962279851</v>
      </c>
      <c r="D18" s="26">
        <f t="shared" si="1"/>
        <v>2153591.2766051865</v>
      </c>
      <c r="E18" s="27">
        <v>11152</v>
      </c>
      <c r="F18" s="18"/>
      <c r="G18" s="18"/>
      <c r="H18" s="18"/>
      <c r="I18" s="18"/>
    </row>
    <row r="19" spans="1:9" ht="21" customHeight="1" x14ac:dyDescent="0.25">
      <c r="A19" s="35" t="s">
        <v>8</v>
      </c>
      <c r="B19" s="28">
        <f>SUM(B16:B18)</f>
        <v>12378086</v>
      </c>
      <c r="C19" s="22">
        <f>SUM(C16:C18)</f>
        <v>1237808.6000000001</v>
      </c>
      <c r="D19" s="33">
        <f>SUM(D16:D18)</f>
        <v>11140277.4</v>
      </c>
      <c r="E19" s="29">
        <f>SUM(E16:E18)</f>
        <v>57688</v>
      </c>
      <c r="F19" s="18"/>
      <c r="G19" s="18"/>
      <c r="H19" s="18"/>
      <c r="I19" s="18"/>
    </row>
    <row r="20" spans="1:9" x14ac:dyDescent="0.25">
      <c r="A20" s="18"/>
      <c r="B20" s="32">
        <f>B5-I12</f>
        <v>12378086</v>
      </c>
      <c r="C20" s="30"/>
      <c r="D20" s="30"/>
      <c r="E20" s="30"/>
      <c r="F20" s="18"/>
      <c r="G20" s="18"/>
      <c r="H20" s="18"/>
      <c r="I20" s="18"/>
    </row>
    <row r="21" spans="1:9" ht="5.25" customHeight="1" x14ac:dyDescent="0.25">
      <c r="A21" s="18"/>
      <c r="B21" s="18"/>
      <c r="C21" s="18"/>
      <c r="D21" s="18"/>
      <c r="E21" s="18"/>
      <c r="F21" s="18"/>
      <c r="G21" s="18"/>
      <c r="H21" s="18"/>
      <c r="I21" s="18"/>
    </row>
    <row r="22" spans="1:9" x14ac:dyDescent="0.25">
      <c r="A22" s="18"/>
      <c r="B22" s="31" t="s">
        <v>20</v>
      </c>
      <c r="C22" s="18"/>
      <c r="D22" s="18">
        <f>B20/E19</f>
        <v>214.56951185688533</v>
      </c>
      <c r="E22" s="18"/>
      <c r="F22" s="18"/>
      <c r="G22" s="18"/>
      <c r="H22" s="18"/>
      <c r="I22" s="18"/>
    </row>
  </sheetData>
  <mergeCells count="1">
    <mergeCell ref="E14:E15"/>
  </mergeCells>
  <printOptions horizontalCentered="1"/>
  <pageMargins left="0.49" right="0.52" top="1.1000000000000001" bottom="0.74803149606299213" header="0.53" footer="0.31496062992125984"/>
  <pageSetup paperSize="9" scale="88" fitToHeight="0" orientation="landscape" r:id="rId1"/>
  <headerFooter>
    <oddHeader>&amp;RMateriały na na Senat w dniu 18-12-2019 r. - do użytku wewnętrznego</oddHeader>
    <oddFooter>&amp;LOpracowanie - Centrum Wspierania Nauki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zal 2b</vt:lpstr>
      <vt:lpstr>'zal 2b'!Obszar_wydruku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Teresa Bec</dc:creator>
  <cp:lastModifiedBy>Katarzyna Partyka</cp:lastModifiedBy>
  <cp:lastPrinted>2019-12-09T07:40:23Z</cp:lastPrinted>
  <dcterms:created xsi:type="dcterms:W3CDTF">2019-11-25T07:27:55Z</dcterms:created>
  <dcterms:modified xsi:type="dcterms:W3CDTF">2019-12-20T11:55:17Z</dcterms:modified>
</cp:coreProperties>
</file>