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Arkusz1" sheetId="2" r:id="rId1"/>
  </sheets>
  <definedNames>
    <definedName name="_xlnm.Print_Area" localSheetId="0">Arkusz1!$A$1:$M$20</definedName>
  </definedNames>
  <calcPr calcId="162913" calcOnSave="0"/>
</workbook>
</file>

<file path=xl/calcChain.xml><?xml version="1.0" encoding="utf-8"?>
<calcChain xmlns="http://schemas.openxmlformats.org/spreadsheetml/2006/main">
  <c r="L14" i="2" l="1"/>
  <c r="L20" i="2"/>
  <c r="F20" i="2"/>
  <c r="G9" i="2"/>
  <c r="G20" i="2" s="1"/>
  <c r="H20" i="2"/>
  <c r="I20" i="2"/>
  <c r="K14" i="2"/>
  <c r="J14" i="2" s="1"/>
  <c r="J20" i="2" s="1"/>
  <c r="J16" i="2"/>
  <c r="K16" i="2" s="1"/>
  <c r="K10" i="2"/>
  <c r="K19" i="2"/>
  <c r="E20" i="2"/>
  <c r="K20" i="2" l="1"/>
</calcChain>
</file>

<file path=xl/sharedStrings.xml><?xml version="1.0" encoding="utf-8"?>
<sst xmlns="http://schemas.openxmlformats.org/spreadsheetml/2006/main" count="66" uniqueCount="55">
  <si>
    <t>Lp.</t>
  </si>
  <si>
    <t>Tytuł projektu</t>
  </si>
  <si>
    <t>Uwagi</t>
  </si>
  <si>
    <t>SUMA</t>
  </si>
  <si>
    <t>X</t>
  </si>
  <si>
    <t>CAŁKOWITA Wartość Projektu</t>
  </si>
  <si>
    <t>CAŁKOWITA Wartość kwalifikowalna projektu</t>
  </si>
  <si>
    <t>Stan realizacji</t>
  </si>
  <si>
    <t>Rozwój dydaktyki w Centrum Symulacji Medycznej we Wrocławiu</t>
  </si>
  <si>
    <t xml:space="preserve">Planowane wydatki kwalifikowane </t>
  </si>
  <si>
    <t>Dofinansowanie</t>
  </si>
  <si>
    <t>Planowany wkład własny (kwalifikowalny i niekwalifikowalny)</t>
  </si>
  <si>
    <t>x</t>
  </si>
  <si>
    <t>w trakcie realizacji</t>
  </si>
  <si>
    <t>Termomodernizacja budynków dydaktycznych Uniwersytetu Medycznego we Wrocławiu</t>
  </si>
  <si>
    <t>Aktywna Platforma Informacyjna e-scienceplus.pl</t>
  </si>
  <si>
    <t>Projekt kształcenia podyplomowego pielęgniarek i położnych w Polsce Zachodniej</t>
  </si>
  <si>
    <t>Domowa Przystań</t>
  </si>
  <si>
    <t>Polska Platforma Medyczna: portal zarzadzania wiedzą i potencjałem badawczym</t>
  </si>
  <si>
    <t>w trakcje realizacji</t>
  </si>
  <si>
    <t>Dolnośląscy Liderzy Medycyny: wdrożenie zintegrowanego programu p[odnoszenia kompetencji studentów, doktorantów, kadry dydaktycznej i administracyjnej Uniwersytetu Medycznego im. Piastów Śląskich we Wrocławiu</t>
  </si>
  <si>
    <t xml:space="preserve">"ProHum - Utworzenie Interdyscyplinarnych Studiów Doktoranckich - planowanie badań eksperymentalnych, tworzenie i optymalizacja zwierzęcych modeli doświadczalnych z umiejętnościami transferowania ich do badań klinicznych w medycynie człowieka" </t>
  </si>
  <si>
    <t>Rozwój praktycznego kształcenia podyplomowego lekarzy w Centrum Symulacji Medycznej we Wrocławiu</t>
  </si>
  <si>
    <t>Platforma usług elektronicznych UPWr, UMW i AWF Wrocław – przyjazne e-uczelnie</t>
  </si>
  <si>
    <t>zakończony rzeczowo i finansowo, w trakcie rozliczania końcowego</t>
  </si>
  <si>
    <t>Termomodernizacja wybranych budynków Uniwersytetu Medycznego we Wrocławiu</t>
  </si>
  <si>
    <t>Okres realizacji</t>
  </si>
  <si>
    <t>7 (= 9+10)</t>
  </si>
  <si>
    <t>Zakupy środków trwałych powyżej 10 000 zł</t>
  </si>
  <si>
    <t>ROK 2020</t>
  </si>
  <si>
    <t xml:space="preserve">BIURO PROJEKTÓW - stan na 15.11.2019 r. </t>
  </si>
  <si>
    <t>od 2016-02-01 do 2021-01-31</t>
  </si>
  <si>
    <t>od 2019-01-01 do 2022-06-30</t>
  </si>
  <si>
    <t>Projekt realizowany w partnerstwie z Uniwersytetem Przyrodniczym we Wrocławiu i Akademią Wychowania Fizycznego we Wrocławiu. Wniosek o dofinansowanie będzie aktualizowany po złożeniu wniosnu o wydłużenie realizacji, planowana kwota na rok 2020 może ulec zmianie. W ramach wkładu własnego uwzględniono wydatki kwalifikowane 209 499,75 zł i niekwalifikowane tj. wynagrodzenia dla zespołu merytorycznego w wysokości 169753,40</t>
  </si>
  <si>
    <t xml:space="preserve">Niewydatkowana kwota dofinansowania przyznanego na rok 2018 i 2019  została przeniesiona na rok 2020. </t>
  </si>
  <si>
    <t>od 2016-11-01 
do 2019-11-28</t>
  </si>
  <si>
    <t>od 2017-11-01 do 2020-10-31</t>
  </si>
  <si>
    <t>Do poniesienia z kosztów Uczelni pozostaje XIII-stka za rok 2019 r. w kwocie 35 500,00 zł.</t>
  </si>
  <si>
    <t>Planowane wydatki całkowite projektu na rok 2020</t>
  </si>
  <si>
    <t>2016-07-01 do 2019-03-31</t>
  </si>
  <si>
    <t>Koszty do poniesienia przez UMW w wysokości 2532,15 zł dotyczą DWR. Środki na dodatkowe wynagrodzenie roczne dla wykładowców zostały przewidziane w kosztach pośrednich pozostających do wykorzystania po zakończeniu realizacji projektu (48 132,16 zł).</t>
  </si>
  <si>
    <t>Niewydatkowana kwota dofinansowania na 2019 rok wysokości 70121,64 zł została przeniesiona na 2020 rok.</t>
  </si>
  <si>
    <t xml:space="preserve">od 01.01.2018 do 31.12.2021                  </t>
  </si>
  <si>
    <t>Niewydatkowana kwota dofinansowania na 2019 rok wysokości 945 710,99 zł została przeniesiona na 2020 rok.</t>
  </si>
  <si>
    <t xml:space="preserve">od 2017-01-02 do 2019-03-31   </t>
  </si>
  <si>
    <t>od 2017-06-01 do 2020-05-31</t>
  </si>
  <si>
    <t>od 2019-01-01 do 2023-12-31</t>
  </si>
  <si>
    <t>Koszty pośrednie zostały pomniejszone o wymagany wkład własny i koszty promocji, za którą odpowiedzialny był Lider projektu - UPWr</t>
  </si>
  <si>
    <t>od 2019-09-01 do 2022-03-31</t>
  </si>
  <si>
    <t>Każdego dnia bezpieczniej w dziennych domach pomocy</t>
  </si>
  <si>
    <t>Niewydatkowana szacunkowa kwota dofinansowania na 2019 rok wysokości 638 291,19 zł została przeniesiona na 2020 rok.</t>
  </si>
  <si>
    <t>od 2018-07-01 do 2021-06-30</t>
  </si>
  <si>
    <t>od 2019-05-20 do 2020-12-31</t>
  </si>
  <si>
    <t>DANE DO PROWIZORIUM NA ROK 2020</t>
  </si>
  <si>
    <t xml:space="preserve">załącznik 4 do uchwały nr 2102              Senatu Uniwersytetu Medycznego we Wrocławiu z dnia 18 grudnia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</si>
</sst>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3" fillId="0" borderId="0" xfId="0" applyNumberFormat="1" applyFont="1"/>
    <xf numFmtId="0" fontId="3" fillId="0" borderId="0" xfId="0" applyFont="1"/>
    <xf numFmtId="0" fontId="4" fillId="0" borderId="0" xfId="0" applyFont="1"/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/>
    <xf numFmtId="4" fontId="6" fillId="0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19" fillId="4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" fontId="17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1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000"/>
      <color rgb="FFDDEBF7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="50" zoomScaleNormal="50" zoomScaleSheetLayoutView="50" workbookViewId="0">
      <pane xSplit="8" ySplit="7" topLeftCell="I8" activePane="bottomRight" state="frozen"/>
      <selection pane="topRight" activeCell="H1" sqref="H1"/>
      <selection pane="bottomLeft" activeCell="A9" sqref="A9"/>
      <selection pane="bottomRight" activeCell="M1" sqref="M1"/>
    </sheetView>
  </sheetViews>
  <sheetFormatPr defaultRowHeight="18.75" x14ac:dyDescent="0.3"/>
  <cols>
    <col min="1" max="1" width="12.7109375" style="4" customWidth="1"/>
    <col min="2" max="2" width="55.28515625" customWidth="1"/>
    <col min="3" max="4" width="17.42578125" customWidth="1"/>
    <col min="5" max="5" width="19.140625" bestFit="1" customWidth="1"/>
    <col min="6" max="6" width="22.85546875" bestFit="1" customWidth="1"/>
    <col min="7" max="7" width="17.7109375" bestFit="1" customWidth="1"/>
    <col min="8" max="8" width="19.42578125" style="15" customWidth="1"/>
    <col min="9" max="9" width="18.5703125" style="15" customWidth="1"/>
    <col min="10" max="10" width="18.42578125" style="15" bestFit="1" customWidth="1"/>
    <col min="11" max="11" width="19.140625" style="15" bestFit="1" customWidth="1"/>
    <col min="12" max="12" width="22.85546875" customWidth="1"/>
    <col min="13" max="13" width="45" customWidth="1"/>
    <col min="14" max="14" width="18.42578125" customWidth="1"/>
    <col min="15" max="15" width="10.28515625" bestFit="1" customWidth="1"/>
  </cols>
  <sheetData>
    <row r="1" spans="1:16" ht="84" x14ac:dyDescent="0.35">
      <c r="A1" s="7" t="s">
        <v>30</v>
      </c>
      <c r="M1" s="41" t="s">
        <v>54</v>
      </c>
    </row>
    <row r="2" spans="1:16" ht="32.25" customHeight="1" x14ac:dyDescent="0.25">
      <c r="A2" s="44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</row>
    <row r="3" spans="1:16" ht="6" customHeight="1" x14ac:dyDescent="0.3">
      <c r="N3" s="1"/>
    </row>
    <row r="4" spans="1:16" s="2" customFormat="1" ht="30.6" customHeight="1" x14ac:dyDescent="0.25">
      <c r="A4" s="45" t="s">
        <v>0</v>
      </c>
      <c r="B4" s="43" t="s">
        <v>1</v>
      </c>
      <c r="C4" s="43" t="s">
        <v>7</v>
      </c>
      <c r="D4" s="43" t="s">
        <v>26</v>
      </c>
      <c r="E4" s="48" t="s">
        <v>5</v>
      </c>
      <c r="F4" s="48" t="s">
        <v>6</v>
      </c>
      <c r="G4" s="49" t="s">
        <v>10</v>
      </c>
      <c r="H4" s="50" t="s">
        <v>29</v>
      </c>
      <c r="I4" s="50"/>
      <c r="J4" s="50"/>
      <c r="K4" s="50"/>
      <c r="L4" s="50"/>
      <c r="M4" s="50"/>
      <c r="N4" s="3"/>
    </row>
    <row r="5" spans="1:16" s="2" customFormat="1" ht="15" customHeight="1" x14ac:dyDescent="0.25">
      <c r="A5" s="46"/>
      <c r="B5" s="43"/>
      <c r="C5" s="43"/>
      <c r="D5" s="43"/>
      <c r="E5" s="48"/>
      <c r="F5" s="48"/>
      <c r="G5" s="49"/>
      <c r="H5" s="51" t="s">
        <v>38</v>
      </c>
      <c r="I5" s="52" t="s">
        <v>9</v>
      </c>
      <c r="J5" s="52" t="s">
        <v>10</v>
      </c>
      <c r="K5" s="51" t="s">
        <v>11</v>
      </c>
      <c r="L5" s="30"/>
      <c r="M5" s="42" t="s">
        <v>2</v>
      </c>
      <c r="N5" s="3"/>
    </row>
    <row r="6" spans="1:16" s="2" customFormat="1" ht="66.75" customHeight="1" x14ac:dyDescent="0.25">
      <c r="A6" s="47"/>
      <c r="B6" s="43"/>
      <c r="C6" s="43"/>
      <c r="D6" s="43"/>
      <c r="E6" s="48"/>
      <c r="F6" s="48"/>
      <c r="G6" s="49"/>
      <c r="H6" s="51"/>
      <c r="I6" s="51"/>
      <c r="J6" s="52"/>
      <c r="K6" s="51"/>
      <c r="L6" s="31" t="s">
        <v>28</v>
      </c>
      <c r="M6" s="42"/>
      <c r="N6" s="3"/>
    </row>
    <row r="7" spans="1:16" s="6" customFormat="1" x14ac:dyDescent="0.3">
      <c r="A7" s="32" t="s">
        <v>4</v>
      </c>
      <c r="B7" s="33">
        <v>1</v>
      </c>
      <c r="C7" s="33">
        <v>2</v>
      </c>
      <c r="D7" s="33">
        <v>3</v>
      </c>
      <c r="E7" s="34">
        <v>4</v>
      </c>
      <c r="F7" s="34">
        <v>5</v>
      </c>
      <c r="G7" s="34">
        <v>6</v>
      </c>
      <c r="H7" s="35" t="s">
        <v>27</v>
      </c>
      <c r="I7" s="36">
        <v>8</v>
      </c>
      <c r="J7" s="36">
        <v>9</v>
      </c>
      <c r="K7" s="36">
        <v>10</v>
      </c>
      <c r="L7" s="34">
        <v>19</v>
      </c>
      <c r="M7" s="34">
        <v>22</v>
      </c>
      <c r="N7" s="5"/>
    </row>
    <row r="8" spans="1:16" s="9" customFormat="1" ht="56.25" customHeight="1" x14ac:dyDescent="0.25">
      <c r="A8" s="11">
        <v>1</v>
      </c>
      <c r="B8" s="21" t="s">
        <v>8</v>
      </c>
      <c r="C8" s="14" t="s">
        <v>13</v>
      </c>
      <c r="D8" s="14" t="s">
        <v>31</v>
      </c>
      <c r="E8" s="26">
        <v>17857272.16</v>
      </c>
      <c r="F8" s="26">
        <v>17857272.16</v>
      </c>
      <c r="G8" s="26">
        <v>17857272.16</v>
      </c>
      <c r="H8" s="27">
        <v>2042701.0669999998</v>
      </c>
      <c r="I8" s="27">
        <v>2042701.0669999998</v>
      </c>
      <c r="J8" s="27">
        <v>2042701.0669999998</v>
      </c>
      <c r="K8" s="27">
        <v>0</v>
      </c>
      <c r="L8" s="28">
        <v>110427.41</v>
      </c>
      <c r="M8" s="23" t="s">
        <v>50</v>
      </c>
      <c r="N8" s="8"/>
      <c r="O8" s="8"/>
      <c r="P8" s="8"/>
    </row>
    <row r="9" spans="1:16" ht="126.75" customHeight="1" x14ac:dyDescent="0.25">
      <c r="A9" s="11">
        <v>2</v>
      </c>
      <c r="B9" s="21" t="s">
        <v>16</v>
      </c>
      <c r="C9" s="14" t="s">
        <v>24</v>
      </c>
      <c r="D9" s="14" t="s">
        <v>39</v>
      </c>
      <c r="E9" s="26">
        <v>918629.62</v>
      </c>
      <c r="F9" s="26">
        <v>918629.62</v>
      </c>
      <c r="G9" s="26">
        <f>F9-30278.26</f>
        <v>888351.36</v>
      </c>
      <c r="H9" s="27">
        <v>0</v>
      </c>
      <c r="I9" s="27">
        <v>0</v>
      </c>
      <c r="J9" s="27">
        <v>0</v>
      </c>
      <c r="K9" s="27">
        <v>2532.15</v>
      </c>
      <c r="L9" s="28"/>
      <c r="M9" s="23" t="s">
        <v>40</v>
      </c>
    </row>
    <row r="10" spans="1:16" ht="75" x14ac:dyDescent="0.25">
      <c r="A10" s="11">
        <v>3</v>
      </c>
      <c r="B10" s="21" t="s">
        <v>14</v>
      </c>
      <c r="C10" s="14" t="s">
        <v>24</v>
      </c>
      <c r="D10" s="14" t="s">
        <v>44</v>
      </c>
      <c r="E10" s="26">
        <v>8935167.7699999996</v>
      </c>
      <c r="F10" s="26">
        <v>7602040.7400000002</v>
      </c>
      <c r="G10" s="26">
        <v>6461734.6200000001</v>
      </c>
      <c r="H10" s="27">
        <v>0</v>
      </c>
      <c r="I10" s="27">
        <v>0</v>
      </c>
      <c r="J10" s="27">
        <v>0</v>
      </c>
      <c r="K10" s="27">
        <f>H10-J10</f>
        <v>0</v>
      </c>
      <c r="L10" s="28">
        <v>0</v>
      </c>
      <c r="M10" s="24"/>
    </row>
    <row r="11" spans="1:16" ht="31.5" x14ac:dyDescent="0.25">
      <c r="A11" s="11">
        <v>4</v>
      </c>
      <c r="B11" s="21" t="s">
        <v>15</v>
      </c>
      <c r="C11" s="14" t="s">
        <v>13</v>
      </c>
      <c r="D11" s="14" t="s">
        <v>35</v>
      </c>
      <c r="E11" s="26">
        <v>2099885.7999999998</v>
      </c>
      <c r="F11" s="26">
        <v>2099885.7999999998</v>
      </c>
      <c r="G11" s="26">
        <v>2099885.7999999998</v>
      </c>
      <c r="H11" s="27">
        <v>0</v>
      </c>
      <c r="I11" s="27">
        <v>0</v>
      </c>
      <c r="J11" s="27">
        <v>0</v>
      </c>
      <c r="K11" s="27">
        <v>35500</v>
      </c>
      <c r="L11" s="28">
        <v>0</v>
      </c>
      <c r="M11" s="25" t="s">
        <v>37</v>
      </c>
    </row>
    <row r="12" spans="1:16" s="9" customFormat="1" ht="30" x14ac:dyDescent="0.25">
      <c r="A12" s="11">
        <v>5</v>
      </c>
      <c r="B12" s="21" t="s">
        <v>17</v>
      </c>
      <c r="C12" s="14" t="s">
        <v>13</v>
      </c>
      <c r="D12" s="14" t="s">
        <v>45</v>
      </c>
      <c r="E12" s="26">
        <v>257387.51999999999</v>
      </c>
      <c r="F12" s="26">
        <v>257387.51999999999</v>
      </c>
      <c r="G12" s="26">
        <v>257387.51999999999</v>
      </c>
      <c r="H12" s="27">
        <v>21637.360000000001</v>
      </c>
      <c r="I12" s="27">
        <v>21637.360000000001</v>
      </c>
      <c r="J12" s="27">
        <v>21637.360000000001</v>
      </c>
      <c r="K12" s="27">
        <v>0</v>
      </c>
      <c r="L12" s="28">
        <v>0</v>
      </c>
      <c r="M12" s="23"/>
      <c r="N12" s="8"/>
      <c r="O12" s="8"/>
      <c r="P12" s="8"/>
    </row>
    <row r="13" spans="1:16" s="9" customFormat="1" ht="31.5" x14ac:dyDescent="0.25">
      <c r="A13" s="11">
        <v>6</v>
      </c>
      <c r="B13" s="21" t="s">
        <v>18</v>
      </c>
      <c r="C13" s="14" t="s">
        <v>13</v>
      </c>
      <c r="D13" s="14" t="s">
        <v>36</v>
      </c>
      <c r="E13" s="26">
        <v>37279341.600000001</v>
      </c>
      <c r="F13" s="26">
        <v>37279341.600000001</v>
      </c>
      <c r="G13" s="26">
        <v>37279341.600000001</v>
      </c>
      <c r="H13" s="27">
        <v>8585978.9100000001</v>
      </c>
      <c r="I13" s="27">
        <v>8585978.9100000001</v>
      </c>
      <c r="J13" s="27">
        <v>8585978.9100000001</v>
      </c>
      <c r="K13" s="27">
        <v>0</v>
      </c>
      <c r="L13" s="28">
        <v>8168955.0599999996</v>
      </c>
      <c r="M13" s="23"/>
      <c r="N13" s="8"/>
      <c r="O13" s="8"/>
      <c r="P13" s="8"/>
    </row>
    <row r="14" spans="1:16" s="9" customFormat="1" ht="78.75" x14ac:dyDescent="0.25">
      <c r="A14" s="11">
        <v>7</v>
      </c>
      <c r="B14" s="21" t="s">
        <v>20</v>
      </c>
      <c r="C14" s="14" t="s">
        <v>19</v>
      </c>
      <c r="D14" s="14" t="s">
        <v>51</v>
      </c>
      <c r="E14" s="26">
        <v>11919453.699999999</v>
      </c>
      <c r="F14" s="26">
        <v>11919453.699999999</v>
      </c>
      <c r="G14" s="26">
        <v>11561325.17</v>
      </c>
      <c r="H14" s="27">
        <v>8146148.5099999998</v>
      </c>
      <c r="I14" s="27">
        <v>8146148.5099999998</v>
      </c>
      <c r="J14" s="27">
        <f>I14-K14</f>
        <v>7901764.0547000002</v>
      </c>
      <c r="K14" s="27">
        <f>H14*3%</f>
        <v>244384.45529999997</v>
      </c>
      <c r="L14" s="28">
        <f>339000+250000</f>
        <v>589000</v>
      </c>
      <c r="M14" s="23" t="s">
        <v>34</v>
      </c>
      <c r="N14" s="8"/>
      <c r="O14" s="8"/>
      <c r="P14" s="8"/>
    </row>
    <row r="15" spans="1:16" s="19" customFormat="1" ht="94.5" x14ac:dyDescent="0.25">
      <c r="A15" s="16">
        <v>8</v>
      </c>
      <c r="B15" s="22" t="s">
        <v>21</v>
      </c>
      <c r="C15" s="17" t="s">
        <v>13</v>
      </c>
      <c r="D15" s="17" t="s">
        <v>46</v>
      </c>
      <c r="E15" s="29">
        <v>666597.6</v>
      </c>
      <c r="F15" s="29">
        <v>666597.6</v>
      </c>
      <c r="G15" s="29">
        <v>646599.68000000005</v>
      </c>
      <c r="H15" s="29">
        <v>166907.37</v>
      </c>
      <c r="I15" s="29">
        <v>166907.37</v>
      </c>
      <c r="J15" s="29">
        <v>166907.37</v>
      </c>
      <c r="K15" s="29">
        <v>0</v>
      </c>
      <c r="L15" s="28">
        <v>0</v>
      </c>
      <c r="M15" s="24" t="s">
        <v>47</v>
      </c>
      <c r="N15" s="18"/>
      <c r="O15" s="18"/>
      <c r="P15" s="18"/>
    </row>
    <row r="16" spans="1:16" s="9" customFormat="1" ht="47.25" x14ac:dyDescent="0.25">
      <c r="A16" s="11">
        <v>9</v>
      </c>
      <c r="B16" s="21" t="s">
        <v>22</v>
      </c>
      <c r="C16" s="14" t="s">
        <v>13</v>
      </c>
      <c r="D16" s="14" t="s">
        <v>32</v>
      </c>
      <c r="E16" s="26">
        <v>5231029.1500000004</v>
      </c>
      <c r="F16" s="26">
        <v>5231029.1500000004</v>
      </c>
      <c r="G16" s="26">
        <v>5074098.2699999996</v>
      </c>
      <c r="H16" s="27">
        <v>1604400.0799999998</v>
      </c>
      <c r="I16" s="27">
        <v>1604400.0799999998</v>
      </c>
      <c r="J16" s="27">
        <f>I16*0.97</f>
        <v>1556268.0775999997</v>
      </c>
      <c r="K16" s="27">
        <f>I16-J16</f>
        <v>48132.002400000114</v>
      </c>
      <c r="L16" s="28">
        <v>666910.26</v>
      </c>
      <c r="M16" s="23" t="s">
        <v>43</v>
      </c>
      <c r="N16" s="8"/>
      <c r="O16" s="8"/>
      <c r="P16" s="8"/>
    </row>
    <row r="17" spans="1:16" s="9" customFormat="1" ht="204" customHeight="1" x14ac:dyDescent="0.25">
      <c r="A17" s="11">
        <v>10</v>
      </c>
      <c r="B17" s="21" t="s">
        <v>23</v>
      </c>
      <c r="C17" s="14" t="s">
        <v>13</v>
      </c>
      <c r="D17" s="14" t="s">
        <v>52</v>
      </c>
      <c r="E17" s="26">
        <v>1582316.9</v>
      </c>
      <c r="F17" s="26">
        <v>1396665</v>
      </c>
      <c r="G17" s="26">
        <v>1187165.25</v>
      </c>
      <c r="H17" s="27">
        <v>1566238.4</v>
      </c>
      <c r="I17" s="27">
        <v>1396665</v>
      </c>
      <c r="J17" s="27">
        <v>1187165.25</v>
      </c>
      <c r="K17" s="27">
        <v>395151.65</v>
      </c>
      <c r="L17" s="28">
        <v>110700</v>
      </c>
      <c r="M17" s="24" t="s">
        <v>33</v>
      </c>
      <c r="N17" s="8"/>
      <c r="O17" s="8"/>
      <c r="P17" s="8"/>
    </row>
    <row r="18" spans="1:16" s="9" customFormat="1" ht="31.5" x14ac:dyDescent="0.25">
      <c r="A18" s="11">
        <v>11</v>
      </c>
      <c r="B18" s="21" t="s">
        <v>49</v>
      </c>
      <c r="C18" s="14" t="s">
        <v>13</v>
      </c>
      <c r="D18" s="20" t="s">
        <v>48</v>
      </c>
      <c r="E18" s="26">
        <v>774972.48</v>
      </c>
      <c r="F18" s="26">
        <v>774972.48</v>
      </c>
      <c r="G18" s="26">
        <v>774972.48</v>
      </c>
      <c r="H18" s="27">
        <v>194518.08</v>
      </c>
      <c r="I18" s="27">
        <v>194518.08</v>
      </c>
      <c r="J18" s="27">
        <v>194518.08</v>
      </c>
      <c r="K18" s="27">
        <v>0</v>
      </c>
      <c r="L18" s="28">
        <v>0</v>
      </c>
      <c r="M18" s="23"/>
      <c r="N18" s="8"/>
      <c r="O18" s="8"/>
      <c r="P18" s="8"/>
    </row>
    <row r="19" spans="1:16" s="9" customFormat="1" ht="54.75" customHeight="1" x14ac:dyDescent="0.25">
      <c r="A19" s="11">
        <v>12</v>
      </c>
      <c r="B19" s="21" t="s">
        <v>25</v>
      </c>
      <c r="C19" s="14" t="s">
        <v>13</v>
      </c>
      <c r="D19" s="14" t="s">
        <v>42</v>
      </c>
      <c r="E19" s="26">
        <v>17222155.210000001</v>
      </c>
      <c r="F19" s="26">
        <v>9154345.5899999999</v>
      </c>
      <c r="G19" s="26">
        <v>7781193.75</v>
      </c>
      <c r="H19" s="27">
        <v>9827352.7100000009</v>
      </c>
      <c r="I19" s="27">
        <v>5224009.83</v>
      </c>
      <c r="J19" s="27">
        <v>4408151.3600000003</v>
      </c>
      <c r="K19" s="27">
        <f>H19-J19</f>
        <v>5419201.3500000006</v>
      </c>
      <c r="L19" s="28">
        <v>0</v>
      </c>
      <c r="M19" s="23" t="s">
        <v>41</v>
      </c>
      <c r="N19" s="8"/>
      <c r="O19" s="8"/>
      <c r="P19" s="8"/>
    </row>
    <row r="20" spans="1:16" s="10" customFormat="1" ht="39" customHeight="1" x14ac:dyDescent="0.25">
      <c r="A20" s="37"/>
      <c r="B20" s="38" t="s">
        <v>3</v>
      </c>
      <c r="C20" s="37" t="s">
        <v>12</v>
      </c>
      <c r="D20" s="37"/>
      <c r="E20" s="39">
        <f>SUM(E8:E19)</f>
        <v>104744209.51000002</v>
      </c>
      <c r="F20" s="39">
        <f t="shared" ref="F20:K20" si="0">SUM(F8:F19)</f>
        <v>95157620.960000008</v>
      </c>
      <c r="G20" s="39">
        <f t="shared" si="0"/>
        <v>91869327.660000011</v>
      </c>
      <c r="H20" s="39">
        <f t="shared" si="0"/>
        <v>32155882.486999996</v>
      </c>
      <c r="I20" s="39">
        <f t="shared" si="0"/>
        <v>27382966.206999995</v>
      </c>
      <c r="J20" s="39">
        <f t="shared" si="0"/>
        <v>26065091.529299997</v>
      </c>
      <c r="K20" s="39">
        <f t="shared" si="0"/>
        <v>6144901.6077000005</v>
      </c>
      <c r="L20" s="39">
        <f>SUM(L8:L19)</f>
        <v>9645992.7299999986</v>
      </c>
      <c r="M20" s="40" t="s">
        <v>12</v>
      </c>
    </row>
    <row r="26" spans="1:16" x14ac:dyDescent="0.3">
      <c r="F26" s="12"/>
      <c r="G26" s="12"/>
    </row>
    <row r="27" spans="1:16" x14ac:dyDescent="0.3">
      <c r="F27" s="12"/>
      <c r="G27" s="13"/>
    </row>
    <row r="28" spans="1:16" x14ac:dyDescent="0.3">
      <c r="F28" s="12"/>
      <c r="G28" s="12"/>
    </row>
    <row r="29" spans="1:16" x14ac:dyDescent="0.3">
      <c r="F29" s="12"/>
      <c r="G29" s="12"/>
    </row>
  </sheetData>
  <mergeCells count="14">
    <mergeCell ref="M5:M6"/>
    <mergeCell ref="D4:D6"/>
    <mergeCell ref="A2:M2"/>
    <mergeCell ref="A4:A6"/>
    <mergeCell ref="B4:B6"/>
    <mergeCell ref="C4:C6"/>
    <mergeCell ref="E4:E6"/>
    <mergeCell ref="F4:F6"/>
    <mergeCell ref="G4:G6"/>
    <mergeCell ref="H4:M4"/>
    <mergeCell ref="H5:H6"/>
    <mergeCell ref="I5:I6"/>
    <mergeCell ref="J5:J6"/>
    <mergeCell ref="K5:K6"/>
  </mergeCells>
  <printOptions horizontalCentered="1"/>
  <pageMargins left="0.27559055118110237" right="0.19685039370078741" top="0.74803149606299213" bottom="0.51181102362204722" header="0.31496062992125984" footer="0.31496062992125984"/>
  <pageSetup paperSize="9" scale="45" orientation="landscape" r:id="rId1"/>
  <headerFooter>
    <oddHeader>&amp;RMateriały na Senat w dniu 18-12-2019 r. - do użytku wewnętrznego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2019-12-20T11:55:59Z</dcterms:modified>
</cp:coreProperties>
</file>